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llywiberg/git/Optimal_Clustering_Trees/revision/complete_comparison_fcps/"/>
    </mc:Choice>
  </mc:AlternateContent>
  <xr:revisionPtr revIDLastSave="0" documentId="8_{E47ADF1D-C0E3-824C-9FE1-BD5C7E1A753D}" xr6:coauthVersionLast="45" xr6:coauthVersionMax="45" xr10:uidLastSave="{00000000-0000-0000-0000-000000000000}"/>
  <bookViews>
    <workbookView xWindow="7060" yWindow="460" windowWidth="20560" windowHeight="15500" xr2:uid="{A11CA862-540D-904C-9F38-1D8086AEC48A}"/>
  </bookViews>
  <sheets>
    <sheet name="score tables" sheetId="3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6" i="3" l="1"/>
  <c r="K25" i="3"/>
  <c r="K24" i="3"/>
  <c r="K23" i="3"/>
  <c r="K22" i="3"/>
  <c r="K21" i="3"/>
  <c r="K20" i="3"/>
  <c r="K19" i="3"/>
  <c r="D27" i="3" s="1"/>
  <c r="J30" i="3" a="1"/>
  <c r="J30" i="3" s="1"/>
  <c r="I30" i="3" a="1"/>
  <c r="I30" i="3" s="1"/>
  <c r="H30" i="3" a="1"/>
  <c r="H30" i="3" s="1"/>
  <c r="G30" i="3" a="1"/>
  <c r="G30" i="3" s="1"/>
  <c r="F30" i="3" a="1"/>
  <c r="F30" i="3" s="1"/>
  <c r="E30" i="3" a="1"/>
  <c r="E30" i="3" s="1"/>
  <c r="D30" i="3" a="1"/>
  <c r="D30" i="3" s="1"/>
  <c r="J29" i="3"/>
  <c r="I29" i="3"/>
  <c r="H29" i="3"/>
  <c r="G29" i="3"/>
  <c r="F29" i="3"/>
  <c r="E29" i="3"/>
  <c r="D29" i="3"/>
  <c r="J28" i="3"/>
  <c r="I28" i="3"/>
  <c r="H28" i="3"/>
  <c r="G28" i="3"/>
  <c r="F28" i="3"/>
  <c r="E28" i="3"/>
  <c r="D28" i="3"/>
  <c r="D31" i="3" s="1"/>
  <c r="J14" i="3" a="1"/>
  <c r="J14" i="3" s="1"/>
  <c r="I14" i="3" a="1"/>
  <c r="I14" i="3" s="1"/>
  <c r="H14" i="3" a="1"/>
  <c r="H14" i="3" s="1"/>
  <c r="G14" i="3" a="1"/>
  <c r="G14" i="3" s="1"/>
  <c r="F14" i="3" a="1"/>
  <c r="F14" i="3" s="1"/>
  <c r="E14" i="3" a="1"/>
  <c r="E14" i="3" s="1"/>
  <c r="D14" i="3" a="1"/>
  <c r="D14" i="3" s="1"/>
  <c r="J13" i="3"/>
  <c r="I13" i="3"/>
  <c r="H13" i="3"/>
  <c r="G13" i="3"/>
  <c r="F13" i="3"/>
  <c r="E13" i="3"/>
  <c r="D13" i="3"/>
  <c r="J12" i="3"/>
  <c r="I12" i="3"/>
  <c r="H12" i="3"/>
  <c r="G12" i="3"/>
  <c r="F12" i="3"/>
  <c r="E12" i="3"/>
  <c r="D12" i="3"/>
  <c r="K10" i="3"/>
  <c r="K9" i="3"/>
  <c r="K8" i="3"/>
  <c r="K7" i="3"/>
  <c r="K6" i="3"/>
  <c r="K5" i="3"/>
  <c r="K4" i="3"/>
  <c r="K3" i="3"/>
  <c r="F11" i="1"/>
  <c r="E11" i="1"/>
  <c r="C11" i="1"/>
  <c r="B11" i="1"/>
  <c r="G10" i="1"/>
  <c r="D10" i="1"/>
  <c r="G9" i="1"/>
  <c r="D9" i="1"/>
  <c r="G8" i="1"/>
  <c r="D8" i="1"/>
  <c r="G7" i="1"/>
  <c r="D7" i="1"/>
  <c r="G6" i="1"/>
  <c r="D6" i="1"/>
  <c r="G5" i="1"/>
  <c r="D5" i="1"/>
  <c r="G4" i="1"/>
  <c r="D4" i="1"/>
  <c r="G3" i="1"/>
  <c r="G11" i="1" s="1"/>
  <c r="D3" i="1"/>
  <c r="D11" i="1" s="1"/>
  <c r="I27" i="3" l="1"/>
  <c r="H27" i="3"/>
  <c r="G27" i="3"/>
  <c r="J27" i="3" a="1"/>
  <c r="J27" i="3" s="1"/>
  <c r="F27" i="3"/>
  <c r="E27" i="3"/>
  <c r="F15" i="3"/>
  <c r="J31" i="3"/>
  <c r="H31" i="3"/>
  <c r="J11" i="3" a="1"/>
  <c r="J11" i="3" s="1"/>
  <c r="G15" i="3"/>
  <c r="I15" i="3"/>
  <c r="F11" i="3"/>
  <c r="J15" i="3"/>
  <c r="F31" i="3"/>
  <c r="H15" i="3"/>
  <c r="E31" i="3"/>
  <c r="G11" i="3"/>
  <c r="G31" i="3"/>
  <c r="E11" i="3"/>
  <c r="D15" i="3"/>
  <c r="I11" i="3"/>
  <c r="E15" i="3"/>
  <c r="I31" i="3"/>
  <c r="D11" i="3"/>
  <c r="H11" i="3"/>
</calcChain>
</file>

<file path=xl/sharedStrings.xml><?xml version="1.0" encoding="utf-8"?>
<sst xmlns="http://schemas.openxmlformats.org/spreadsheetml/2006/main" count="58" uniqueCount="33">
  <si>
    <t>Silhouette Score</t>
  </si>
  <si>
    <t>Dunn Index</t>
  </si>
  <si>
    <t>Baseline Score</t>
  </si>
  <si>
    <t>Fully Scaled Score</t>
  </si>
  <si>
    <t>Score Change</t>
  </si>
  <si>
    <t>S</t>
  </si>
  <si>
    <t>Average</t>
  </si>
  <si>
    <t>Silhouette</t>
  </si>
  <si>
    <t>Data</t>
  </si>
  <si>
    <t>Results Count</t>
  </si>
  <si>
    <t>ICOT_local</t>
  </si>
  <si>
    <t xml:space="preserve">DBSCAN </t>
  </si>
  <si>
    <t>GMM</t>
  </si>
  <si>
    <t xml:space="preserve">Hclust - </t>
  </si>
  <si>
    <t>Kmeans++</t>
  </si>
  <si>
    <t>OCT</t>
  </si>
  <si>
    <t>Truth</t>
  </si>
  <si>
    <t>Best Score</t>
  </si>
  <si>
    <t>Atom</t>
  </si>
  <si>
    <t>Chainlink</t>
  </si>
  <si>
    <t>Hepta</t>
  </si>
  <si>
    <t>Lsun</t>
  </si>
  <si>
    <t>Target</t>
  </si>
  <si>
    <t>Tetra</t>
  </si>
  <si>
    <t>TwoDiamonds</t>
  </si>
  <si>
    <t>WingNut</t>
  </si>
  <si>
    <t>Count Best/Tie</t>
  </si>
  <si>
    <t>Average Score</t>
  </si>
  <si>
    <t>Std. Dev Score</t>
  </si>
  <si>
    <t>ICOT Avg Improvement (Pairs)</t>
  </si>
  <si>
    <t>ICOT Avg Improvement (Agg.)</t>
  </si>
  <si>
    <t>DBSCAN</t>
  </si>
  <si>
    <t>Hclust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</si>
</sst>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21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/>
      <diagonal/>
    </border>
    <border>
      <left/>
      <right style="thin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/>
      <top style="medium">
        <color theme="1"/>
      </top>
      <bottom/>
      <diagonal/>
    </border>
    <border>
      <left style="thin">
        <color theme="1"/>
      </left>
      <right style="thin">
        <color theme="1"/>
      </right>
      <top style="medium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10" fontId="0" fillId="0" borderId="0" xfId="1" applyNumberFormat="1" applyFont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2" fillId="2" borderId="11" xfId="2" applyBorder="1"/>
    <xf numFmtId="0" fontId="3" fillId="0" borderId="8" xfId="0" applyFont="1" applyBorder="1" applyAlignment="1">
      <alignment horizontal="center"/>
    </xf>
    <xf numFmtId="0" fontId="0" fillId="0" borderId="2" xfId="0" applyBorder="1"/>
    <xf numFmtId="0" fontId="0" fillId="3" borderId="3" xfId="0" applyFill="1" applyBorder="1"/>
    <xf numFmtId="0" fontId="3" fillId="0" borderId="13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165" fontId="0" fillId="0" borderId="11" xfId="0" applyNumberFormat="1" applyBorder="1"/>
    <xf numFmtId="0" fontId="0" fillId="3" borderId="9" xfId="0" applyFill="1" applyBorder="1"/>
    <xf numFmtId="164" fontId="0" fillId="0" borderId="0" xfId="1" applyNumberFormat="1" applyFont="1" applyBorder="1"/>
    <xf numFmtId="164" fontId="0" fillId="0" borderId="11" xfId="1" applyNumberFormat="1" applyFont="1" applyBorder="1"/>
    <xf numFmtId="0" fontId="3" fillId="0" borderId="14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164" fontId="0" fillId="0" borderId="15" xfId="1" applyNumberFormat="1" applyFont="1" applyBorder="1"/>
    <xf numFmtId="164" fontId="0" fillId="0" borderId="12" xfId="1" applyNumberFormat="1" applyFont="1" applyBorder="1"/>
    <xf numFmtId="0" fontId="0" fillId="3" borderId="16" xfId="0" applyFill="1" applyBorder="1"/>
    <xf numFmtId="0" fontId="0" fillId="0" borderId="0" xfId="0" applyAlignment="1">
      <alignment horizontal="center"/>
    </xf>
    <xf numFmtId="164" fontId="0" fillId="0" borderId="0" xfId="1" applyNumberFormat="1" applyFont="1"/>
    <xf numFmtId="165" fontId="0" fillId="0" borderId="17" xfId="0" applyNumberFormat="1" applyBorder="1"/>
    <xf numFmtId="165" fontId="0" fillId="0" borderId="2" xfId="0" applyNumberFormat="1" applyBorder="1"/>
    <xf numFmtId="165" fontId="0" fillId="0" borderId="8" xfId="0" applyNumberFormat="1" applyBorder="1"/>
    <xf numFmtId="165" fontId="2" fillId="2" borderId="18" xfId="2" applyNumberFormat="1" applyBorder="1"/>
    <xf numFmtId="165" fontId="0" fillId="0" borderId="19" xfId="0" applyNumberFormat="1" applyBorder="1"/>
    <xf numFmtId="165" fontId="2" fillId="2" borderId="20" xfId="2" applyNumberFormat="1" applyBorder="1"/>
    <xf numFmtId="165" fontId="1" fillId="0" borderId="20" xfId="2" applyNumberFormat="1" applyFont="1" applyFill="1" applyBorder="1"/>
  </cellXfs>
  <cellStyles count="3">
    <cellStyle name="Neutral" xfId="2" builtinId="28"/>
    <cellStyle name="Normal" xfId="0" builtinId="0"/>
    <cellStyle name="Percent" xfId="1" builtinId="5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C55BB4-D70B-1E4E-9FE7-07C371186A82}">
  <dimension ref="A1:K31"/>
  <sheetViews>
    <sheetView tabSelected="1" zoomScale="106" workbookViewId="0">
      <selection activeCell="K19" sqref="K19:K26"/>
    </sheetView>
  </sheetViews>
  <sheetFormatPr baseColWidth="10" defaultRowHeight="16" x14ac:dyDescent="0.2"/>
  <cols>
    <col min="1" max="1" width="4.1640625" customWidth="1"/>
    <col min="2" max="2" width="13.5" bestFit="1" customWidth="1"/>
    <col min="3" max="3" width="12.5" bestFit="1" customWidth="1"/>
    <col min="11" max="11" width="10" bestFit="1" customWidth="1"/>
    <col min="12" max="12" width="13.6640625" bestFit="1" customWidth="1"/>
  </cols>
  <sheetData>
    <row r="1" spans="1:11" ht="17" thickBot="1" x14ac:dyDescent="0.25">
      <c r="B1" s="5" t="s">
        <v>7</v>
      </c>
      <c r="C1" s="6"/>
      <c r="D1" s="6"/>
      <c r="E1" s="6"/>
      <c r="F1" s="6"/>
      <c r="G1" s="6"/>
      <c r="H1" s="6"/>
      <c r="I1" s="6"/>
      <c r="J1" s="6"/>
      <c r="K1" s="7"/>
    </row>
    <row r="2" spans="1:11" ht="17" thickBot="1" x14ac:dyDescent="0.25">
      <c r="B2" s="8" t="s">
        <v>8</v>
      </c>
      <c r="C2" s="9" t="s">
        <v>9</v>
      </c>
      <c r="D2" s="9" t="s">
        <v>10</v>
      </c>
      <c r="E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10" t="s">
        <v>17</v>
      </c>
    </row>
    <row r="3" spans="1:11" x14ac:dyDescent="0.2">
      <c r="A3">
        <v>1</v>
      </c>
      <c r="B3" s="11" t="s">
        <v>18</v>
      </c>
      <c r="C3" s="12">
        <v>5</v>
      </c>
      <c r="D3">
        <v>0.503</v>
      </c>
      <c r="E3">
        <v>-1.2E-2</v>
      </c>
      <c r="F3">
        <v>0.56499999999999995</v>
      </c>
      <c r="G3">
        <v>0.59299999999999997</v>
      </c>
      <c r="H3">
        <v>0.61399999999999999</v>
      </c>
      <c r="I3">
        <v>0.433</v>
      </c>
      <c r="J3" s="12">
        <v>0.311</v>
      </c>
      <c r="K3" s="13">
        <f t="shared" ref="K3:K10" si="0">MAX(D3:I3)</f>
        <v>0.61399999999999999</v>
      </c>
    </row>
    <row r="4" spans="1:11" x14ac:dyDescent="0.2">
      <c r="A4">
        <v>2</v>
      </c>
      <c r="B4" s="14" t="s">
        <v>19</v>
      </c>
      <c r="C4" s="15">
        <v>5</v>
      </c>
      <c r="D4">
        <v>0.39600000000000002</v>
      </c>
      <c r="E4">
        <v>0.16800000000000001</v>
      </c>
      <c r="F4">
        <v>0.40899999999999997</v>
      </c>
      <c r="G4">
        <v>0.496</v>
      </c>
      <c r="H4">
        <v>0.501</v>
      </c>
      <c r="I4">
        <v>0.28000000000000003</v>
      </c>
      <c r="J4" s="15">
        <v>0.158</v>
      </c>
      <c r="K4" s="13">
        <f t="shared" si="0"/>
        <v>0.501</v>
      </c>
    </row>
    <row r="5" spans="1:11" x14ac:dyDescent="0.2">
      <c r="A5">
        <v>3</v>
      </c>
      <c r="B5" s="14" t="s">
        <v>20</v>
      </c>
      <c r="C5" s="15">
        <v>5</v>
      </c>
      <c r="D5">
        <v>0.45300000000000001</v>
      </c>
      <c r="E5">
        <v>0.70199999999999996</v>
      </c>
      <c r="F5">
        <v>0.60799999999999998</v>
      </c>
      <c r="G5">
        <v>0.70199999999999996</v>
      </c>
      <c r="H5">
        <v>0.70199999999999996</v>
      </c>
      <c r="I5">
        <v>0.33200000000000002</v>
      </c>
      <c r="J5" s="15">
        <v>0.70199999999999996</v>
      </c>
      <c r="K5" s="13">
        <f t="shared" si="0"/>
        <v>0.70199999999999996</v>
      </c>
    </row>
    <row r="6" spans="1:11" x14ac:dyDescent="0.2">
      <c r="A6">
        <v>4</v>
      </c>
      <c r="B6" s="14" t="s">
        <v>21</v>
      </c>
      <c r="C6" s="15">
        <v>5</v>
      </c>
      <c r="D6">
        <v>0.54900000000000004</v>
      </c>
      <c r="E6">
        <v>0.439</v>
      </c>
      <c r="F6">
        <v>0.53700000000000003</v>
      </c>
      <c r="G6">
        <v>0.55400000000000005</v>
      </c>
      <c r="H6">
        <v>0.56799999999999995</v>
      </c>
      <c r="I6">
        <v>0.53400000000000003</v>
      </c>
      <c r="J6" s="16">
        <v>0.439</v>
      </c>
      <c r="K6" s="13">
        <f t="shared" si="0"/>
        <v>0.56799999999999995</v>
      </c>
    </row>
    <row r="7" spans="1:11" x14ac:dyDescent="0.2">
      <c r="A7">
        <v>5</v>
      </c>
      <c r="B7" s="14" t="s">
        <v>22</v>
      </c>
      <c r="C7" s="15">
        <v>5</v>
      </c>
      <c r="D7">
        <v>0.629</v>
      </c>
      <c r="E7">
        <v>0.41599999999999998</v>
      </c>
      <c r="F7">
        <v>0.57799999999999996</v>
      </c>
      <c r="G7">
        <v>0.61899999999999999</v>
      </c>
      <c r="H7">
        <v>0.59199999999999997</v>
      </c>
      <c r="I7">
        <v>0.40899999999999997</v>
      </c>
      <c r="J7" s="15">
        <v>0.29499999999999998</v>
      </c>
      <c r="K7" s="13">
        <f t="shared" si="0"/>
        <v>0.629</v>
      </c>
    </row>
    <row r="8" spans="1:11" x14ac:dyDescent="0.2">
      <c r="A8">
        <v>6</v>
      </c>
      <c r="B8" s="14" t="s">
        <v>23</v>
      </c>
      <c r="C8" s="15">
        <v>5</v>
      </c>
      <c r="D8">
        <v>0.504</v>
      </c>
      <c r="E8">
        <v>0.504</v>
      </c>
      <c r="F8">
        <v>0.504</v>
      </c>
      <c r="G8">
        <v>0.504</v>
      </c>
      <c r="H8">
        <v>0.504</v>
      </c>
      <c r="I8">
        <v>0.26600000000000001</v>
      </c>
      <c r="J8" s="15">
        <v>0.504</v>
      </c>
      <c r="K8" s="13">
        <f t="shared" si="0"/>
        <v>0.504</v>
      </c>
    </row>
    <row r="9" spans="1:11" x14ac:dyDescent="0.2">
      <c r="A9">
        <v>7</v>
      </c>
      <c r="B9" s="14" t="s">
        <v>24</v>
      </c>
      <c r="C9" s="15">
        <v>5</v>
      </c>
      <c r="D9">
        <v>0.48599999999999999</v>
      </c>
      <c r="E9">
        <v>4.7300000000000002E-2</v>
      </c>
      <c r="F9">
        <v>0.41199999999999998</v>
      </c>
      <c r="G9">
        <v>0.48499999999999999</v>
      </c>
      <c r="H9">
        <v>0.48599999999999999</v>
      </c>
      <c r="I9">
        <v>0.48599999999999999</v>
      </c>
      <c r="J9" s="16">
        <v>0.48599999999999999</v>
      </c>
      <c r="K9" s="13">
        <f t="shared" si="0"/>
        <v>0.48599999999999999</v>
      </c>
    </row>
    <row r="10" spans="1:11" ht="17" thickBot="1" x14ac:dyDescent="0.25">
      <c r="A10">
        <v>8</v>
      </c>
      <c r="B10" s="14" t="s">
        <v>25</v>
      </c>
      <c r="C10" s="15">
        <v>5</v>
      </c>
      <c r="D10">
        <v>0.42199999999999999</v>
      </c>
      <c r="E10">
        <v>2.6599999999999999E-2</v>
      </c>
      <c r="F10">
        <v>0.40699999999999997</v>
      </c>
      <c r="G10">
        <v>0.41799999999999998</v>
      </c>
      <c r="H10">
        <v>0.42299999999999999</v>
      </c>
      <c r="I10">
        <v>0.39300000000000002</v>
      </c>
      <c r="J10" s="16">
        <v>0.38400000000000001</v>
      </c>
      <c r="K10" s="13">
        <f t="shared" si="0"/>
        <v>0.42299999999999999</v>
      </c>
    </row>
    <row r="11" spans="1:11" x14ac:dyDescent="0.2">
      <c r="B11" s="5" t="s">
        <v>26</v>
      </c>
      <c r="C11" s="17"/>
      <c r="D11" s="18">
        <f>SUMPRODUCT(--(D3:D10=$K$3:$K$10))</f>
        <v>3</v>
      </c>
      <c r="E11" s="18">
        <f>SUMPRODUCT(--(E3:E10=$K$3:$K$10))</f>
        <v>2</v>
      </c>
      <c r="F11" s="18">
        <f>SUMPRODUCT(--(F3:F10=$K$3:$K$10))</f>
        <v>1</v>
      </c>
      <c r="G11" s="18">
        <f>SUMPRODUCT(--(G3:G10=$K$3:$K$10))</f>
        <v>2</v>
      </c>
      <c r="H11" s="18">
        <f>SUMPRODUCT(--(H3:H10=$K$3:$K$10))</f>
        <v>7</v>
      </c>
      <c r="I11" s="18">
        <f>SUMPRODUCT(--(I3:I10=$K$3:$K$10))</f>
        <v>1</v>
      </c>
      <c r="J11" s="18">
        <f t="array" ref="J11">SUM(IF(J3:J10&gt;=K3:K10,1,0))</f>
        <v>3</v>
      </c>
      <c r="K11" s="19"/>
    </row>
    <row r="12" spans="1:11" x14ac:dyDescent="0.2">
      <c r="B12" s="20" t="s">
        <v>27</v>
      </c>
      <c r="C12" s="21"/>
      <c r="D12" s="3">
        <f>AVERAGE(D3:D10)</f>
        <v>0.49275000000000008</v>
      </c>
      <c r="E12" s="3">
        <f>AVERAGE(E3:E10)</f>
        <v>0.28636249999999996</v>
      </c>
      <c r="F12" s="3">
        <f>AVERAGE(F3:F10)</f>
        <v>0.50249999999999995</v>
      </c>
      <c r="G12" s="3">
        <f>AVERAGE(G3:G10)</f>
        <v>0.54637499999999994</v>
      </c>
      <c r="H12" s="3">
        <f>AVERAGE(H3:H10)</f>
        <v>0.54874999999999996</v>
      </c>
      <c r="I12" s="3">
        <f>AVERAGE(I3:I10)</f>
        <v>0.391625</v>
      </c>
      <c r="J12" s="22">
        <f>AVERAGE(J3:J10)</f>
        <v>0.40987499999999993</v>
      </c>
      <c r="K12" s="23"/>
    </row>
    <row r="13" spans="1:11" x14ac:dyDescent="0.2">
      <c r="B13" s="20" t="s">
        <v>28</v>
      </c>
      <c r="C13" s="21"/>
      <c r="D13" s="3">
        <f>STDEV(D3:D10)</f>
        <v>7.3631806015761844E-2</v>
      </c>
      <c r="E13" s="3">
        <f>STDEV(E3:E10)</f>
        <v>0.2640027052756414</v>
      </c>
      <c r="F13" s="3">
        <f>STDEV(F3:F10)</f>
        <v>8.2792339190117442E-2</v>
      </c>
      <c r="G13" s="3">
        <f>STDEV(G3:G10)</f>
        <v>8.9686656914902546E-2</v>
      </c>
      <c r="H13" s="3">
        <f>STDEV(H3:H10)</f>
        <v>8.7845237288573505E-2</v>
      </c>
      <c r="I13" s="3">
        <f>STDEV(I3:I10)</f>
        <v>9.4860706150800916E-2</v>
      </c>
      <c r="J13" s="22">
        <f>STDEV(J3:J10)</f>
        <v>0.16384787151501262</v>
      </c>
      <c r="K13" s="23"/>
    </row>
    <row r="14" spans="1:11" x14ac:dyDescent="0.2">
      <c r="B14" s="20" t="s">
        <v>29</v>
      </c>
      <c r="C14" s="21"/>
      <c r="D14" s="24">
        <f t="array" ref="D14">AVERAGE(($D$3:$D$10-D3:D10)/D3:D10)</f>
        <v>0</v>
      </c>
      <c r="E14" s="24">
        <f t="array" ref="E14">AVERAGE(($D$3:$D$10-E3:E10)/E3:E10)</f>
        <v>-2.1265166082007436</v>
      </c>
      <c r="F14" s="24">
        <f t="array" ref="F14">AVERAGE(($D$3:$D$10-F3:F10)/F3:F10)</f>
        <v>-8.67565183790521E-3</v>
      </c>
      <c r="G14" s="24">
        <f t="array" ref="G14">AVERAGE(($D$3:$D$10-G3:G10)/G3:G10)</f>
        <v>-8.6165420480513913E-2</v>
      </c>
      <c r="H14" s="24">
        <f t="array" ref="H14">AVERAGE(($D$3:$D$10-H3:H10)/H3:H10)</f>
        <v>-8.9797277800133482E-2</v>
      </c>
      <c r="I14" s="24">
        <f t="array" ref="I14">AVERAGE(($D$3:$D$10-I3:I10)/I3:I10)</f>
        <v>0.30936521900283093</v>
      </c>
      <c r="J14" s="25">
        <f t="array" ref="J14">AVERAGE(($D$3:$D$10-J3:J10)/J3:J10)</f>
        <v>0.40634035031506116</v>
      </c>
      <c r="K14" s="23"/>
    </row>
    <row r="15" spans="1:11" ht="17" thickBot="1" x14ac:dyDescent="0.25">
      <c r="B15" s="26" t="s">
        <v>30</v>
      </c>
      <c r="C15" s="27"/>
      <c r="D15" s="28">
        <f t="shared" ref="D15:J15" si="1">($D$12-D12)/D12</f>
        <v>0</v>
      </c>
      <c r="E15" s="28">
        <f t="shared" si="1"/>
        <v>0.72072111397267502</v>
      </c>
      <c r="F15" s="28">
        <f t="shared" si="1"/>
        <v>-1.9402985074626608E-2</v>
      </c>
      <c r="G15" s="28">
        <f t="shared" si="1"/>
        <v>-9.8146877144817887E-2</v>
      </c>
      <c r="H15" s="28">
        <f t="shared" si="1"/>
        <v>-0.10205011389521619</v>
      </c>
      <c r="I15" s="28">
        <f t="shared" si="1"/>
        <v>0.25821895946377293</v>
      </c>
      <c r="J15" s="29">
        <f t="shared" si="1"/>
        <v>0.20219579139981739</v>
      </c>
      <c r="K15" s="30"/>
    </row>
    <row r="16" spans="1:11" ht="17" thickBot="1" x14ac:dyDescent="0.25">
      <c r="B16" s="31"/>
      <c r="C16" s="31"/>
      <c r="D16" s="32"/>
      <c r="E16" s="32"/>
      <c r="F16" s="32"/>
      <c r="G16" s="32"/>
      <c r="H16" s="32"/>
      <c r="I16" s="32"/>
      <c r="J16" s="32"/>
    </row>
    <row r="17" spans="1:11" ht="17" thickBot="1" x14ac:dyDescent="0.25">
      <c r="B17" s="5" t="s">
        <v>1</v>
      </c>
      <c r="C17" s="6"/>
      <c r="D17" s="6"/>
      <c r="E17" s="6"/>
      <c r="F17" s="6"/>
      <c r="G17" s="6"/>
      <c r="H17" s="6"/>
      <c r="I17" s="6"/>
      <c r="J17" s="6"/>
      <c r="K17" s="7"/>
    </row>
    <row r="18" spans="1:11" ht="17" thickBot="1" x14ac:dyDescent="0.25">
      <c r="B18" s="8" t="s">
        <v>8</v>
      </c>
      <c r="C18" s="9" t="s">
        <v>9</v>
      </c>
      <c r="D18" s="9" t="s">
        <v>10</v>
      </c>
      <c r="E18" s="9" t="s">
        <v>31</v>
      </c>
      <c r="F18" s="9" t="s">
        <v>12</v>
      </c>
      <c r="G18" s="9" t="s">
        <v>32</v>
      </c>
      <c r="H18" s="9" t="s">
        <v>14</v>
      </c>
      <c r="I18" s="9" t="s">
        <v>15</v>
      </c>
      <c r="J18" s="9" t="s">
        <v>16</v>
      </c>
      <c r="K18" s="10" t="s">
        <v>17</v>
      </c>
    </row>
    <row r="19" spans="1:11" x14ac:dyDescent="0.2">
      <c r="A19">
        <v>1</v>
      </c>
      <c r="B19" s="11" t="s">
        <v>18</v>
      </c>
      <c r="C19">
        <v>5</v>
      </c>
      <c r="D19" s="33">
        <v>0.13700000000000001</v>
      </c>
      <c r="E19" s="34">
        <v>1.7600000000000001E-2</v>
      </c>
      <c r="F19" s="34">
        <v>4.7699999999999999E-2</v>
      </c>
      <c r="G19" s="34">
        <v>9.7199999999999995E-2</v>
      </c>
      <c r="H19" s="34">
        <v>5.21E-2</v>
      </c>
      <c r="I19" s="35">
        <v>3.4500000000000003E-2</v>
      </c>
      <c r="J19" s="36">
        <v>0.371</v>
      </c>
      <c r="K19" s="13">
        <f t="shared" ref="K19:K26" si="2">MAX(D19:I19)</f>
        <v>0.13700000000000001</v>
      </c>
    </row>
    <row r="20" spans="1:11" x14ac:dyDescent="0.2">
      <c r="A20">
        <v>2</v>
      </c>
      <c r="B20" s="14" t="s">
        <v>19</v>
      </c>
      <c r="C20">
        <v>5</v>
      </c>
      <c r="D20" s="37">
        <v>2.7699999999999999E-2</v>
      </c>
      <c r="E20" s="3">
        <v>0.26500000000000001</v>
      </c>
      <c r="F20" s="3">
        <v>1.61E-2</v>
      </c>
      <c r="G20" s="3">
        <v>3.73E-2</v>
      </c>
      <c r="H20" s="3">
        <v>3.0300000000000001E-2</v>
      </c>
      <c r="I20" s="22">
        <v>1.2800000000000001E-2</v>
      </c>
      <c r="J20" s="38">
        <v>0.26500000000000001</v>
      </c>
      <c r="K20" s="13">
        <f t="shared" si="2"/>
        <v>0.26500000000000001</v>
      </c>
    </row>
    <row r="21" spans="1:11" x14ac:dyDescent="0.2">
      <c r="A21">
        <v>3</v>
      </c>
      <c r="B21" s="14" t="s">
        <v>20</v>
      </c>
      <c r="C21">
        <v>5</v>
      </c>
      <c r="D21" s="37">
        <v>0.35699999999999998</v>
      </c>
      <c r="E21" s="3">
        <v>1.08</v>
      </c>
      <c r="F21" s="3">
        <v>0.48199999999999998</v>
      </c>
      <c r="G21" s="3">
        <v>1.08</v>
      </c>
      <c r="H21" s="3">
        <v>1.08</v>
      </c>
      <c r="I21" s="22">
        <v>0.16200000000000001</v>
      </c>
      <c r="J21" s="39">
        <v>1.08</v>
      </c>
      <c r="K21" s="13">
        <f t="shared" si="2"/>
        <v>1.08</v>
      </c>
    </row>
    <row r="22" spans="1:11" x14ac:dyDescent="0.2">
      <c r="A22">
        <v>4</v>
      </c>
      <c r="B22" s="14" t="s">
        <v>21</v>
      </c>
      <c r="C22">
        <v>5</v>
      </c>
      <c r="D22" s="37">
        <v>7.7100000000000002E-2</v>
      </c>
      <c r="E22" s="3">
        <v>0.11700000000000001</v>
      </c>
      <c r="F22" s="3">
        <v>0.11700000000000001</v>
      </c>
      <c r="G22" s="3">
        <v>7.0499999999999993E-2</v>
      </c>
      <c r="H22" s="3">
        <v>6.0400000000000002E-2</v>
      </c>
      <c r="I22" s="22">
        <v>2.6499999999999999E-2</v>
      </c>
      <c r="J22" s="38">
        <v>0.11700000000000001</v>
      </c>
      <c r="K22" s="13">
        <f t="shared" si="2"/>
        <v>0.11700000000000001</v>
      </c>
    </row>
    <row r="23" spans="1:11" x14ac:dyDescent="0.2">
      <c r="A23">
        <v>5</v>
      </c>
      <c r="B23" s="14" t="s">
        <v>22</v>
      </c>
      <c r="C23">
        <v>5</v>
      </c>
      <c r="D23" s="37">
        <v>0.55000000000000004</v>
      </c>
      <c r="E23" s="3">
        <v>0.11700000000000001</v>
      </c>
      <c r="F23" s="3">
        <v>0.113</v>
      </c>
      <c r="G23" s="3">
        <v>0.55000000000000004</v>
      </c>
      <c r="H23" s="3">
        <v>2.8799999999999999E-2</v>
      </c>
      <c r="I23" s="22">
        <v>1.1299999999999999E-2</v>
      </c>
      <c r="J23" s="38">
        <v>0.253</v>
      </c>
      <c r="K23" s="13">
        <f t="shared" si="2"/>
        <v>0.55000000000000004</v>
      </c>
    </row>
    <row r="24" spans="1:11" x14ac:dyDescent="0.2">
      <c r="A24">
        <v>6</v>
      </c>
      <c r="B24" s="14" t="s">
        <v>23</v>
      </c>
      <c r="C24">
        <v>5</v>
      </c>
      <c r="D24" s="37">
        <v>0.2</v>
      </c>
      <c r="E24" s="3">
        <v>0.2</v>
      </c>
      <c r="F24" s="3">
        <v>0.2</v>
      </c>
      <c r="G24" s="3">
        <v>0.2</v>
      </c>
      <c r="H24" s="3">
        <v>0.2</v>
      </c>
      <c r="I24" s="22">
        <v>4.41E-2</v>
      </c>
      <c r="J24" s="39">
        <v>0.2</v>
      </c>
      <c r="K24" s="13">
        <f t="shared" si="2"/>
        <v>0.2</v>
      </c>
    </row>
    <row r="25" spans="1:11" x14ac:dyDescent="0.2">
      <c r="A25">
        <v>7</v>
      </c>
      <c r="B25" s="14" t="s">
        <v>24</v>
      </c>
      <c r="C25">
        <v>5</v>
      </c>
      <c r="D25" s="37">
        <v>4.3499999999999997E-2</v>
      </c>
      <c r="E25" s="3">
        <v>1.1900000000000001E-2</v>
      </c>
      <c r="F25" s="3">
        <v>2.0799999999999999E-2</v>
      </c>
      <c r="G25" s="3">
        <v>4.8599999999999997E-2</v>
      </c>
      <c r="H25" s="3">
        <v>2.4799999999999999E-2</v>
      </c>
      <c r="I25" s="22">
        <v>2.1999999999999999E-2</v>
      </c>
      <c r="J25" s="38">
        <v>2.1999999999999999E-2</v>
      </c>
      <c r="K25" s="13">
        <f t="shared" si="2"/>
        <v>4.8599999999999997E-2</v>
      </c>
    </row>
    <row r="26" spans="1:11" ht="17" thickBot="1" x14ac:dyDescent="0.25">
      <c r="A26">
        <v>8</v>
      </c>
      <c r="B26" s="14" t="s">
        <v>25</v>
      </c>
      <c r="C26">
        <v>5</v>
      </c>
      <c r="D26" s="37">
        <v>6.3299999999999995E-2</v>
      </c>
      <c r="E26" s="3">
        <v>1.9099999999999999E-2</v>
      </c>
      <c r="F26" s="3">
        <v>1.7399999999999999E-2</v>
      </c>
      <c r="G26" s="3">
        <v>3.6400000000000002E-2</v>
      </c>
      <c r="H26" s="3">
        <v>2.5999999999999999E-2</v>
      </c>
      <c r="I26" s="22">
        <v>2.01E-2</v>
      </c>
      <c r="J26" s="39">
        <v>6.3299999999999995E-2</v>
      </c>
      <c r="K26" s="13">
        <f t="shared" si="2"/>
        <v>6.3299999999999995E-2</v>
      </c>
    </row>
    <row r="27" spans="1:11" x14ac:dyDescent="0.2">
      <c r="B27" s="5" t="s">
        <v>26</v>
      </c>
      <c r="C27" s="17"/>
      <c r="D27" s="18">
        <f>SUMPRODUCT(--(D19:D26=$K$19:$K$26))</f>
        <v>4</v>
      </c>
      <c r="E27" s="18">
        <f>SUMPRODUCT(--(E19:E26=$K$19:$K$26))</f>
        <v>4</v>
      </c>
      <c r="F27" s="18">
        <f>SUMPRODUCT(--(F19:F26=$K$19:$K$26))</f>
        <v>2</v>
      </c>
      <c r="G27" s="18">
        <f>SUMPRODUCT(--(G19:G26=$K$19:$K$26))</f>
        <v>4</v>
      </c>
      <c r="H27" s="18">
        <f>SUMPRODUCT(--(H19:H26=$K$19:$K$26))</f>
        <v>2</v>
      </c>
      <c r="I27" s="18">
        <f>SUMPRODUCT(--(I19:I26=$K$19:$K$26))</f>
        <v>0</v>
      </c>
      <c r="J27" s="18">
        <f t="array" ref="J27">SUM(IF(J19:J26&gt;=K19:K26,1,0))</f>
        <v>6</v>
      </c>
      <c r="K27" s="23"/>
    </row>
    <row r="28" spans="1:11" x14ac:dyDescent="0.2">
      <c r="B28" s="20" t="s">
        <v>27</v>
      </c>
      <c r="C28" s="21"/>
      <c r="D28" s="3">
        <f>AVERAGE(D19:D26)</f>
        <v>0.18195</v>
      </c>
      <c r="E28" s="3">
        <f>AVERAGE(E19:E26)</f>
        <v>0.22844999999999999</v>
      </c>
      <c r="F28" s="3">
        <f>AVERAGE(F19:F26)</f>
        <v>0.12675</v>
      </c>
      <c r="G28" s="3">
        <f>AVERAGE(G19:G26)</f>
        <v>0.26500000000000001</v>
      </c>
      <c r="H28" s="3">
        <f>AVERAGE(H19:H26)</f>
        <v>0.18779999999999999</v>
      </c>
      <c r="I28" s="3">
        <f>AVERAGE(I19:I26)</f>
        <v>4.1662500000000005E-2</v>
      </c>
      <c r="J28" s="3">
        <f>AVERAGE(J19:J26)</f>
        <v>0.29641250000000002</v>
      </c>
      <c r="K28" s="23"/>
    </row>
    <row r="29" spans="1:11" x14ac:dyDescent="0.2">
      <c r="B29" s="20" t="s">
        <v>28</v>
      </c>
      <c r="C29" s="21"/>
      <c r="D29" s="3">
        <f>STDEV(D19:D26)</f>
        <v>0.18380207522534361</v>
      </c>
      <c r="E29" s="3">
        <f>STDEV(E19:E26)</f>
        <v>0.35603048826108785</v>
      </c>
      <c r="F29" s="3">
        <f>STDEV(F19:F26)</f>
        <v>0.15744722471808947</v>
      </c>
      <c r="G29" s="3">
        <f>STDEV(G19:G26)</f>
        <v>0.37159815084885139</v>
      </c>
      <c r="H29" s="3">
        <f>STDEV(H19:H26)</f>
        <v>0.36521039337424588</v>
      </c>
      <c r="I29" s="3">
        <f>STDEV(I19:I26)</f>
        <v>4.982073399413426E-2</v>
      </c>
      <c r="J29" s="22">
        <f>STDEV(J19:J26)</f>
        <v>0.3367007846632632</v>
      </c>
      <c r="K29" s="23"/>
    </row>
    <row r="30" spans="1:11" x14ac:dyDescent="0.2">
      <c r="B30" s="20" t="s">
        <v>29</v>
      </c>
      <c r="C30" s="21"/>
      <c r="D30" s="24">
        <f t="array" ref="D30">AVERAGE(($D$19:$D$26-D19:D26)/D19:D26)</f>
        <v>0</v>
      </c>
      <c r="E30" s="24">
        <f t="array" ref="E30">AVERAGE(($D$19:$D$26-E19:E26)/E19:E26)</f>
        <v>1.6935752671113395</v>
      </c>
      <c r="F30" s="24">
        <f t="array" ref="F30">AVERAGE(($D$19:$D$26-F19:F26)/F19:F26)</f>
        <v>1.1985982974644469</v>
      </c>
      <c r="G30" s="24">
        <f t="array" ref="G30">AVERAGE(($D$19:$D$26-G19:G26)/G19:G26)</f>
        <v>2.6292207582354732E-2</v>
      </c>
      <c r="H30" s="24">
        <f t="array" ref="H30">AVERAGE(($D$19:$D$26-H19:H26)/H19:H26)</f>
        <v>2.6795831808864441</v>
      </c>
      <c r="I30" s="24">
        <f t="array" ref="I30">AVERAGE(($D$19:$D$26-I19:I26)/I19:I26)</f>
        <v>7.697806860163646</v>
      </c>
      <c r="J30" s="24">
        <f t="array" ref="J30">AVERAGE(($D$19:$D$26-J19:J26)/J19:J26)</f>
        <v>-4.8185471954442394E-2</v>
      </c>
      <c r="K30" s="23"/>
    </row>
    <row r="31" spans="1:11" ht="17" thickBot="1" x14ac:dyDescent="0.25">
      <c r="B31" s="26" t="s">
        <v>30</v>
      </c>
      <c r="C31" s="27"/>
      <c r="D31" s="28">
        <f t="shared" ref="D31:J31" si="3">($D$28-D28)/D28</f>
        <v>0</v>
      </c>
      <c r="E31" s="28">
        <f t="shared" si="3"/>
        <v>-0.20354563361785943</v>
      </c>
      <c r="F31" s="28">
        <f t="shared" si="3"/>
        <v>0.43550295857988164</v>
      </c>
      <c r="G31" s="28">
        <f t="shared" si="3"/>
        <v>-0.31339622641509435</v>
      </c>
      <c r="H31" s="28">
        <f t="shared" si="3"/>
        <v>-3.1150159744408917E-2</v>
      </c>
      <c r="I31" s="28">
        <f t="shared" si="3"/>
        <v>3.367236723672367</v>
      </c>
      <c r="J31" s="28">
        <f t="shared" si="3"/>
        <v>-0.38615949057479027</v>
      </c>
      <c r="K31" s="30"/>
    </row>
  </sheetData>
  <mergeCells count="12">
    <mergeCell ref="B17:K17"/>
    <mergeCell ref="B27:C27"/>
    <mergeCell ref="B28:C28"/>
    <mergeCell ref="B29:C29"/>
    <mergeCell ref="B30:C30"/>
    <mergeCell ref="B31:C31"/>
    <mergeCell ref="B1:K1"/>
    <mergeCell ref="B11:C11"/>
    <mergeCell ref="B12:C12"/>
    <mergeCell ref="B13:C13"/>
    <mergeCell ref="B14:C14"/>
    <mergeCell ref="B15:C15"/>
  </mergeCells>
  <conditionalFormatting sqref="D32:I36 D14:J16 D27:J27 D30:J31 J11 D3:I11 P3:P10 D19:I26">
    <cfRule type="expression" dxfId="3" priority="4">
      <formula>AND(D3&lt;&gt;0,D3=$K3)</formula>
    </cfRule>
  </conditionalFormatting>
  <conditionalFormatting sqref="C19:C26">
    <cfRule type="cellIs" dxfId="2" priority="3" operator="lessThan">
      <formula>5</formula>
    </cfRule>
  </conditionalFormatting>
  <conditionalFormatting sqref="C3:C10">
    <cfRule type="cellIs" dxfId="1" priority="2" operator="lessThan">
      <formula>5</formula>
    </cfRule>
  </conditionalFormatting>
  <conditionalFormatting sqref="D11:I11 K11">
    <cfRule type="expression" dxfId="0" priority="5">
      <formula>AND(D11&lt;&gt;0,D11=$K12)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7F3DF-FF3D-BF46-B4BD-2CDEE980B061}">
  <dimension ref="A1:G11"/>
  <sheetViews>
    <sheetView workbookViewId="0">
      <selection activeCell="E21" sqref="E21"/>
    </sheetView>
  </sheetViews>
  <sheetFormatPr baseColWidth="10" defaultRowHeight="16" x14ac:dyDescent="0.2"/>
  <sheetData>
    <row r="1" spans="1:7" x14ac:dyDescent="0.2">
      <c r="B1" s="1" t="s">
        <v>0</v>
      </c>
      <c r="C1" s="1"/>
      <c r="D1" s="1"/>
      <c r="E1" s="1" t="s">
        <v>1</v>
      </c>
      <c r="F1" s="1"/>
      <c r="G1" s="1"/>
    </row>
    <row r="2" spans="1:7" x14ac:dyDescent="0.2">
      <c r="B2" t="s">
        <v>2</v>
      </c>
      <c r="C2" t="s">
        <v>3</v>
      </c>
      <c r="D2" t="s">
        <v>4</v>
      </c>
      <c r="E2" t="s">
        <v>2</v>
      </c>
      <c r="F2" t="s">
        <v>3</v>
      </c>
      <c r="G2" t="s">
        <v>4</v>
      </c>
    </row>
    <row r="3" spans="1:7" x14ac:dyDescent="0.2">
      <c r="A3" t="s">
        <v>5</v>
      </c>
      <c r="B3">
        <v>0.52100000000000002</v>
      </c>
      <c r="C3">
        <v>0.503</v>
      </c>
      <c r="D3" s="2">
        <f>(C3-B3)/B3</f>
        <v>-3.4548944337811929E-2</v>
      </c>
      <c r="E3" s="3">
        <v>0.13700000000000001</v>
      </c>
      <c r="F3" s="3">
        <v>0.13700000000000001</v>
      </c>
      <c r="G3" s="2">
        <f>(F3-E3)/E3</f>
        <v>0</v>
      </c>
    </row>
    <row r="4" spans="1:7" x14ac:dyDescent="0.2">
      <c r="B4">
        <v>0.39100000000000001</v>
      </c>
      <c r="C4">
        <v>0.39600000000000002</v>
      </c>
      <c r="D4" s="2">
        <f t="shared" ref="D4:D10" si="0">(C4-B4)/B4</f>
        <v>1.2787723785166251E-2</v>
      </c>
      <c r="E4" s="3">
        <v>3.1699999999999999E-2</v>
      </c>
      <c r="F4" s="3">
        <v>2.7699999999999999E-2</v>
      </c>
      <c r="G4" s="2">
        <f>(F4-E4)/E4</f>
        <v>-0.12618296529968456</v>
      </c>
    </row>
    <row r="5" spans="1:7" x14ac:dyDescent="0.2">
      <c r="B5">
        <v>0.45500000000000002</v>
      </c>
      <c r="C5">
        <v>0.45300000000000001</v>
      </c>
      <c r="D5" s="2">
        <f t="shared" si="0"/>
        <v>-4.3956043956043991E-3</v>
      </c>
      <c r="E5" s="3">
        <v>0.35699999999999998</v>
      </c>
      <c r="F5" s="3">
        <v>0.35699999999999998</v>
      </c>
      <c r="G5" s="2">
        <f>(F5-E5)/E5</f>
        <v>0</v>
      </c>
    </row>
    <row r="6" spans="1:7" x14ac:dyDescent="0.2">
      <c r="B6">
        <v>0.56699999999999995</v>
      </c>
      <c r="C6">
        <v>0.54900000000000004</v>
      </c>
      <c r="D6" s="2">
        <f t="shared" si="0"/>
        <v>-3.1746031746031585E-2</v>
      </c>
      <c r="E6" s="3">
        <v>0.11700000000000001</v>
      </c>
      <c r="F6" s="3">
        <v>7.7100000000000002E-2</v>
      </c>
      <c r="G6" s="2">
        <f>(F6-E6)/E6</f>
        <v>-0.34102564102564104</v>
      </c>
    </row>
    <row r="7" spans="1:7" x14ac:dyDescent="0.2">
      <c r="B7">
        <v>0.629</v>
      </c>
      <c r="C7">
        <v>0.629</v>
      </c>
      <c r="D7" s="2">
        <f t="shared" si="0"/>
        <v>0</v>
      </c>
      <c r="E7" s="3">
        <v>0.36199999999999999</v>
      </c>
      <c r="F7" s="3">
        <v>0.55000000000000004</v>
      </c>
      <c r="G7" s="2">
        <f>(F7-E7)/E7</f>
        <v>0.51933701657458575</v>
      </c>
    </row>
    <row r="8" spans="1:7" x14ac:dyDescent="0.2">
      <c r="B8">
        <v>0.504</v>
      </c>
      <c r="C8">
        <v>0.504</v>
      </c>
      <c r="D8" s="2">
        <f t="shared" si="0"/>
        <v>0</v>
      </c>
      <c r="E8" s="3">
        <v>0.2</v>
      </c>
      <c r="F8" s="3">
        <v>0.2</v>
      </c>
      <c r="G8" s="2">
        <f>(F8-E8)/E8</f>
        <v>0</v>
      </c>
    </row>
    <row r="9" spans="1:7" x14ac:dyDescent="0.2">
      <c r="B9">
        <v>0.48599999999999999</v>
      </c>
      <c r="C9">
        <v>0.48599999999999999</v>
      </c>
      <c r="D9" s="2">
        <f t="shared" si="0"/>
        <v>0</v>
      </c>
      <c r="E9" s="3">
        <v>4.3499999999999997E-2</v>
      </c>
      <c r="F9" s="3">
        <v>4.3499999999999997E-2</v>
      </c>
      <c r="G9" s="2">
        <f>(F9-E9)/E9</f>
        <v>0</v>
      </c>
    </row>
    <row r="10" spans="1:7" x14ac:dyDescent="0.2">
      <c r="B10">
        <v>0.40600000000000003</v>
      </c>
      <c r="C10">
        <v>0.42199999999999999</v>
      </c>
      <c r="D10" s="2">
        <f t="shared" si="0"/>
        <v>3.9408866995073788E-2</v>
      </c>
      <c r="E10" s="3">
        <v>6.3299999999999995E-2</v>
      </c>
      <c r="F10" s="3">
        <v>6.3299999999999995E-2</v>
      </c>
      <c r="G10" s="2">
        <f>(F10-E10)/E10</f>
        <v>0</v>
      </c>
    </row>
    <row r="11" spans="1:7" x14ac:dyDescent="0.2">
      <c r="A11" t="s">
        <v>6</v>
      </c>
      <c r="B11" s="3">
        <f>AVERAGE(B3:B10)</f>
        <v>0.49487500000000001</v>
      </c>
      <c r="C11" s="3">
        <f t="shared" ref="C11:E11" si="1">AVERAGE(C3:C10)</f>
        <v>0.49275000000000008</v>
      </c>
      <c r="D11" s="4">
        <f t="shared" si="1"/>
        <v>-2.3117487124009843E-3</v>
      </c>
      <c r="E11" s="3">
        <f t="shared" si="1"/>
        <v>0.16393750000000001</v>
      </c>
      <c r="F11" s="3">
        <f>AVERAGE(F3:F10)</f>
        <v>0.18195</v>
      </c>
      <c r="G11" s="4">
        <f t="shared" ref="G11" si="2">AVERAGE(G3:G10)</f>
        <v>6.5160512811575227E-3</v>
      </c>
    </row>
  </sheetData>
  <mergeCells count="2">
    <mergeCell ref="B1:D1"/>
    <mergeCell ref="E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score tables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2019-12-09T15:17:40Z</dcterms:created>
  <dcterms:modified xsi:type="dcterms:W3CDTF">2019-12-09T15:21:15Z</dcterms:modified>
</cp:coreProperties>
</file>