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wiberg/git/Optimal_Clustering_Trees/revision/"/>
    </mc:Choice>
  </mc:AlternateContent>
  <xr:revisionPtr revIDLastSave="0" documentId="13_ncr:1_{A74E323C-9C23-404F-980D-A2C765183000}" xr6:coauthVersionLast="45" xr6:coauthVersionMax="45" xr10:uidLastSave="{00000000-0000-0000-0000-000000000000}"/>
  <bookViews>
    <workbookView xWindow="1540" yWindow="460" windowWidth="18540" windowHeight="15540" activeTab="1" xr2:uid="{8790240C-A54F-4848-A2DF-DDDE19DE022A}"/>
  </bookViews>
  <sheets>
    <sheet name="nmi_raw" sheetId="1" r:id="rId1"/>
    <sheet name="nmi" sheetId="3" r:id="rId2"/>
  </sheets>
  <definedNames>
    <definedName name="_xlnm._FilterDatabase" localSheetId="0" hidden="1">nmi_raw!$A$1:$K$19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3" l="1"/>
  <c r="E37" i="3" s="1"/>
  <c r="D34" i="3"/>
  <c r="F37" i="3" s="1"/>
  <c r="L23" i="3"/>
  <c r="G37" i="3"/>
  <c r="H37" i="3"/>
  <c r="I37" i="3"/>
  <c r="J37" i="3"/>
  <c r="K37" i="3"/>
  <c r="D37" i="3"/>
  <c r="D17" i="3"/>
  <c r="E33" i="3" a="1"/>
  <c r="E33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D33" i="3" a="1"/>
  <c r="D33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D13" i="3" a="1"/>
  <c r="D13" i="3" s="1"/>
  <c r="K13" i="3" a="1"/>
  <c r="K13" i="3" s="1"/>
  <c r="D12" i="3" a="1"/>
  <c r="D12" i="3" s="1"/>
  <c r="D16" i="3" a="1"/>
  <c r="D16" i="3" s="1"/>
  <c r="D15" i="3"/>
  <c r="D14" i="3"/>
  <c r="E36" i="3" a="1"/>
  <c r="E36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D36" i="3" a="1"/>
  <c r="D36" i="3" s="1"/>
  <c r="L24" i="3" l="1"/>
  <c r="L25" i="3"/>
  <c r="L26" i="3"/>
  <c r="L27" i="3"/>
  <c r="L28" i="3"/>
  <c r="L29" i="3"/>
  <c r="L30" i="3"/>
  <c r="L31" i="3"/>
  <c r="L4" i="3"/>
  <c r="L5" i="3"/>
  <c r="L6" i="3"/>
  <c r="L7" i="3"/>
  <c r="L8" i="3"/>
  <c r="L9" i="3"/>
  <c r="L10" i="3"/>
  <c r="L11" i="3"/>
  <c r="L3" i="3"/>
  <c r="K35" i="3"/>
  <c r="J35" i="3"/>
  <c r="I35" i="3"/>
  <c r="H35" i="3"/>
  <c r="G35" i="3"/>
  <c r="F35" i="3"/>
  <c r="E35" i="3"/>
  <c r="D35" i="3"/>
  <c r="K34" i="3"/>
  <c r="J34" i="3"/>
  <c r="I34" i="3"/>
  <c r="H34" i="3"/>
  <c r="G34" i="3"/>
  <c r="F34" i="3"/>
  <c r="K16" i="3" a="1"/>
  <c r="K16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E16" i="3" a="1"/>
  <c r="E16" i="3" s="1"/>
  <c r="K15" i="3"/>
  <c r="J15" i="3"/>
  <c r="I15" i="3"/>
  <c r="H15" i="3"/>
  <c r="G15" i="3"/>
  <c r="F15" i="3"/>
  <c r="E15" i="3"/>
  <c r="K14" i="3"/>
  <c r="J14" i="3"/>
  <c r="I14" i="3"/>
  <c r="H14" i="3"/>
  <c r="G14" i="3"/>
  <c r="F14" i="3"/>
  <c r="E14" i="3"/>
  <c r="I32" i="3" l="1" a="1"/>
  <c r="I32" i="3" s="1"/>
  <c r="J32" i="3" a="1"/>
  <c r="J32" i="3" s="1"/>
  <c r="K32" i="3" a="1"/>
  <c r="K32" i="3" s="1"/>
  <c r="J12" i="3"/>
  <c r="D32" i="3"/>
  <c r="H12" i="3"/>
  <c r="K17" i="3"/>
  <c r="E32" i="3"/>
  <c r="F32" i="3"/>
  <c r="G32" i="3"/>
  <c r="H32" i="3"/>
  <c r="E12" i="3"/>
  <c r="E17" i="3"/>
  <c r="F17" i="3"/>
  <c r="F12" i="3"/>
  <c r="G12" i="3"/>
  <c r="G17" i="3"/>
  <c r="H17" i="3"/>
  <c r="I12" i="3"/>
  <c r="I17" i="3"/>
  <c r="J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<sst xmlns="http://schemas.openxmlformats.org/spreadsheetml/2006/main" count="118" uniqueCount="48">
  <si>
    <t>silhouette</t>
  </si>
  <si>
    <t>Atom</t>
  </si>
  <si>
    <t>dunnindex</t>
  </si>
  <si>
    <t>Chainlink</t>
  </si>
  <si>
    <t>EngyTime</t>
  </si>
  <si>
    <t>Hepta</t>
  </si>
  <si>
    <t>Lsun</t>
  </si>
  <si>
    <t>Target</t>
  </si>
  <si>
    <t>Tetra</t>
  </si>
  <si>
    <t>TwoDiamonds</t>
  </si>
  <si>
    <t>WingNut</t>
  </si>
  <si>
    <t>name</t>
  </si>
  <si>
    <t>metric</t>
  </si>
  <si>
    <t>truth</t>
  </si>
  <si>
    <t>icot</t>
  </si>
  <si>
    <t>oct</t>
  </si>
  <si>
    <t>kmeans_plus</t>
  </si>
  <si>
    <t>hclust</t>
  </si>
  <si>
    <t>gmm</t>
  </si>
  <si>
    <t>dbscan</t>
  </si>
  <si>
    <t>clus</t>
  </si>
  <si>
    <t>Silhouette</t>
  </si>
  <si>
    <t>Data</t>
  </si>
  <si>
    <t>(N,P)</t>
  </si>
  <si>
    <t>ICOT</t>
  </si>
  <si>
    <t>OCT</t>
  </si>
  <si>
    <t>Kmeans++</t>
  </si>
  <si>
    <t>Hclust</t>
  </si>
  <si>
    <t>GMM</t>
  </si>
  <si>
    <t>DBSCAN</t>
  </si>
  <si>
    <t>Clus</t>
  </si>
  <si>
    <t>Truth</t>
  </si>
  <si>
    <t>Best Score</t>
  </si>
  <si>
    <t>(800@2)</t>
  </si>
  <si>
    <t>(1000@2)</t>
  </si>
  <si>
    <t>(4096@2)</t>
  </si>
  <si>
    <t>(212@3)</t>
  </si>
  <si>
    <t>(400@2)</t>
  </si>
  <si>
    <t>(770@2)</t>
  </si>
  <si>
    <t>(400@3)</t>
  </si>
  <si>
    <t>(1070@2)</t>
  </si>
  <si>
    <t>Count Best/Tie</t>
  </si>
  <si>
    <t>Average Score</t>
  </si>
  <si>
    <t>Std. Dev Score</t>
  </si>
  <si>
    <t>ICOT Avg Improvement (Pairs)</t>
  </si>
  <si>
    <t>ICOT Avg Improvement (Agg.)</t>
  </si>
  <si>
    <t>Dunn Index</t>
  </si>
  <si>
    <t>ICOT Pairwise Wins/Ties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</si>
</sst>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7" xfId="0" applyBorder="1"/>
    <xf numFmtId="168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" xfId="0" applyFont="1" applyBorder="1"/>
    <xf numFmtId="0" fontId="3" fillId="0" borderId="8" xfId="0" applyFont="1" applyBorder="1"/>
    <xf numFmtId="0" fontId="0" fillId="0" borderId="2" xfId="0" applyBorder="1"/>
    <xf numFmtId="0" fontId="0" fillId="3" borderId="3" xfId="0" applyFill="1" applyBorder="1"/>
    <xf numFmtId="0" fontId="3" fillId="0" borderId="12" xfId="0" applyFont="1" applyBorder="1"/>
    <xf numFmtId="0" fontId="3" fillId="0" borderId="13" xfId="0" applyFont="1" applyBorder="1"/>
    <xf numFmtId="168" fontId="0" fillId="0" borderId="13" xfId="0" applyNumberFormat="1" applyBorder="1"/>
    <xf numFmtId="0" fontId="0" fillId="3" borderId="9" xfId="0" applyFill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9" fontId="0" fillId="0" borderId="0" xfId="1" applyNumberFormat="1" applyFont="1" applyBorder="1"/>
    <xf numFmtId="169" fontId="0" fillId="0" borderId="13" xfId="1" applyNumberFormat="1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69" fontId="0" fillId="0" borderId="16" xfId="1" applyNumberFormat="1" applyFont="1" applyBorder="1"/>
    <xf numFmtId="169" fontId="0" fillId="0" borderId="15" xfId="1" applyNumberFormat="1" applyFont="1" applyBorder="1"/>
    <xf numFmtId="0" fontId="0" fillId="3" borderId="17" xfId="0" applyFill="1" applyBorder="1"/>
    <xf numFmtId="0" fontId="3" fillId="0" borderId="2" xfId="0" applyFont="1" applyBorder="1"/>
    <xf numFmtId="0" fontId="0" fillId="0" borderId="18" xfId="0" applyBorder="1"/>
    <xf numFmtId="0" fontId="0" fillId="0" borderId="8" xfId="0" applyFont="1" applyFill="1" applyBorder="1"/>
    <xf numFmtId="0" fontId="5" fillId="0" borderId="0" xfId="0" applyFont="1" applyFill="1"/>
    <xf numFmtId="0" fontId="0" fillId="0" borderId="0" xfId="2" applyFont="1" applyFill="1" applyBorder="1"/>
    <xf numFmtId="168" fontId="0" fillId="0" borderId="2" xfId="2" applyNumberFormat="1" applyFont="1" applyFill="1" applyBorder="1"/>
    <xf numFmtId="168" fontId="0" fillId="0" borderId="0" xfId="2" applyNumberFormat="1" applyFont="1" applyFill="1" applyBorder="1"/>
    <xf numFmtId="0" fontId="0" fillId="0" borderId="0" xfId="0" applyBorder="1"/>
  </cellXfs>
  <cellStyles count="3">
    <cellStyle name="Neutral" xfId="2" builtinId="28"/>
    <cellStyle name="Normal" xfId="0" builtinId="0"/>
    <cellStyle name="Percent" xfId="1" builtinId="5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5AFE-903A-A440-969C-417F3243C068}">
  <sheetPr filterMode="1"/>
  <dimension ref="A1:O24"/>
  <sheetViews>
    <sheetView workbookViewId="0">
      <selection activeCell="E11" sqref="E11:K19"/>
    </sheetView>
  </sheetViews>
  <sheetFormatPr baseColWidth="10" defaultRowHeight="16" x14ac:dyDescent="0.2"/>
  <sheetData>
    <row r="1" spans="1:11" x14ac:dyDescent="0.2">
      <c r="A1" s="1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idden="1" x14ac:dyDescent="0.2">
      <c r="A2" s="1">
        <v>1</v>
      </c>
      <c r="B2" s="2" t="s">
        <v>1</v>
      </c>
      <c r="C2" s="2" t="s">
        <v>0</v>
      </c>
      <c r="D2" s="2">
        <v>1</v>
      </c>
      <c r="E2" s="2">
        <v>0.373</v>
      </c>
      <c r="F2" s="2">
        <v>0.32600000000000001</v>
      </c>
      <c r="G2" s="2">
        <v>0.39200000000000002</v>
      </c>
      <c r="H2" s="2">
        <v>0.39700000000000002</v>
      </c>
      <c r="I2" s="2">
        <v>0.42</v>
      </c>
      <c r="J2" s="2">
        <v>0.105</v>
      </c>
      <c r="K2" s="2">
        <v>0.36399999999999999</v>
      </c>
    </row>
    <row r="3" spans="1:11" hidden="1" x14ac:dyDescent="0.2">
      <c r="A3" s="1">
        <v>2</v>
      </c>
      <c r="B3" s="2" t="s">
        <v>3</v>
      </c>
      <c r="C3" s="2" t="s">
        <v>0</v>
      </c>
      <c r="D3" s="2">
        <v>1</v>
      </c>
      <c r="E3" s="2">
        <v>0.30399999999999999</v>
      </c>
      <c r="F3" s="2">
        <v>0.246</v>
      </c>
      <c r="G3" s="2">
        <v>0.30099999999999999</v>
      </c>
      <c r="H3" s="2">
        <v>0.30299999999999999</v>
      </c>
      <c r="I3" s="2">
        <v>0.31900000000000001</v>
      </c>
      <c r="J3" s="2">
        <v>0.39400000000000002</v>
      </c>
      <c r="K3" s="2">
        <v>0.316</v>
      </c>
    </row>
    <row r="4" spans="1:11" hidden="1" x14ac:dyDescent="0.2">
      <c r="A4" s="1">
        <v>3</v>
      </c>
      <c r="B4" s="2" t="s">
        <v>4</v>
      </c>
      <c r="C4" s="2" t="s">
        <v>0</v>
      </c>
      <c r="D4" s="2">
        <v>1</v>
      </c>
      <c r="E4" s="2">
        <v>0</v>
      </c>
      <c r="F4" s="2">
        <v>0.44500000000000001</v>
      </c>
      <c r="G4" s="2">
        <v>0.45</v>
      </c>
      <c r="H4" s="2">
        <v>0.67600000000000005</v>
      </c>
      <c r="I4" s="2">
        <v>0.439</v>
      </c>
      <c r="J4" s="2">
        <v>4.0000000000000001E-3</v>
      </c>
      <c r="K4" s="2">
        <v>0.35199999999999998</v>
      </c>
    </row>
    <row r="5" spans="1:11" hidden="1" x14ac:dyDescent="0.2">
      <c r="A5" s="1">
        <v>4</v>
      </c>
      <c r="B5" s="2" t="s">
        <v>5</v>
      </c>
      <c r="C5" s="2" t="s">
        <v>0</v>
      </c>
      <c r="D5" s="2">
        <v>1</v>
      </c>
      <c r="E5" s="2">
        <v>0.59</v>
      </c>
      <c r="F5" s="2">
        <v>0.627</v>
      </c>
      <c r="G5" s="2">
        <v>1</v>
      </c>
      <c r="H5" s="2">
        <v>1</v>
      </c>
      <c r="I5" s="2">
        <v>0.92400000000000004</v>
      </c>
      <c r="J5" s="2">
        <v>1</v>
      </c>
      <c r="K5" s="2">
        <v>0.59</v>
      </c>
    </row>
    <row r="6" spans="1:11" hidden="1" x14ac:dyDescent="0.2">
      <c r="A6" s="1">
        <v>5</v>
      </c>
      <c r="B6" s="2" t="s">
        <v>6</v>
      </c>
      <c r="C6" s="2" t="s">
        <v>0</v>
      </c>
      <c r="D6" s="2">
        <v>1</v>
      </c>
      <c r="E6" s="2">
        <v>0.63600000000000001</v>
      </c>
      <c r="F6" s="2">
        <v>0.63600000000000001</v>
      </c>
      <c r="G6" s="2">
        <v>0.63800000000000001</v>
      </c>
      <c r="H6" s="2">
        <v>0.63300000000000001</v>
      </c>
      <c r="I6" s="2">
        <v>0.59799999999999998</v>
      </c>
      <c r="J6" s="2">
        <v>1</v>
      </c>
      <c r="K6" s="2">
        <v>0.63200000000000001</v>
      </c>
    </row>
    <row r="7" spans="1:11" hidden="1" x14ac:dyDescent="0.2">
      <c r="A7" s="1">
        <v>6</v>
      </c>
      <c r="B7" s="2" t="s">
        <v>7</v>
      </c>
      <c r="C7" s="2" t="s">
        <v>0</v>
      </c>
      <c r="D7" s="2">
        <v>1</v>
      </c>
      <c r="E7" s="2">
        <v>0.442</v>
      </c>
      <c r="F7" s="2">
        <v>0.373</v>
      </c>
      <c r="G7" s="2">
        <v>0.45300000000000001</v>
      </c>
      <c r="H7" s="2">
        <v>3.3000000000000002E-2</v>
      </c>
      <c r="I7" s="2">
        <v>0.34699999999999998</v>
      </c>
      <c r="J7" s="2">
        <v>0.55800000000000005</v>
      </c>
      <c r="K7" s="2">
        <v>0.39300000000000002</v>
      </c>
    </row>
    <row r="8" spans="1:11" hidden="1" x14ac:dyDescent="0.2">
      <c r="A8" s="1">
        <v>7</v>
      </c>
      <c r="B8" s="2" t="s">
        <v>8</v>
      </c>
      <c r="C8" s="2" t="s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0.70699999999999996</v>
      </c>
    </row>
    <row r="9" spans="1:11" hidden="1" x14ac:dyDescent="0.2">
      <c r="A9" s="1">
        <v>8</v>
      </c>
      <c r="B9" s="2" t="s">
        <v>9</v>
      </c>
      <c r="C9" s="2" t="s">
        <v>0</v>
      </c>
      <c r="D9" s="2">
        <v>1</v>
      </c>
      <c r="E9" s="2">
        <v>1</v>
      </c>
      <c r="F9" s="2">
        <v>1</v>
      </c>
      <c r="G9" s="2">
        <v>1</v>
      </c>
      <c r="H9" s="2">
        <v>0.96799999999999997</v>
      </c>
      <c r="I9" s="2">
        <v>0.61899999999999999</v>
      </c>
      <c r="J9" s="2">
        <v>0.34699999999999998</v>
      </c>
      <c r="K9" s="2">
        <v>1</v>
      </c>
    </row>
    <row r="10" spans="1:11" hidden="1" x14ac:dyDescent="0.2">
      <c r="A10" s="1">
        <v>9</v>
      </c>
      <c r="B10" s="2" t="s">
        <v>10</v>
      </c>
      <c r="C10" s="2" t="s">
        <v>0</v>
      </c>
      <c r="D10" s="2">
        <v>1</v>
      </c>
      <c r="E10" s="2">
        <v>0.51500000000000001</v>
      </c>
      <c r="F10" s="2">
        <v>0.51200000000000001</v>
      </c>
      <c r="G10" s="2">
        <v>0.48199999999999998</v>
      </c>
      <c r="H10" s="2">
        <v>0.52100000000000002</v>
      </c>
      <c r="I10" s="2">
        <v>0.53700000000000003</v>
      </c>
      <c r="J10" s="2">
        <v>0.58799999999999997</v>
      </c>
      <c r="K10" s="2">
        <v>0.51400000000000001</v>
      </c>
    </row>
    <row r="11" spans="1:11" x14ac:dyDescent="0.2">
      <c r="A11" s="1">
        <v>10</v>
      </c>
      <c r="B11" s="2" t="s">
        <v>1</v>
      </c>
      <c r="C11" s="2" t="s">
        <v>2</v>
      </c>
      <c r="D11" s="2">
        <v>1</v>
      </c>
      <c r="E11" s="2">
        <v>3.0000000000000001E-3</v>
      </c>
      <c r="F11" s="2">
        <v>0.41799999999999998</v>
      </c>
      <c r="G11" s="2">
        <v>0.40699999999999997</v>
      </c>
      <c r="H11" s="2">
        <v>0.41499999999999998</v>
      </c>
      <c r="I11" s="2">
        <v>0.58199999999999996</v>
      </c>
      <c r="J11" s="2">
        <v>0.123</v>
      </c>
      <c r="K11" s="2">
        <v>0.28000000000000003</v>
      </c>
    </row>
    <row r="12" spans="1:11" x14ac:dyDescent="0.2">
      <c r="A12" s="1">
        <v>11</v>
      </c>
      <c r="B12" s="2" t="s">
        <v>3</v>
      </c>
      <c r="C12" s="2" t="s">
        <v>2</v>
      </c>
      <c r="D12" s="2">
        <v>1</v>
      </c>
      <c r="E12" s="2">
        <v>0.25800000000000001</v>
      </c>
      <c r="F12" s="2">
        <v>0.24199999999999999</v>
      </c>
      <c r="G12" s="2">
        <v>0.32100000000000001</v>
      </c>
      <c r="H12" s="2">
        <v>0.27300000000000002</v>
      </c>
      <c r="I12" s="2">
        <v>0.36699999999999999</v>
      </c>
      <c r="J12" s="2">
        <v>1</v>
      </c>
      <c r="K12" s="2">
        <v>0.28299999999999997</v>
      </c>
    </row>
    <row r="13" spans="1:11" x14ac:dyDescent="0.2">
      <c r="A13" s="1">
        <v>12</v>
      </c>
      <c r="B13" s="2" t="s">
        <v>4</v>
      </c>
      <c r="C13" s="2" t="s">
        <v>2</v>
      </c>
      <c r="D13" s="2">
        <v>1</v>
      </c>
      <c r="E13" s="2">
        <v>0</v>
      </c>
      <c r="F13" s="2">
        <v>0.27100000000000002</v>
      </c>
      <c r="G13" s="2">
        <v>0.26500000000000001</v>
      </c>
      <c r="H13" s="2">
        <v>1.6E-2</v>
      </c>
      <c r="I13" s="2">
        <v>0.3</v>
      </c>
      <c r="J13" s="2">
        <v>4.0000000000000001E-3</v>
      </c>
      <c r="K13" s="2">
        <v>0.26300000000000001</v>
      </c>
    </row>
    <row r="14" spans="1:11" x14ac:dyDescent="0.2">
      <c r="A14" s="1">
        <v>13</v>
      </c>
      <c r="B14" s="2" t="s">
        <v>5</v>
      </c>
      <c r="C14" s="2" t="s">
        <v>2</v>
      </c>
      <c r="D14" s="2">
        <v>1</v>
      </c>
      <c r="E14" s="2">
        <v>0.59</v>
      </c>
      <c r="F14" s="2">
        <v>0.627</v>
      </c>
      <c r="G14" s="2">
        <v>1</v>
      </c>
      <c r="H14" s="2">
        <v>1</v>
      </c>
      <c r="I14" s="2">
        <v>0.65700000000000003</v>
      </c>
      <c r="J14" s="2">
        <v>1</v>
      </c>
      <c r="K14" s="2">
        <v>0.21</v>
      </c>
    </row>
    <row r="15" spans="1:11" x14ac:dyDescent="0.2">
      <c r="A15" s="1">
        <v>14</v>
      </c>
      <c r="B15" s="2" t="s">
        <v>6</v>
      </c>
      <c r="C15" s="2" t="s">
        <v>2</v>
      </c>
      <c r="D15" s="2">
        <v>1</v>
      </c>
      <c r="E15" s="2">
        <v>0.86099999999999999</v>
      </c>
      <c r="F15" s="2">
        <v>0.57199999999999995</v>
      </c>
      <c r="G15" s="2">
        <v>0.56299999999999994</v>
      </c>
      <c r="H15" s="2">
        <v>0.502</v>
      </c>
      <c r="I15" s="2">
        <v>1</v>
      </c>
      <c r="J15" s="2">
        <v>1</v>
      </c>
      <c r="K15" s="2">
        <v>0.63200000000000001</v>
      </c>
    </row>
    <row r="16" spans="1:11" x14ac:dyDescent="0.2">
      <c r="A16" s="1">
        <v>15</v>
      </c>
      <c r="B16" s="2" t="s">
        <v>7</v>
      </c>
      <c r="C16" s="2" t="s">
        <v>2</v>
      </c>
      <c r="D16" s="2">
        <v>1</v>
      </c>
      <c r="E16" s="2">
        <v>0.13</v>
      </c>
      <c r="F16" s="2">
        <v>0.39300000000000002</v>
      </c>
      <c r="G16" s="2">
        <v>0.46200000000000002</v>
      </c>
      <c r="H16" s="2">
        <v>0.13</v>
      </c>
      <c r="I16" s="2">
        <v>0.33100000000000002</v>
      </c>
      <c r="J16" s="2">
        <v>0.88400000000000001</v>
      </c>
      <c r="K16" s="2">
        <v>0.35499999999999998</v>
      </c>
    </row>
    <row r="17" spans="1:15" x14ac:dyDescent="0.2">
      <c r="A17" s="1">
        <v>16</v>
      </c>
      <c r="B17" s="2" t="s">
        <v>8</v>
      </c>
      <c r="C17" s="2" t="s">
        <v>2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0.70899999999999996</v>
      </c>
    </row>
    <row r="18" spans="1:15" x14ac:dyDescent="0.2">
      <c r="A18" s="1">
        <v>17</v>
      </c>
      <c r="B18" s="2" t="s">
        <v>9</v>
      </c>
      <c r="C18" s="2" t="s">
        <v>2</v>
      </c>
      <c r="D18" s="2">
        <v>1</v>
      </c>
      <c r="E18" s="2">
        <v>0.09</v>
      </c>
      <c r="F18" s="2">
        <v>0.36399999999999999</v>
      </c>
      <c r="G18" s="2">
        <v>0.33</v>
      </c>
      <c r="H18" s="2">
        <v>0.314</v>
      </c>
      <c r="I18" s="2">
        <v>0.36799999999999999</v>
      </c>
      <c r="J18" s="2">
        <v>0.34699999999999998</v>
      </c>
      <c r="K18" s="2">
        <v>1</v>
      </c>
    </row>
    <row r="19" spans="1:15" x14ac:dyDescent="0.2">
      <c r="A19" s="1">
        <v>18</v>
      </c>
      <c r="B19" s="2" t="s">
        <v>10</v>
      </c>
      <c r="C19" s="2" t="s">
        <v>2</v>
      </c>
      <c r="D19" s="2">
        <v>1</v>
      </c>
      <c r="E19" s="2">
        <v>1</v>
      </c>
      <c r="F19" s="2">
        <v>0.27600000000000002</v>
      </c>
      <c r="G19" s="2">
        <v>0.28699999999999998</v>
      </c>
      <c r="H19" s="2">
        <v>0.38100000000000001</v>
      </c>
      <c r="I19" s="2">
        <v>0.26400000000000001</v>
      </c>
      <c r="J19" s="2">
        <v>0.58799999999999997</v>
      </c>
      <c r="K19" s="2">
        <v>1</v>
      </c>
    </row>
    <row r="21" spans="1:15" x14ac:dyDescent="0.2">
      <c r="F21" s="3"/>
      <c r="G21" s="3"/>
      <c r="H21" s="3"/>
      <c r="I21" s="3"/>
      <c r="J21" s="3"/>
      <c r="K21" s="3"/>
      <c r="L21" s="3"/>
      <c r="M21" s="3"/>
      <c r="N21" s="3"/>
    </row>
    <row r="22" spans="1:15" x14ac:dyDescent="0.2">
      <c r="E22" s="1"/>
      <c r="F22" s="3"/>
      <c r="G22" s="3"/>
      <c r="H22" s="3"/>
      <c r="I22" s="3"/>
      <c r="J22" s="3"/>
      <c r="K22" s="3"/>
      <c r="L22" s="3"/>
      <c r="M22" s="3"/>
      <c r="N22" s="3"/>
    </row>
    <row r="23" spans="1:15" x14ac:dyDescent="0.2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E24" s="1"/>
      <c r="F24" s="2"/>
    </row>
  </sheetData>
  <autoFilter ref="A1:K19" xr:uid="{2E0AE141-6F94-864B-8BAD-4170AC2C7C0E}">
    <filterColumn colId="2">
      <filters>
        <filter val="dunnindex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577F-13A1-C543-95C9-8A1158A01C02}">
  <dimension ref="B1:L37"/>
  <sheetViews>
    <sheetView tabSelected="1" zoomScale="102" workbookViewId="0">
      <selection activeCell="L5" sqref="L5"/>
    </sheetView>
  </sheetViews>
  <sheetFormatPr baseColWidth="10" defaultRowHeight="16" x14ac:dyDescent="0.2"/>
  <cols>
    <col min="1" max="1" width="5.5" customWidth="1"/>
    <col min="11" max="11" width="0" hidden="1" customWidth="1"/>
    <col min="13" max="13" width="4.6640625" customWidth="1"/>
  </cols>
  <sheetData>
    <row r="1" spans="2:12" ht="17" thickBot="1" x14ac:dyDescent="0.25">
      <c r="B1" s="4" t="s">
        <v>21</v>
      </c>
      <c r="C1" s="5"/>
      <c r="D1" s="5"/>
      <c r="E1" s="5"/>
      <c r="F1" s="5"/>
      <c r="G1" s="5"/>
      <c r="H1" s="5"/>
      <c r="I1" s="5"/>
      <c r="J1" s="5"/>
      <c r="K1" s="5"/>
      <c r="L1" s="6"/>
    </row>
    <row r="2" spans="2:12" ht="17" thickBot="1" x14ac:dyDescent="0.25">
      <c r="B2" s="7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9" t="s">
        <v>32</v>
      </c>
    </row>
    <row r="3" spans="2:12" x14ac:dyDescent="0.2">
      <c r="B3" s="10" t="s">
        <v>1</v>
      </c>
      <c r="C3" t="s">
        <v>33</v>
      </c>
      <c r="D3" s="2">
        <v>0.373</v>
      </c>
      <c r="E3" s="2">
        <v>0.32600000000000001</v>
      </c>
      <c r="F3" s="2">
        <v>0.39200000000000002</v>
      </c>
      <c r="G3" s="2">
        <v>0.39700000000000002</v>
      </c>
      <c r="H3" s="2">
        <v>0.42</v>
      </c>
      <c r="I3" s="2">
        <v>0.105</v>
      </c>
      <c r="J3" s="2">
        <v>0.36399999999999999</v>
      </c>
      <c r="K3" s="34">
        <v>1</v>
      </c>
      <c r="L3" s="12">
        <f>MAX(D3:J3)</f>
        <v>0.42</v>
      </c>
    </row>
    <row r="4" spans="2:12" x14ac:dyDescent="0.2">
      <c r="B4" s="13" t="s">
        <v>3</v>
      </c>
      <c r="C4" t="s">
        <v>34</v>
      </c>
      <c r="D4" s="2">
        <v>0.30399999999999999</v>
      </c>
      <c r="E4" s="2">
        <v>0.246</v>
      </c>
      <c r="F4" s="2">
        <v>0.30099999999999999</v>
      </c>
      <c r="G4" s="2">
        <v>0.30299999999999999</v>
      </c>
      <c r="H4" s="2">
        <v>0.31900000000000001</v>
      </c>
      <c r="I4" s="2">
        <v>0.39400000000000002</v>
      </c>
      <c r="J4" s="2">
        <v>0.316</v>
      </c>
      <c r="K4" s="35">
        <v>1</v>
      </c>
      <c r="L4" s="12">
        <f t="shared" ref="L4:L11" si="0">MAX(D4:J4)</f>
        <v>0.39400000000000002</v>
      </c>
    </row>
    <row r="5" spans="2:12" x14ac:dyDescent="0.2">
      <c r="B5" s="13" t="s">
        <v>4</v>
      </c>
      <c r="C5" t="s">
        <v>35</v>
      </c>
      <c r="D5" s="2">
        <v>0</v>
      </c>
      <c r="E5" s="2">
        <v>0.44500000000000001</v>
      </c>
      <c r="F5" s="2">
        <v>0.45</v>
      </c>
      <c r="G5" s="2">
        <v>0.67600000000000005</v>
      </c>
      <c r="H5" s="2">
        <v>0.439</v>
      </c>
      <c r="I5" s="2">
        <v>4.0000000000000001E-3</v>
      </c>
      <c r="J5" s="2">
        <v>0.35199999999999998</v>
      </c>
      <c r="K5" s="35">
        <v>1</v>
      </c>
      <c r="L5" s="12">
        <f t="shared" si="0"/>
        <v>0.67600000000000005</v>
      </c>
    </row>
    <row r="6" spans="2:12" x14ac:dyDescent="0.2">
      <c r="B6" s="13" t="s">
        <v>5</v>
      </c>
      <c r="C6" t="s">
        <v>36</v>
      </c>
      <c r="D6" s="2">
        <v>0.59</v>
      </c>
      <c r="E6" s="2">
        <v>0.627</v>
      </c>
      <c r="F6" s="2">
        <v>1</v>
      </c>
      <c r="G6" s="2">
        <v>1</v>
      </c>
      <c r="H6" s="2">
        <v>0.92400000000000004</v>
      </c>
      <c r="I6" s="2">
        <v>1</v>
      </c>
      <c r="J6" s="2">
        <v>0.59</v>
      </c>
      <c r="K6" s="36">
        <v>1</v>
      </c>
      <c r="L6" s="12">
        <f t="shared" si="0"/>
        <v>1</v>
      </c>
    </row>
    <row r="7" spans="2:12" x14ac:dyDescent="0.2">
      <c r="B7" s="13" t="s">
        <v>6</v>
      </c>
      <c r="C7" t="s">
        <v>37</v>
      </c>
      <c r="D7" s="2">
        <v>0.63600000000000001</v>
      </c>
      <c r="E7" s="2">
        <v>0.63600000000000001</v>
      </c>
      <c r="F7" s="2">
        <v>0.63800000000000001</v>
      </c>
      <c r="G7" s="2">
        <v>0.63300000000000001</v>
      </c>
      <c r="H7" s="2">
        <v>0.59799999999999998</v>
      </c>
      <c r="I7" s="2">
        <v>1</v>
      </c>
      <c r="J7" s="2">
        <v>0.63200000000000001</v>
      </c>
      <c r="K7" s="35">
        <v>1</v>
      </c>
      <c r="L7" s="12">
        <f t="shared" si="0"/>
        <v>1</v>
      </c>
    </row>
    <row r="8" spans="2:12" x14ac:dyDescent="0.2">
      <c r="B8" s="13" t="s">
        <v>7</v>
      </c>
      <c r="C8" t="s">
        <v>38</v>
      </c>
      <c r="D8" s="2">
        <v>0.442</v>
      </c>
      <c r="E8" s="2">
        <v>0.373</v>
      </c>
      <c r="F8" s="2">
        <v>0.45300000000000001</v>
      </c>
      <c r="G8" s="2">
        <v>3.3000000000000002E-2</v>
      </c>
      <c r="H8" s="2">
        <v>0.34699999999999998</v>
      </c>
      <c r="I8" s="2">
        <v>0.55800000000000005</v>
      </c>
      <c r="J8" s="2">
        <v>0.39300000000000002</v>
      </c>
      <c r="K8" s="35">
        <v>1</v>
      </c>
      <c r="L8" s="12">
        <f t="shared" si="0"/>
        <v>0.55800000000000005</v>
      </c>
    </row>
    <row r="9" spans="2:12" x14ac:dyDescent="0.2">
      <c r="B9" s="13" t="s">
        <v>8</v>
      </c>
      <c r="C9" t="s">
        <v>39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0.70699999999999996</v>
      </c>
      <c r="K9" s="36">
        <v>1</v>
      </c>
      <c r="L9" s="12">
        <f t="shared" si="0"/>
        <v>1</v>
      </c>
    </row>
    <row r="10" spans="2:12" x14ac:dyDescent="0.2">
      <c r="B10" s="13" t="s">
        <v>9</v>
      </c>
      <c r="C10" t="s">
        <v>33</v>
      </c>
      <c r="D10" s="2">
        <v>1</v>
      </c>
      <c r="E10" s="2">
        <v>1</v>
      </c>
      <c r="F10" s="2">
        <v>1</v>
      </c>
      <c r="G10" s="2">
        <v>0.96799999999999997</v>
      </c>
      <c r="H10" s="2">
        <v>0.61899999999999999</v>
      </c>
      <c r="I10" s="2">
        <v>0.34699999999999998</v>
      </c>
      <c r="J10" s="2">
        <v>1</v>
      </c>
      <c r="K10" s="36">
        <v>1</v>
      </c>
      <c r="L10" s="12">
        <f t="shared" si="0"/>
        <v>1</v>
      </c>
    </row>
    <row r="11" spans="2:12" ht="17" thickBot="1" x14ac:dyDescent="0.25">
      <c r="B11" s="13" t="s">
        <v>10</v>
      </c>
      <c r="C11" t="s">
        <v>40</v>
      </c>
      <c r="D11" s="2">
        <v>0.51500000000000001</v>
      </c>
      <c r="E11" s="2">
        <v>0.51200000000000001</v>
      </c>
      <c r="F11" s="2">
        <v>0.48199999999999998</v>
      </c>
      <c r="G11" s="2">
        <v>0.52100000000000002</v>
      </c>
      <c r="H11" s="2">
        <v>0.53700000000000003</v>
      </c>
      <c r="I11" s="2">
        <v>0.58799999999999997</v>
      </c>
      <c r="J11" s="2">
        <v>0.51400000000000001</v>
      </c>
      <c r="K11" s="36">
        <v>1</v>
      </c>
      <c r="L11" s="12">
        <f t="shared" si="0"/>
        <v>0.58799999999999997</v>
      </c>
    </row>
    <row r="12" spans="2:12" x14ac:dyDescent="0.2">
      <c r="B12" s="15" t="s">
        <v>41</v>
      </c>
      <c r="C12" s="16"/>
      <c r="D12" s="17" cm="1">
        <f t="array" ref="D12">SUMPRODUCT(--(D3:D11=$L$3:$L$11))</f>
        <v>2</v>
      </c>
      <c r="E12" s="17">
        <f t="shared" ref="D12:J12" si="1">SUMPRODUCT(--(E3:E11=$L$3:$L$11))</f>
        <v>2</v>
      </c>
      <c r="F12" s="17">
        <f t="shared" si="1"/>
        <v>3</v>
      </c>
      <c r="G12" s="17">
        <f t="shared" si="1"/>
        <v>3</v>
      </c>
      <c r="H12" s="17">
        <f t="shared" si="1"/>
        <v>2</v>
      </c>
      <c r="I12" s="17">
        <f t="shared" si="1"/>
        <v>6</v>
      </c>
      <c r="J12" s="17">
        <f t="shared" si="1"/>
        <v>1</v>
      </c>
      <c r="K12" s="17">
        <v>1</v>
      </c>
      <c r="L12" s="18"/>
    </row>
    <row r="13" spans="2:12" x14ac:dyDescent="0.2">
      <c r="B13" s="19" t="s">
        <v>47</v>
      </c>
      <c r="C13" s="20"/>
      <c r="D13" s="39" cm="1">
        <f t="array" ref="D13">SUMPRODUCT(--(D3:D11&lt;=$D$3:$D$11))</f>
        <v>9</v>
      </c>
      <c r="E13" s="39" cm="1">
        <f t="array" ref="E13">SUMPRODUCT(--(E3:E11&lt;=$D$3:$D$11))</f>
        <v>7</v>
      </c>
      <c r="F13" s="39" cm="1">
        <f t="array" ref="F13">SUMPRODUCT(--(F3:F11&lt;=$D$3:$D$11))</f>
        <v>4</v>
      </c>
      <c r="G13" s="39" cm="1">
        <f t="array" ref="G13">SUMPRODUCT(--(G3:G11&lt;=$D$3:$D$11))</f>
        <v>5</v>
      </c>
      <c r="H13" s="39" cm="1">
        <f t="array" ref="H13">SUMPRODUCT(--(H3:H11&lt;=$D$3:$D$11))</f>
        <v>4</v>
      </c>
      <c r="I13" s="39" cm="1">
        <f t="array" ref="I13">SUMPRODUCT(--(I3:I11&lt;=$D$3:$D$11))</f>
        <v>3</v>
      </c>
      <c r="J13" s="39" cm="1">
        <f t="array" ref="J13">SUMPRODUCT(--(J3:J11&lt;=$D$3:$D$11))</f>
        <v>7</v>
      </c>
      <c r="K13" s="39" cm="1">
        <f t="array" ref="K13">SUMPRODUCT(--(K3:K11&lt;$D$3:$D$11))</f>
        <v>0</v>
      </c>
      <c r="L13" s="22"/>
    </row>
    <row r="14" spans="2:12" x14ac:dyDescent="0.2">
      <c r="B14" s="19" t="s">
        <v>42</v>
      </c>
      <c r="C14" s="20"/>
      <c r="D14" s="11">
        <f>AVERAGE(D3:D11)</f>
        <v>0.54</v>
      </c>
      <c r="E14" s="11">
        <f t="shared" ref="D14:K14" si="2">AVERAGE(E3:E11)</f>
        <v>0.573888888888889</v>
      </c>
      <c r="F14" s="11">
        <f t="shared" si="2"/>
        <v>0.63511111111111118</v>
      </c>
      <c r="G14" s="11">
        <f t="shared" si="2"/>
        <v>0.61455555555555552</v>
      </c>
      <c r="H14" s="11">
        <f t="shared" si="2"/>
        <v>0.57811111111111102</v>
      </c>
      <c r="I14" s="11">
        <f t="shared" si="2"/>
        <v>0.55511111111111111</v>
      </c>
      <c r="J14" s="11">
        <f t="shared" si="2"/>
        <v>0.54088888888888897</v>
      </c>
      <c r="K14" s="21">
        <f t="shared" si="2"/>
        <v>1</v>
      </c>
      <c r="L14" s="22"/>
    </row>
    <row r="15" spans="2:12" x14ac:dyDescent="0.2">
      <c r="B15" s="19" t="s">
        <v>43</v>
      </c>
      <c r="C15" s="20"/>
      <c r="D15" s="11">
        <f>STDEV(D3:D11)</f>
        <v>0.32022062706827614</v>
      </c>
      <c r="E15" s="11">
        <f t="shared" ref="D15:K15" si="3">STDEV(E3:E11)</f>
        <v>0.27376515686096908</v>
      </c>
      <c r="F15" s="11">
        <f t="shared" si="3"/>
        <v>0.28745584201945013</v>
      </c>
      <c r="G15" s="11">
        <f t="shared" si="3"/>
        <v>0.33866100717055958</v>
      </c>
      <c r="H15" s="11">
        <f t="shared" si="3"/>
        <v>0.24142516668962083</v>
      </c>
      <c r="I15" s="11">
        <f t="shared" si="3"/>
        <v>0.38250145243006745</v>
      </c>
      <c r="J15" s="11">
        <f t="shared" si="3"/>
        <v>0.22057506910598743</v>
      </c>
      <c r="K15" s="21">
        <f t="shared" si="3"/>
        <v>0</v>
      </c>
      <c r="L15" s="22"/>
    </row>
    <row r="16" spans="2:12" x14ac:dyDescent="0.2">
      <c r="B16" s="23" t="s">
        <v>44</v>
      </c>
      <c r="C16" s="24"/>
      <c r="D16" s="25" t="e" cm="1">
        <f t="array" ref="D16">AVERAGE(($D$3:$D$11-D3:D11)/D3:D11)</f>
        <v>#DIV/0!</v>
      </c>
      <c r="E16" s="25">
        <f t="array" ref="E16">AVERAGE(($D$3:$D$11-E3:E11)/E3:E11)</f>
        <v>-5.424678413726422E-2</v>
      </c>
      <c r="F16" s="25">
        <f t="array" ref="F16">AVERAGE(($D$3:$D$11-F3:F11)/F3:F11)</f>
        <v>-0.15638391522229492</v>
      </c>
      <c r="G16" s="25">
        <f t="array" ref="G16">AVERAGE(($D$3:$D$11-G3:G11)/G3:G11)</f>
        <v>1.2170074662691011</v>
      </c>
      <c r="H16" s="25">
        <f t="array" ref="H16">AVERAGE(($D$3:$D$11-H3:H11)/H3:H11)</f>
        <v>-6.7615295295082381E-2</v>
      </c>
      <c r="I16" s="25">
        <f t="array" ref="I16">AVERAGE(($D$3:$D$11-I3:I11)/I3:I11)</f>
        <v>0.23330710803576457</v>
      </c>
      <c r="J16" s="25">
        <f t="array" ref="J16">AVERAGE(($D$3:$D$11-J3:J11)/J3:J11)</f>
        <v>-5.1762853195499559E-2</v>
      </c>
      <c r="K16" s="26">
        <f t="array" ref="K16">AVERAGE(($D$3:$D$11-K3:K11)/K3:K11)</f>
        <v>-0.46000000000000008</v>
      </c>
      <c r="L16" s="22"/>
    </row>
    <row r="17" spans="2:12" ht="17" thickBot="1" x14ac:dyDescent="0.25">
      <c r="B17" s="27" t="s">
        <v>45</v>
      </c>
      <c r="C17" s="28"/>
      <c r="D17" s="29">
        <f>($D$14-D14)/D14</f>
        <v>0</v>
      </c>
      <c r="E17" s="29">
        <f t="shared" ref="D17:K17" si="4">($D$14-E14)/E14</f>
        <v>-5.9051306873185022E-2</v>
      </c>
      <c r="F17" s="29">
        <f t="shared" si="4"/>
        <v>-0.14975507347795666</v>
      </c>
      <c r="G17" s="29">
        <f t="shared" si="4"/>
        <v>-0.12131621768215502</v>
      </c>
      <c r="H17" s="29">
        <f t="shared" si="4"/>
        <v>-6.5923505669805676E-2</v>
      </c>
      <c r="I17" s="29">
        <f t="shared" si="4"/>
        <v>-2.7221777421937484E-2</v>
      </c>
      <c r="J17" s="29">
        <f t="shared" si="4"/>
        <v>-1.6433853738702651E-3</v>
      </c>
      <c r="K17" s="30">
        <f t="shared" si="4"/>
        <v>-0.45999999999999996</v>
      </c>
      <c r="L17" s="31"/>
    </row>
    <row r="20" spans="2:12" ht="17" thickBot="1" x14ac:dyDescent="0.25"/>
    <row r="21" spans="2:12" ht="17" thickBot="1" x14ac:dyDescent="0.25">
      <c r="B21" s="4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2:12" ht="17" thickBot="1" x14ac:dyDescent="0.25">
      <c r="B22" s="7" t="s">
        <v>22</v>
      </c>
      <c r="C22" s="8" t="s">
        <v>23</v>
      </c>
      <c r="D22" s="8" t="s">
        <v>24</v>
      </c>
      <c r="E22" s="8" t="s">
        <v>25</v>
      </c>
      <c r="F22" s="8" t="s">
        <v>26</v>
      </c>
      <c r="G22" s="8" t="s">
        <v>27</v>
      </c>
      <c r="H22" s="8" t="s">
        <v>28</v>
      </c>
      <c r="I22" s="8" t="s">
        <v>29</v>
      </c>
      <c r="J22" s="32" t="s">
        <v>30</v>
      </c>
      <c r="K22" s="8" t="s">
        <v>31</v>
      </c>
      <c r="L22" s="9" t="s">
        <v>32</v>
      </c>
    </row>
    <row r="23" spans="2:12" x14ac:dyDescent="0.2">
      <c r="B23" s="10" t="s">
        <v>1</v>
      </c>
      <c r="C23" t="s">
        <v>33</v>
      </c>
      <c r="D23" s="2">
        <v>3.0000000000000001E-3</v>
      </c>
      <c r="E23" s="2">
        <v>0.41799999999999998</v>
      </c>
      <c r="F23" s="2">
        <v>0.40699999999999997</v>
      </c>
      <c r="G23" s="2">
        <v>0.41499999999999998</v>
      </c>
      <c r="H23" s="2">
        <v>0.58199999999999996</v>
      </c>
      <c r="I23" s="2">
        <v>0.123</v>
      </c>
      <c r="J23" s="2">
        <v>0.28000000000000003</v>
      </c>
      <c r="K23" s="37">
        <v>1</v>
      </c>
      <c r="L23" s="33">
        <f>MAX(D23:J23)</f>
        <v>0.58199999999999996</v>
      </c>
    </row>
    <row r="24" spans="2:12" x14ac:dyDescent="0.2">
      <c r="B24" s="13" t="s">
        <v>3</v>
      </c>
      <c r="C24" t="s">
        <v>34</v>
      </c>
      <c r="D24" s="2">
        <v>0.25800000000000001</v>
      </c>
      <c r="E24" s="2">
        <v>0.24199999999999999</v>
      </c>
      <c r="F24" s="2">
        <v>0.32100000000000001</v>
      </c>
      <c r="G24" s="2">
        <v>0.27300000000000002</v>
      </c>
      <c r="H24" s="2">
        <v>0.36699999999999999</v>
      </c>
      <c r="I24" s="2">
        <v>1</v>
      </c>
      <c r="J24" s="2">
        <v>0.28299999999999997</v>
      </c>
      <c r="K24" s="38">
        <v>1</v>
      </c>
      <c r="L24" s="14">
        <f t="shared" ref="L24:L31" si="5">MAX(D24:J24)</f>
        <v>1</v>
      </c>
    </row>
    <row r="25" spans="2:12" x14ac:dyDescent="0.2">
      <c r="B25" s="13" t="s">
        <v>4</v>
      </c>
      <c r="C25" t="s">
        <v>35</v>
      </c>
      <c r="D25" s="2">
        <v>0</v>
      </c>
      <c r="E25" s="2">
        <v>0.27100000000000002</v>
      </c>
      <c r="F25" s="2">
        <v>0.26500000000000001</v>
      </c>
      <c r="G25" s="2">
        <v>1.6E-2</v>
      </c>
      <c r="H25" s="2">
        <v>0.3</v>
      </c>
      <c r="I25" s="2">
        <v>4.0000000000000001E-3</v>
      </c>
      <c r="J25" s="2">
        <v>0.26300000000000001</v>
      </c>
      <c r="K25" s="38">
        <v>1</v>
      </c>
      <c r="L25" s="14">
        <f t="shared" si="5"/>
        <v>0.3</v>
      </c>
    </row>
    <row r="26" spans="2:12" x14ac:dyDescent="0.2">
      <c r="B26" s="13" t="s">
        <v>5</v>
      </c>
      <c r="C26" t="s">
        <v>36</v>
      </c>
      <c r="D26" s="2">
        <v>0.59</v>
      </c>
      <c r="E26" s="2">
        <v>0.627</v>
      </c>
      <c r="F26" s="2">
        <v>1</v>
      </c>
      <c r="G26" s="2">
        <v>1</v>
      </c>
      <c r="H26" s="2">
        <v>0.65700000000000003</v>
      </c>
      <c r="I26" s="2">
        <v>1</v>
      </c>
      <c r="J26" s="2">
        <v>0.21</v>
      </c>
      <c r="K26" s="38">
        <v>1</v>
      </c>
      <c r="L26" s="14">
        <f t="shared" si="5"/>
        <v>1</v>
      </c>
    </row>
    <row r="27" spans="2:12" x14ac:dyDescent="0.2">
      <c r="B27" s="13" t="s">
        <v>6</v>
      </c>
      <c r="C27" t="s">
        <v>37</v>
      </c>
      <c r="D27" s="2">
        <v>0.86099999999999999</v>
      </c>
      <c r="E27" s="2">
        <v>0.57199999999999995</v>
      </c>
      <c r="F27" s="2">
        <v>0.56299999999999994</v>
      </c>
      <c r="G27" s="2">
        <v>0.502</v>
      </c>
      <c r="H27" s="2">
        <v>1</v>
      </c>
      <c r="I27" s="2">
        <v>1</v>
      </c>
      <c r="J27" s="2">
        <v>0.63200000000000001</v>
      </c>
      <c r="K27" s="38">
        <v>1</v>
      </c>
      <c r="L27" s="14">
        <f t="shared" si="5"/>
        <v>1</v>
      </c>
    </row>
    <row r="28" spans="2:12" x14ac:dyDescent="0.2">
      <c r="B28" s="13" t="s">
        <v>7</v>
      </c>
      <c r="C28" t="s">
        <v>38</v>
      </c>
      <c r="D28" s="2">
        <v>0.13</v>
      </c>
      <c r="E28" s="2">
        <v>0.39300000000000002</v>
      </c>
      <c r="F28" s="2">
        <v>0.46200000000000002</v>
      </c>
      <c r="G28" s="2">
        <v>0.13</v>
      </c>
      <c r="H28" s="2">
        <v>0.33100000000000002</v>
      </c>
      <c r="I28" s="2">
        <v>0.88400000000000001</v>
      </c>
      <c r="J28" s="2">
        <v>0.35499999999999998</v>
      </c>
      <c r="K28" s="38">
        <v>1</v>
      </c>
      <c r="L28" s="14">
        <f t="shared" si="5"/>
        <v>0.88400000000000001</v>
      </c>
    </row>
    <row r="29" spans="2:12" x14ac:dyDescent="0.2">
      <c r="B29" s="13" t="s">
        <v>8</v>
      </c>
      <c r="C29" t="s">
        <v>39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0.70899999999999996</v>
      </c>
      <c r="K29" s="38">
        <v>1</v>
      </c>
      <c r="L29" s="14">
        <f t="shared" si="5"/>
        <v>1</v>
      </c>
    </row>
    <row r="30" spans="2:12" x14ac:dyDescent="0.2">
      <c r="B30" s="13" t="s">
        <v>9</v>
      </c>
      <c r="C30" t="s">
        <v>33</v>
      </c>
      <c r="D30" s="2">
        <v>0.09</v>
      </c>
      <c r="E30" s="2">
        <v>0.36399999999999999</v>
      </c>
      <c r="F30" s="2">
        <v>0.33</v>
      </c>
      <c r="G30" s="2">
        <v>0.314</v>
      </c>
      <c r="H30" s="2">
        <v>0.36799999999999999</v>
      </c>
      <c r="I30" s="2">
        <v>0.34699999999999998</v>
      </c>
      <c r="J30" s="2">
        <v>1</v>
      </c>
      <c r="K30" s="38">
        <v>1</v>
      </c>
      <c r="L30" s="14">
        <f t="shared" si="5"/>
        <v>1</v>
      </c>
    </row>
    <row r="31" spans="2:12" ht="17" thickBot="1" x14ac:dyDescent="0.25">
      <c r="B31" s="13" t="s">
        <v>10</v>
      </c>
      <c r="C31" t="s">
        <v>40</v>
      </c>
      <c r="D31" s="2">
        <v>1</v>
      </c>
      <c r="E31" s="2">
        <v>0.27600000000000002</v>
      </c>
      <c r="F31" s="2">
        <v>0.28699999999999998</v>
      </c>
      <c r="G31" s="2">
        <v>0.38100000000000001</v>
      </c>
      <c r="H31" s="2">
        <v>0.26400000000000001</v>
      </c>
      <c r="I31" s="2">
        <v>0.58799999999999997</v>
      </c>
      <c r="J31" s="2">
        <v>1</v>
      </c>
      <c r="K31" s="38">
        <v>1</v>
      </c>
      <c r="L31" s="14">
        <f t="shared" si="5"/>
        <v>1</v>
      </c>
    </row>
    <row r="32" spans="2:12" x14ac:dyDescent="0.2">
      <c r="B32" s="15" t="s">
        <v>41</v>
      </c>
      <c r="C32" s="16"/>
      <c r="D32" s="17">
        <f t="shared" ref="D32:J32" si="6">SUMPRODUCT(--(D23:D31=$L$21:$L$29))</f>
        <v>2</v>
      </c>
      <c r="E32" s="17">
        <f t="shared" si="6"/>
        <v>1</v>
      </c>
      <c r="F32" s="17">
        <f t="shared" si="6"/>
        <v>2</v>
      </c>
      <c r="G32" s="17">
        <f t="shared" si="6"/>
        <v>2</v>
      </c>
      <c r="H32" s="17">
        <f t="shared" si="6"/>
        <v>1</v>
      </c>
      <c r="I32" cm="1">
        <f t="array" ref="I32">SUMPRODUCT(--(I23:I31=$L$21:$L$29))</f>
        <v>2</v>
      </c>
      <c r="J32" cm="1">
        <f t="array" ref="J32">SUMPRODUCT(--(J23:J31=$L$23:$L$31))</f>
        <v>2</v>
      </c>
      <c r="K32" s="17">
        <f t="array" ref="K32">SUM(IF(K23:K31&gt;=L23:L31,1,0))</f>
        <v>9</v>
      </c>
      <c r="L32" s="22"/>
    </row>
    <row r="33" spans="2:12" x14ac:dyDescent="0.2">
      <c r="B33" s="19" t="s">
        <v>47</v>
      </c>
      <c r="C33" s="20"/>
      <c r="D33" s="39" cm="1">
        <f t="array" ref="D33">SUMPRODUCT(--(D23:D31&lt;=$D$23:$D$31))</f>
        <v>9</v>
      </c>
      <c r="E33" s="39" cm="1">
        <f t="array" ref="E33">SUMPRODUCT(--(E23:E31&lt;=$D$23:$D$31))</f>
        <v>4</v>
      </c>
      <c r="F33" s="39" cm="1">
        <f t="array" ref="F33">SUMPRODUCT(--(F23:F31&lt;=$D$23:$D$31))</f>
        <v>3</v>
      </c>
      <c r="G33" s="39" cm="1">
        <f t="array" ref="G33">SUMPRODUCT(--(G23:G31&lt;=$D$23:$D$31))</f>
        <v>4</v>
      </c>
      <c r="H33" s="39" cm="1">
        <f t="array" ref="H33">SUMPRODUCT(--(H23:H31&lt;=$D$23:$D$31))</f>
        <v>2</v>
      </c>
      <c r="I33" s="39" cm="1">
        <f t="array" ref="I33">SUMPRODUCT(--(I23:I31&lt;=$D$23:$D$31))</f>
        <v>2</v>
      </c>
      <c r="J33" s="39" cm="1">
        <f t="array" ref="J33">SUMPRODUCT(--(J23:J31&lt;=$D$23:$D$31))</f>
        <v>4</v>
      </c>
      <c r="K33" s="39" cm="1">
        <f t="array" ref="K33">SUMPRODUCT(--(K23:K31&lt;=$D$23:$D$31))</f>
        <v>2</v>
      </c>
      <c r="L33" s="22"/>
    </row>
    <row r="34" spans="2:12" x14ac:dyDescent="0.2">
      <c r="B34" s="19" t="s">
        <v>42</v>
      </c>
      <c r="C34" s="20"/>
      <c r="D34" s="11">
        <f>AVERAGE(D23:D31)</f>
        <v>0.43688888888888888</v>
      </c>
      <c r="E34" s="11">
        <f>AVERAGE(E23:E31)</f>
        <v>0.4625555555555555</v>
      </c>
      <c r="F34" s="11">
        <f t="shared" ref="D34:K34" si="7">AVERAGE(F23:F31)</f>
        <v>0.51500000000000012</v>
      </c>
      <c r="G34" s="11">
        <f t="shared" si="7"/>
        <v>0.44788888888888884</v>
      </c>
      <c r="H34" s="11">
        <f t="shared" si="7"/>
        <v>0.54100000000000004</v>
      </c>
      <c r="I34" s="11">
        <f t="shared" si="7"/>
        <v>0.66066666666666674</v>
      </c>
      <c r="J34" s="11">
        <f>AVERAGE(J23:J31)</f>
        <v>0.52577777777777779</v>
      </c>
      <c r="K34" s="11">
        <f t="shared" si="7"/>
        <v>1</v>
      </c>
      <c r="L34" s="22"/>
    </row>
    <row r="35" spans="2:12" x14ac:dyDescent="0.2">
      <c r="B35" s="19" t="s">
        <v>43</v>
      </c>
      <c r="C35" s="20"/>
      <c r="D35" s="11">
        <f t="shared" ref="D35:K35" si="8">STDEV(D23:D31)</f>
        <v>0.42766033380606056</v>
      </c>
      <c r="E35" s="11">
        <f t="shared" si="8"/>
        <v>0.24097308517296676</v>
      </c>
      <c r="F35" s="11">
        <f t="shared" si="8"/>
        <v>0.29016633160999211</v>
      </c>
      <c r="G35" s="11">
        <f t="shared" si="8"/>
        <v>0.34536771868706995</v>
      </c>
      <c r="H35" s="11">
        <f t="shared" si="8"/>
        <v>0.29060583270127233</v>
      </c>
      <c r="I35" s="11">
        <f t="shared" si="8"/>
        <v>0.40841614806469118</v>
      </c>
      <c r="J35" s="11">
        <f t="shared" si="8"/>
        <v>0.3185725104971307</v>
      </c>
      <c r="K35" s="21">
        <f t="shared" si="8"/>
        <v>0</v>
      </c>
      <c r="L35" s="22"/>
    </row>
    <row r="36" spans="2:12" x14ac:dyDescent="0.2">
      <c r="B36" s="23" t="s">
        <v>44</v>
      </c>
      <c r="C36" s="24"/>
      <c r="D36" s="25" t="e" cm="1">
        <f t="array" ref="D36">AVERAGE(($D$23:$D$31-D23:D31)/D23:D31)</f>
        <v>#DIV/0!</v>
      </c>
      <c r="E36" s="25" cm="1">
        <f t="array" ref="E36">AVERAGE(($D$23:$D$31-E23:E31)/E23:E31)</f>
        <v>-3.1027079548478879E-2</v>
      </c>
      <c r="F36" s="25" cm="1">
        <f t="array" ref="F36">AVERAGE(($D$23:$D$31-F23:F31)/F23:F31)</f>
        <v>-0.11457225342805651</v>
      </c>
      <c r="G36" s="25" cm="1">
        <f t="array" ref="G36">AVERAGE(($D$23:$D$31-G23:G31)/G23:G31)</f>
        <v>-9.2364508579908272E-2</v>
      </c>
      <c r="H36" s="25" cm="1">
        <f t="array" ref="H36">AVERAGE(($D$23:$D$31-H23:H31)/H23:H31)</f>
        <v>-0.12307039185078746</v>
      </c>
      <c r="I36" s="25" cm="1">
        <f t="array" ref="I36">AVERAGE(($D$23:$D$31-I23:I31)/I23:I31)</f>
        <v>-0.46216718513588834</v>
      </c>
      <c r="J36" s="25" cm="1">
        <f t="array" ref="J36">AVERAGE(($D$23:$D$31-J23:J31)/J23:J31)</f>
        <v>-0.11545832628702635</v>
      </c>
      <c r="K36" s="25" cm="1">
        <f t="array" ref="K36">AVERAGE(($D$23:$D$31-K23:K31)/K23:K31)</f>
        <v>-0.56311111111111112</v>
      </c>
      <c r="L36" s="22"/>
    </row>
    <row r="37" spans="2:12" ht="17" thickBot="1" x14ac:dyDescent="0.25">
      <c r="B37" s="27" t="s">
        <v>45</v>
      </c>
      <c r="C37" s="28"/>
      <c r="D37" s="29">
        <f>($D$34-D34)/D34</f>
        <v>0</v>
      </c>
      <c r="E37" s="29">
        <f t="shared" ref="E37:K37" si="9">($D$34-E34)/E34</f>
        <v>-5.548883017054998E-2</v>
      </c>
      <c r="F37" s="29">
        <f t="shared" si="9"/>
        <v>-0.1516720604099247</v>
      </c>
      <c r="G37" s="29">
        <f t="shared" si="9"/>
        <v>-2.4559662614735699E-2</v>
      </c>
      <c r="H37" s="29">
        <f t="shared" si="9"/>
        <v>-0.19244197987266387</v>
      </c>
      <c r="I37" s="29">
        <f t="shared" si="9"/>
        <v>-0.33871510258997656</v>
      </c>
      <c r="J37" s="29">
        <f t="shared" si="9"/>
        <v>-0.16906170752324601</v>
      </c>
      <c r="K37" s="29">
        <f t="shared" si="9"/>
        <v>-0.56311111111111112</v>
      </c>
      <c r="L37" s="31"/>
    </row>
  </sheetData>
  <mergeCells count="6">
    <mergeCell ref="B21:L21"/>
    <mergeCell ref="B36:C36"/>
    <mergeCell ref="B37:C37"/>
    <mergeCell ref="B1:L1"/>
    <mergeCell ref="B16:C16"/>
    <mergeCell ref="B17:C17"/>
  </mergeCells>
  <conditionalFormatting sqref="K12 D16:K17 D3:J12 D13:K13">
    <cfRule type="expression" dxfId="6" priority="6">
      <formula>AND(D3&lt;&gt;0,D3=$L3)</formula>
    </cfRule>
  </conditionalFormatting>
  <conditionalFormatting sqref="L12:L13 D12:J12 D13:K13">
    <cfRule type="expression" dxfId="5" priority="7">
      <formula>AND(D12&lt;&gt;0,D12=$L14)</formula>
    </cfRule>
  </conditionalFormatting>
  <conditionalFormatting sqref="C3:C11">
    <cfRule type="cellIs" dxfId="4" priority="5" operator="lessThan">
      <formula>5</formula>
    </cfRule>
  </conditionalFormatting>
  <conditionalFormatting sqref="D23:J31 D32:K32 D36:K37">
    <cfRule type="expression" dxfId="3" priority="4">
      <formula>AND(D23&lt;&gt;0,D23=$L23)</formula>
    </cfRule>
  </conditionalFormatting>
  <conditionalFormatting sqref="C23:C31">
    <cfRule type="cellIs" dxfId="2" priority="3" operator="lessThan">
      <formula>5</formula>
    </cfRule>
  </conditionalFormatting>
  <conditionalFormatting sqref="D33:K33">
    <cfRule type="expression" dxfId="1" priority="1">
      <formula>AND(D33&lt;&gt;0,D33=$L33)</formula>
    </cfRule>
  </conditionalFormatting>
  <conditionalFormatting sqref="D33:L33">
    <cfRule type="expression" dxfId="0" priority="2">
      <formula>AND(D33&lt;&gt;0,D33=$L35)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nmi_raw</vt:lpstr>
      <vt:lpstr>nmi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2020-06-25T21:03:14Z</dcterms:created>
  <dcterms:modified xsi:type="dcterms:W3CDTF">2020-06-25T21:51:27Z</dcterms:modified>
</cp:coreProperties>
</file>