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"/>
    </mc:Choice>
  </mc:AlternateContent>
  <xr:revisionPtr revIDLastSave="0" documentId="13_ncr:1_{89DA476A-52F9-0942-9A28-1832F06BE0B6}" xr6:coauthVersionLast="45" xr6:coauthVersionMax="45" xr10:uidLastSave="{00000000-0000-0000-0000-000000000000}"/>
  <bookViews>
    <workbookView xWindow="2140" yWindow="460" windowWidth="22660" windowHeight="16540" activeTab="1" xr2:uid="{00000000-000D-0000-FFFF-FFFF00000000}"/>
  </bookViews>
  <sheets>
    <sheet name="method comparison" sheetId="6" r:id="rId1"/>
    <sheet name="score tables" sheetId="5" r:id="rId2"/>
    <sheet name="runtime t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5" l="1"/>
  <c r="I31" i="5"/>
  <c r="H31" i="5"/>
  <c r="G31" i="5"/>
  <c r="F31" i="5"/>
  <c r="E31" i="5"/>
  <c r="D31" i="5"/>
  <c r="E14" i="5"/>
  <c r="F14" i="5"/>
  <c r="G14" i="5"/>
  <c r="H14" i="5"/>
  <c r="I14" i="5"/>
  <c r="J14" i="5"/>
  <c r="D14" i="5"/>
  <c r="G13" i="5"/>
  <c r="K28" i="5" l="1"/>
  <c r="K27" i="5"/>
  <c r="K26" i="5"/>
  <c r="K25" i="5"/>
  <c r="K24" i="5"/>
  <c r="K23" i="5"/>
  <c r="K22" i="5"/>
  <c r="K21" i="5"/>
  <c r="D29" i="5" s="1"/>
  <c r="K20" i="5"/>
  <c r="J29" i="5" s="1" a="1"/>
  <c r="J29" i="5" s="1"/>
  <c r="E32" i="5" a="1"/>
  <c r="E32" i="5" s="1"/>
  <c r="I29" i="5" l="1"/>
  <c r="H29" i="5"/>
  <c r="G29" i="5"/>
  <c r="F29" i="5"/>
  <c r="E29" i="5"/>
  <c r="E15" i="5" a="1"/>
  <c r="E15" i="5" s="1"/>
  <c r="K5" i="5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D32" i="5" a="1"/>
  <c r="D32" i="5" s="1"/>
  <c r="J30" i="5"/>
  <c r="I30" i="5"/>
  <c r="H30" i="5"/>
  <c r="G30" i="5"/>
  <c r="F30" i="5"/>
  <c r="E30" i="5"/>
  <c r="D30" i="5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D15" i="5" a="1"/>
  <c r="D15" i="5" s="1"/>
  <c r="J13" i="5"/>
  <c r="I13" i="5"/>
  <c r="H13" i="5"/>
  <c r="F13" i="5"/>
  <c r="E13" i="5"/>
  <c r="D13" i="5"/>
  <c r="K11" i="5"/>
  <c r="K10" i="5"/>
  <c r="K9" i="5"/>
  <c r="K8" i="5"/>
  <c r="K7" i="5"/>
  <c r="K6" i="5"/>
  <c r="K4" i="5"/>
  <c r="K3" i="5"/>
  <c r="J12" i="5" l="1" a="1"/>
  <c r="J12" i="5" s="1"/>
  <c r="J16" i="5"/>
  <c r="J33" i="5"/>
  <c r="E16" i="5"/>
  <c r="G16" i="5"/>
  <c r="D16" i="5"/>
  <c r="F16" i="5"/>
  <c r="E12" i="5"/>
  <c r="F12" i="5"/>
  <c r="G12" i="5"/>
  <c r="D33" i="5"/>
  <c r="H12" i="5"/>
  <c r="E33" i="5"/>
  <c r="F33" i="5"/>
  <c r="G33" i="5"/>
  <c r="I12" i="5"/>
  <c r="H16" i="5"/>
  <c r="I16" i="5"/>
  <c r="H33" i="5"/>
  <c r="D12" i="5"/>
  <c r="I33" i="5"/>
</calcChain>
</file>

<file path=xl/sharedStrings.xml><?xml version="1.0" encoding="utf-8"?>
<sst xmlns="http://schemas.openxmlformats.org/spreadsheetml/2006/main" count="123" uniqueCount="62">
  <si>
    <t>Atom</t>
  </si>
  <si>
    <t>ICOT_local</t>
  </si>
  <si>
    <t>OCT</t>
  </si>
  <si>
    <t>Chainlink</t>
  </si>
  <si>
    <t>Hepta</t>
  </si>
  <si>
    <t>Lsun</t>
  </si>
  <si>
    <t>Target</t>
  </si>
  <si>
    <t>Tetra</t>
  </si>
  <si>
    <t>TwoDiamonds</t>
  </si>
  <si>
    <t>WingNut</t>
  </si>
  <si>
    <t>Silhouette</t>
  </si>
  <si>
    <t>Truth</t>
  </si>
  <si>
    <t>Dunn Index</t>
  </si>
  <si>
    <t>Best Score</t>
  </si>
  <si>
    <t>Data</t>
  </si>
  <si>
    <t>Results Count</t>
  </si>
  <si>
    <t>DBSCAN</t>
  </si>
  <si>
    <t>GMM</t>
  </si>
  <si>
    <t>Hclust</t>
  </si>
  <si>
    <t>Kmeans++</t>
  </si>
  <si>
    <t>Count Best/Tie</t>
  </si>
  <si>
    <t>Average Score</t>
  </si>
  <si>
    <t>ICOT Avg Improvement (Agg.)</t>
  </si>
  <si>
    <t>ICOT Avg Improvement (Pairs)</t>
  </si>
  <si>
    <t>EngyTime</t>
  </si>
  <si>
    <t xml:space="preserve">DBSCAN </t>
  </si>
  <si>
    <t xml:space="preserve">Hclust - </t>
  </si>
  <si>
    <t>Implementation</t>
  </si>
  <si>
    <t>Key Parameters</t>
  </si>
  <si>
    <t>Notes</t>
  </si>
  <si>
    <t>ICOT</t>
  </si>
  <si>
    <t>WOAH Team!</t>
  </si>
  <si>
    <r>
      <t xml:space="preserve">Min_bucket: </t>
    </r>
    <r>
      <rPr>
        <sz val="12"/>
        <color theme="1"/>
        <rFont val="Calibri"/>
        <family val="2"/>
        <scheme val="minor"/>
      </rPr>
      <t>min. Observations in any single leaf (cluster)</t>
    </r>
  </si>
  <si>
    <r>
      <t xml:space="preserve">Max_depth: </t>
    </r>
    <r>
      <rPr>
        <sz val="12"/>
        <color theme="1"/>
        <rFont val="Calibri"/>
        <family val="2"/>
        <scheme val="minor"/>
      </rPr>
      <t>max. levels in tree</t>
    </r>
  </si>
  <si>
    <r>
      <t>Alpha</t>
    </r>
    <r>
      <rPr>
        <sz val="12"/>
        <color theme="1"/>
        <rFont val="Calibri"/>
        <family val="2"/>
        <scheme val="minor"/>
      </rPr>
      <t>: used to compute distance matrix</t>
    </r>
  </si>
  <si>
    <t>High interpretability (Explicit Tree)</t>
  </si>
  <si>
    <t>HClust</t>
  </si>
  <si>
    <t>Base R</t>
  </si>
  <si>
    <r>
      <t>Method:</t>
    </r>
    <r>
      <rPr>
        <sz val="12"/>
        <color theme="1"/>
        <rFont val="Calibri"/>
        <family val="2"/>
        <scheme val="minor"/>
      </rPr>
      <t xml:space="preserve"> average</t>
    </r>
  </si>
  <si>
    <t>Tried Ward.D: poor performance on metrics of interest</t>
  </si>
  <si>
    <t>KMeans++</t>
  </si>
  <si>
    <t>ClusterR (in R)</t>
  </si>
  <si>
    <r>
      <t xml:space="preserve">Num_init: </t>
    </r>
    <r>
      <rPr>
        <sz val="12"/>
        <color theme="1"/>
        <rFont val="Calibri"/>
        <family val="2"/>
        <scheme val="minor"/>
      </rPr>
      <t>number of different seeds to start from. Set to 100 (to match num_tree_restarts)</t>
    </r>
  </si>
  <si>
    <r>
      <t xml:space="preserve">max_iters: </t>
    </r>
    <r>
      <rPr>
        <sz val="12"/>
        <color theme="1"/>
        <rFont val="Calibri"/>
        <family val="2"/>
        <scheme val="minor"/>
      </rPr>
      <t>max number of clustering iterations. Set to 100.</t>
    </r>
  </si>
  <si>
    <t>DBScan</t>
  </si>
  <si>
    <t>DBSCAN (in R)</t>
  </si>
  <si>
    <r>
      <t>MinPts:</t>
    </r>
    <r>
      <rPr>
        <sz val="12"/>
        <color theme="1"/>
        <rFont val="Calibri"/>
        <family val="2"/>
        <scheme val="minor"/>
      </rPr>
      <t xml:space="preserve"> set to 5 (default). </t>
    </r>
  </si>
  <si>
    <t>MinPts is not analogous to min_bucket since there is no hard-assignment for outliers.</t>
  </si>
  <si>
    <r>
      <t xml:space="preserve">EM iterations, K-Means iterations: </t>
    </r>
    <r>
      <rPr>
        <sz val="12"/>
        <color theme="1"/>
        <rFont val="Calibri"/>
        <family val="2"/>
        <scheme val="minor"/>
      </rPr>
      <t>set both to 20</t>
    </r>
  </si>
  <si>
    <r>
      <t>Distance type:</t>
    </r>
    <r>
      <rPr>
        <sz val="12"/>
        <color theme="1"/>
        <rFont val="Calibri"/>
        <family val="2"/>
        <scheme val="minor"/>
      </rPr>
      <t> Euclidean distance</t>
    </r>
  </si>
  <si>
    <t>In documentation, iterations generally stabilize by 10</t>
  </si>
  <si>
    <t>PCT</t>
  </si>
  <si>
    <t>Clus (in Java)</t>
  </si>
  <si>
    <r>
      <t xml:space="preserve">MinimalWeight: </t>
    </r>
    <r>
      <rPr>
        <sz val="12"/>
        <color theme="1"/>
        <rFont val="Calibri"/>
        <family val="2"/>
        <scheme val="minor"/>
      </rPr>
      <t>min_bucket</t>
    </r>
  </si>
  <si>
    <r>
      <t xml:space="preserve">FTest: </t>
    </r>
    <r>
      <rPr>
        <sz val="12"/>
        <color theme="1"/>
        <rFont val="Calibri"/>
        <family val="2"/>
        <scheme val="minor"/>
      </rPr>
      <t>stopping criterion for variance reduction (regression)</t>
    </r>
  </si>
  <si>
    <r>
      <t xml:space="preserve">Heuristic: </t>
    </r>
    <r>
      <rPr>
        <sz val="12"/>
        <color theme="1"/>
        <rFont val="Calibri"/>
        <family val="2"/>
        <scheme val="minor"/>
      </rPr>
      <t>RDispersionM1t</t>
    </r>
  </si>
  <si>
    <r>
      <t>PruningMethod:</t>
    </r>
    <r>
      <rPr>
        <sz val="12"/>
        <color theme="1"/>
        <rFont val="Calibri"/>
        <family val="2"/>
        <scheme val="minor"/>
      </rPr>
      <t xml:space="preserve"> how to prune tree</t>
    </r>
  </si>
  <si>
    <t>Really good overview of the tradeoffs and intuition behind methods</t>
  </si>
  <si>
    <t>Silhouette Runtime (Minutes)</t>
  </si>
  <si>
    <t>Dunn Index Runtime (Minutes)</t>
  </si>
  <si>
    <t>Method</t>
  </si>
  <si>
    <t>Std. Dev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</si>
</sst>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0">
    <xf numFmtId="0" fontId="0" fillId="0" borderId="0" xfId="0"/>
    <xf numFmtId="164" fontId="0" fillId="0" borderId="0" xfId="0" applyNumberFormat="1"/>
    <xf numFmtId="165" fontId="0" fillId="0" borderId="0" xfId="42" applyNumberFormat="1" applyFont="1"/>
    <xf numFmtId="0" fontId="0" fillId="0" borderId="0" xfId="0" applyBorder="1"/>
    <xf numFmtId="0" fontId="0" fillId="0" borderId="14" xfId="0" applyBorder="1"/>
    <xf numFmtId="164" fontId="0" fillId="0" borderId="0" xfId="0" applyNumberFormat="1" applyBorder="1"/>
    <xf numFmtId="165" fontId="0" fillId="0" borderId="0" xfId="42" applyNumberFormat="1" applyFont="1" applyBorder="1"/>
    <xf numFmtId="165" fontId="0" fillId="0" borderId="16" xfId="42" applyNumberFormat="1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0" fillId="0" borderId="0" xfId="0" applyAlignment="1">
      <alignment horizontal="center"/>
    </xf>
    <xf numFmtId="0" fontId="0" fillId="0" borderId="11" xfId="0" applyBorder="1"/>
    <xf numFmtId="164" fontId="0" fillId="0" borderId="21" xfId="0" applyNumberFormat="1" applyBorder="1"/>
    <xf numFmtId="164" fontId="0" fillId="0" borderId="1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64" fontId="8" fillId="4" borderId="29" xfId="8" applyNumberFormat="1" applyBorder="1"/>
    <xf numFmtId="164" fontId="8" fillId="4" borderId="30" xfId="8" applyNumberFormat="1" applyBorder="1"/>
    <xf numFmtId="0" fontId="0" fillId="0" borderId="23" xfId="0" applyBorder="1"/>
    <xf numFmtId="0" fontId="0" fillId="0" borderId="24" xfId="0" applyBorder="1"/>
    <xf numFmtId="0" fontId="8" fillId="4" borderId="24" xfId="8" applyBorder="1"/>
    <xf numFmtId="0" fontId="0" fillId="0" borderId="25" xfId="0" applyBorder="1"/>
    <xf numFmtId="165" fontId="0" fillId="0" borderId="24" xfId="42" applyNumberFormat="1" applyFont="1" applyBorder="1"/>
    <xf numFmtId="165" fontId="0" fillId="0" borderId="25" xfId="42" applyNumberFormat="1" applyFont="1" applyBorder="1"/>
    <xf numFmtId="0" fontId="0" fillId="33" borderId="12" xfId="0" applyFill="1" applyBorder="1"/>
    <xf numFmtId="0" fontId="0" fillId="33" borderId="14" xfId="0" applyFill="1" applyBorder="1"/>
    <xf numFmtId="0" fontId="0" fillId="33" borderId="17" xfId="0" applyFill="1" applyBorder="1"/>
    <xf numFmtId="164" fontId="1" fillId="0" borderId="30" xfId="8" applyNumberFormat="1" applyFont="1" applyFill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30" xfId="0" applyBorder="1"/>
    <xf numFmtId="0" fontId="0" fillId="0" borderId="32" xfId="0" applyBorder="1"/>
    <xf numFmtId="0" fontId="16" fillId="0" borderId="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36" xfId="0" applyFont="1" applyBorder="1" applyAlignment="1">
      <alignment vertical="top"/>
    </xf>
    <xf numFmtId="0" fontId="16" fillId="0" borderId="39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18" fillId="0" borderId="40" xfId="43" applyBorder="1" applyAlignment="1">
      <alignment vertical="top"/>
    </xf>
    <xf numFmtId="0" fontId="16" fillId="0" borderId="31" xfId="0" applyFont="1" applyBorder="1"/>
    <xf numFmtId="0" fontId="0" fillId="0" borderId="34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8" xfId="0" applyBorder="1" applyAlignment="1">
      <alignment vertical="top"/>
    </xf>
    <xf numFmtId="0" fontId="16" fillId="0" borderId="36" xfId="0" applyFont="1" applyBorder="1" applyAlignment="1">
      <alignment vertical="top"/>
    </xf>
    <xf numFmtId="0" fontId="16" fillId="0" borderId="39" xfId="0" applyFont="1" applyBorder="1" applyAlignment="1">
      <alignment vertical="top"/>
    </xf>
    <xf numFmtId="0" fontId="0" fillId="0" borderId="40" xfId="0" applyBorder="1" applyAlignment="1">
      <alignment vertical="top"/>
    </xf>
    <xf numFmtId="0" fontId="18" fillId="0" borderId="35" xfId="43" applyBorder="1" applyAlignment="1">
      <alignment vertical="top"/>
    </xf>
    <xf numFmtId="0" fontId="18" fillId="0" borderId="38" xfId="43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ClusterR/ClusterR.pdf" TargetMode="External"/><Relationship Id="rId2" Type="http://schemas.openxmlformats.org/officeDocument/2006/relationships/hyperlink" Target="https://cran.r-project.org/web/packages/ClusterR/ClusterR.pdf" TargetMode="External"/><Relationship Id="rId1" Type="http://schemas.openxmlformats.org/officeDocument/2006/relationships/hyperlink" Target="https://stats.stackexchange.com/questions/195446/choosing-the-right-linkage-method-for-hierarchical-clust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2ACC-5183-1248-801C-9D2E69D63AB8}">
  <dimension ref="B1:E17"/>
  <sheetViews>
    <sheetView workbookViewId="0">
      <selection activeCell="C22" sqref="C22"/>
    </sheetView>
  </sheetViews>
  <sheetFormatPr baseColWidth="10" defaultRowHeight="16" x14ac:dyDescent="0.2"/>
  <cols>
    <col min="1" max="1" width="1.83203125" customWidth="1"/>
    <col min="2" max="2" width="10.83203125" customWidth="1"/>
    <col min="3" max="3" width="14.33203125" bestFit="1" customWidth="1"/>
    <col min="4" max="4" width="78.6640625" bestFit="1" customWidth="1"/>
    <col min="5" max="5" width="72.83203125" bestFit="1" customWidth="1"/>
  </cols>
  <sheetData>
    <row r="1" spans="2:5" ht="17" thickBot="1" x14ac:dyDescent="0.25"/>
    <row r="2" spans="2:5" ht="17" thickBot="1" x14ac:dyDescent="0.25">
      <c r="B2" s="46" t="s">
        <v>60</v>
      </c>
      <c r="C2" s="8" t="s">
        <v>27</v>
      </c>
      <c r="D2" s="9" t="s">
        <v>28</v>
      </c>
      <c r="E2" s="10" t="s">
        <v>29</v>
      </c>
    </row>
    <row r="3" spans="2:5" x14ac:dyDescent="0.2">
      <c r="B3" s="47" t="s">
        <v>30</v>
      </c>
      <c r="C3" s="61" t="s">
        <v>31</v>
      </c>
      <c r="D3" s="40" t="s">
        <v>32</v>
      </c>
      <c r="E3" s="53" t="s">
        <v>35</v>
      </c>
    </row>
    <row r="4" spans="2:5" x14ac:dyDescent="0.2">
      <c r="B4" s="47"/>
      <c r="C4" s="61"/>
      <c r="D4" s="40" t="s">
        <v>33</v>
      </c>
      <c r="E4" s="53"/>
    </row>
    <row r="5" spans="2:5" x14ac:dyDescent="0.2">
      <c r="B5" s="47"/>
      <c r="C5" s="61"/>
      <c r="D5" s="40" t="s">
        <v>34</v>
      </c>
      <c r="E5" s="53"/>
    </row>
    <row r="6" spans="2:5" x14ac:dyDescent="0.2">
      <c r="B6" s="47" t="s">
        <v>36</v>
      </c>
      <c r="C6" s="49" t="s">
        <v>37</v>
      </c>
      <c r="D6" s="56" t="s">
        <v>38</v>
      </c>
      <c r="E6" s="44" t="s">
        <v>39</v>
      </c>
    </row>
    <row r="7" spans="2:5" x14ac:dyDescent="0.2">
      <c r="B7" s="47"/>
      <c r="C7" s="55"/>
      <c r="D7" s="57"/>
      <c r="E7" s="45" t="s">
        <v>57</v>
      </c>
    </row>
    <row r="8" spans="2:5" x14ac:dyDescent="0.2">
      <c r="B8" s="47" t="s">
        <v>40</v>
      </c>
      <c r="C8" s="59" t="s">
        <v>41</v>
      </c>
      <c r="D8" s="42" t="s">
        <v>42</v>
      </c>
      <c r="E8" s="52"/>
    </row>
    <row r="9" spans="2:5" x14ac:dyDescent="0.2">
      <c r="B9" s="47"/>
      <c r="C9" s="60"/>
      <c r="D9" s="43" t="s">
        <v>43</v>
      </c>
      <c r="E9" s="58"/>
    </row>
    <row r="10" spans="2:5" x14ac:dyDescent="0.2">
      <c r="B10" s="47" t="s">
        <v>44</v>
      </c>
      <c r="C10" s="49" t="s">
        <v>45</v>
      </c>
      <c r="D10" s="56" t="s">
        <v>46</v>
      </c>
      <c r="E10" s="52" t="s">
        <v>47</v>
      </c>
    </row>
    <row r="11" spans="2:5" x14ac:dyDescent="0.2">
      <c r="B11" s="47"/>
      <c r="C11" s="55"/>
      <c r="D11" s="57"/>
      <c r="E11" s="58"/>
    </row>
    <row r="12" spans="2:5" x14ac:dyDescent="0.2">
      <c r="B12" s="47" t="s">
        <v>17</v>
      </c>
      <c r="C12" s="59" t="s">
        <v>41</v>
      </c>
      <c r="D12" s="42" t="s">
        <v>48</v>
      </c>
      <c r="E12" s="52" t="s">
        <v>50</v>
      </c>
    </row>
    <row r="13" spans="2:5" x14ac:dyDescent="0.2">
      <c r="B13" s="47"/>
      <c r="C13" s="60"/>
      <c r="D13" s="43" t="s">
        <v>49</v>
      </c>
      <c r="E13" s="58"/>
    </row>
    <row r="14" spans="2:5" x14ac:dyDescent="0.2">
      <c r="B14" s="47" t="s">
        <v>51</v>
      </c>
      <c r="C14" s="49" t="s">
        <v>52</v>
      </c>
      <c r="D14" s="42" t="s">
        <v>53</v>
      </c>
      <c r="E14" s="52" t="s">
        <v>35</v>
      </c>
    </row>
    <row r="15" spans="2:5" x14ac:dyDescent="0.2">
      <c r="B15" s="47"/>
      <c r="C15" s="50"/>
      <c r="D15" s="40" t="s">
        <v>54</v>
      </c>
      <c r="E15" s="53"/>
    </row>
    <row r="16" spans="2:5" x14ac:dyDescent="0.2">
      <c r="B16" s="47"/>
      <c r="C16" s="50"/>
      <c r="D16" s="40" t="s">
        <v>55</v>
      </c>
      <c r="E16" s="53"/>
    </row>
    <row r="17" spans="2:5" ht="17" thickBot="1" x14ac:dyDescent="0.25">
      <c r="B17" s="48"/>
      <c r="C17" s="51"/>
      <c r="D17" s="41" t="s">
        <v>56</v>
      </c>
      <c r="E17" s="54"/>
    </row>
  </sheetData>
  <mergeCells count="19">
    <mergeCell ref="E8:E9"/>
    <mergeCell ref="B3:B5"/>
    <mergeCell ref="C3:C5"/>
    <mergeCell ref="E3:E5"/>
    <mergeCell ref="B6:B7"/>
    <mergeCell ref="C6:C7"/>
    <mergeCell ref="D6:D7"/>
    <mergeCell ref="B8:B9"/>
    <mergeCell ref="C8:C9"/>
    <mergeCell ref="B14:B17"/>
    <mergeCell ref="C14:C17"/>
    <mergeCell ref="E14:E17"/>
    <mergeCell ref="B10:B11"/>
    <mergeCell ref="C10:C11"/>
    <mergeCell ref="D10:D11"/>
    <mergeCell ref="E10:E11"/>
    <mergeCell ref="B12:B13"/>
    <mergeCell ref="C12:C13"/>
    <mergeCell ref="E12:E13"/>
  </mergeCells>
  <hyperlinks>
    <hyperlink ref="E7" r:id="rId1" xr:uid="{75C52CEA-29A4-1343-9ED4-38E62F47D910}"/>
    <hyperlink ref="C8" r:id="rId2" display="https://cran.r-project.org/web/packages/ClusterR/ClusterR.pdf" xr:uid="{AC896A37-A571-B241-87E6-DED6B0829666}"/>
    <hyperlink ref="C12" r:id="rId3" display="https://cran.r-project.org/web/packages/ClusterR/ClusterR.pdf" xr:uid="{CE33F4AE-B5B0-B44E-9080-12D8F0A9C6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121-DD84-BB4E-8486-6F7A8CD5A779}">
  <dimension ref="B1:P33"/>
  <sheetViews>
    <sheetView tabSelected="1" topLeftCell="A19" zoomScale="179" workbookViewId="0">
      <selection activeCell="B33" sqref="B33:C33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  <col min="12" max="12" width="13.6640625" bestFit="1" customWidth="1"/>
  </cols>
  <sheetData>
    <row r="1" spans="2:16" ht="17" thickBot="1" x14ac:dyDescent="0.25">
      <c r="B1" s="62" t="s">
        <v>10</v>
      </c>
      <c r="C1" s="68"/>
      <c r="D1" s="68"/>
      <c r="E1" s="68"/>
      <c r="F1" s="68"/>
      <c r="G1" s="68"/>
      <c r="H1" s="68"/>
      <c r="I1" s="68"/>
      <c r="J1" s="68"/>
      <c r="K1" s="69"/>
    </row>
    <row r="2" spans="2:16" ht="17" thickBot="1" x14ac:dyDescent="0.25">
      <c r="B2" s="8" t="s">
        <v>14</v>
      </c>
      <c r="C2" s="9" t="s">
        <v>15</v>
      </c>
      <c r="D2" s="9" t="s">
        <v>1</v>
      </c>
      <c r="E2" s="9" t="s">
        <v>25</v>
      </c>
      <c r="F2" s="9" t="s">
        <v>17</v>
      </c>
      <c r="G2" s="9" t="s">
        <v>26</v>
      </c>
      <c r="H2" s="9" t="s">
        <v>19</v>
      </c>
      <c r="I2" s="9" t="s">
        <v>2</v>
      </c>
      <c r="J2" s="9" t="s">
        <v>11</v>
      </c>
      <c r="K2" s="10" t="s">
        <v>13</v>
      </c>
    </row>
    <row r="3" spans="2:16" x14ac:dyDescent="0.2">
      <c r="B3" s="18" t="s">
        <v>0</v>
      </c>
      <c r="C3" s="23">
        <v>5</v>
      </c>
      <c r="D3" s="3">
        <v>0.51200000000000001</v>
      </c>
      <c r="E3" s="3">
        <v>-1.2E-2</v>
      </c>
      <c r="F3" s="3">
        <v>0.56499999999999995</v>
      </c>
      <c r="G3" s="3">
        <v>0.59299999999999997</v>
      </c>
      <c r="H3" s="3">
        <v>0.61399999999999999</v>
      </c>
      <c r="I3" s="3">
        <v>0.48099999999999998</v>
      </c>
      <c r="J3" s="23">
        <v>0.311</v>
      </c>
      <c r="K3" s="4">
        <f t="shared" ref="K3:K11" si="0">MAX(D3:I3)</f>
        <v>0.61399999999999999</v>
      </c>
      <c r="P3" s="3"/>
    </row>
    <row r="4" spans="2:16" x14ac:dyDescent="0.2">
      <c r="B4" s="19" t="s">
        <v>3</v>
      </c>
      <c r="C4" s="24">
        <v>5</v>
      </c>
      <c r="D4" s="3">
        <v>0.39</v>
      </c>
      <c r="E4" s="3">
        <v>0.16800000000000001</v>
      </c>
      <c r="F4" s="3">
        <v>0.40899999999999997</v>
      </c>
      <c r="G4" s="3">
        <v>0.496</v>
      </c>
      <c r="H4" s="3">
        <v>0.501</v>
      </c>
      <c r="I4" s="3">
        <v>0.33</v>
      </c>
      <c r="J4" s="24">
        <v>0.158</v>
      </c>
      <c r="K4" s="4">
        <f t="shared" si="0"/>
        <v>0.501</v>
      </c>
      <c r="P4" s="3"/>
    </row>
    <row r="5" spans="2:16" x14ac:dyDescent="0.2">
      <c r="B5" s="19" t="s">
        <v>24</v>
      </c>
      <c r="C5" s="24">
        <v>5</v>
      </c>
      <c r="D5" s="3">
        <v>0.57299999999999995</v>
      </c>
      <c r="E5" s="3">
        <v>0.161</v>
      </c>
      <c r="F5" s="3">
        <v>0.433</v>
      </c>
      <c r="G5" s="3">
        <v>0.379</v>
      </c>
      <c r="H5" s="3">
        <v>0.438</v>
      </c>
      <c r="I5" s="3">
        <v>0.434</v>
      </c>
      <c r="J5" s="24">
        <v>0.39800000000000002</v>
      </c>
      <c r="K5" s="4">
        <f t="shared" si="0"/>
        <v>0.57299999999999995</v>
      </c>
      <c r="P5" s="3"/>
    </row>
    <row r="6" spans="2:16" x14ac:dyDescent="0.2">
      <c r="B6" s="19" t="s">
        <v>4</v>
      </c>
      <c r="C6" s="24">
        <v>5</v>
      </c>
      <c r="D6" s="3">
        <v>0.45500000000000002</v>
      </c>
      <c r="E6" s="3">
        <v>0.70199999999999996</v>
      </c>
      <c r="F6" s="3">
        <v>0.60799999999999998</v>
      </c>
      <c r="G6" s="3">
        <v>0.70199999999999996</v>
      </c>
      <c r="H6" s="3">
        <v>0.70199999999999996</v>
      </c>
      <c r="I6" s="3">
        <v>0.374</v>
      </c>
      <c r="J6" s="25">
        <v>0.70199999999999996</v>
      </c>
      <c r="K6" s="4">
        <f t="shared" si="0"/>
        <v>0.70199999999999996</v>
      </c>
      <c r="P6" s="3"/>
    </row>
    <row r="7" spans="2:16" x14ac:dyDescent="0.2">
      <c r="B7" s="19" t="s">
        <v>5</v>
      </c>
      <c r="C7" s="24">
        <v>5</v>
      </c>
      <c r="D7" s="3">
        <v>0.56799999999999995</v>
      </c>
      <c r="E7" s="3">
        <v>0.439</v>
      </c>
      <c r="F7" s="3">
        <v>0.53700000000000003</v>
      </c>
      <c r="G7" s="3">
        <v>0.55400000000000005</v>
      </c>
      <c r="H7" s="3">
        <v>0.56799999999999995</v>
      </c>
      <c r="I7" s="3">
        <v>0.56799999999999995</v>
      </c>
      <c r="J7" s="24">
        <v>0.439</v>
      </c>
      <c r="K7" s="4">
        <f t="shared" si="0"/>
        <v>0.56799999999999995</v>
      </c>
      <c r="P7" s="3"/>
    </row>
    <row r="8" spans="2:16" x14ac:dyDescent="0.2">
      <c r="B8" s="19" t="s">
        <v>6</v>
      </c>
      <c r="C8" s="24">
        <v>5</v>
      </c>
      <c r="D8" s="3">
        <v>0.53</v>
      </c>
      <c r="E8" s="3">
        <v>0.41599999999999998</v>
      </c>
      <c r="F8" s="3">
        <v>0.57799999999999996</v>
      </c>
      <c r="G8" s="3">
        <v>0.61899999999999999</v>
      </c>
      <c r="H8" s="3">
        <v>0.59199999999999997</v>
      </c>
      <c r="I8" s="3">
        <v>0.50900000000000001</v>
      </c>
      <c r="J8" s="24">
        <v>0.29499999999999998</v>
      </c>
      <c r="K8" s="4">
        <f t="shared" si="0"/>
        <v>0.61899999999999999</v>
      </c>
      <c r="P8" s="3"/>
    </row>
    <row r="9" spans="2:16" x14ac:dyDescent="0.2">
      <c r="B9" s="19" t="s">
        <v>7</v>
      </c>
      <c r="C9" s="24">
        <v>5</v>
      </c>
      <c r="D9" s="3">
        <v>0.504</v>
      </c>
      <c r="E9" s="3">
        <v>0.504</v>
      </c>
      <c r="F9" s="3">
        <v>0.504</v>
      </c>
      <c r="G9" s="3">
        <v>0.504</v>
      </c>
      <c r="H9" s="3">
        <v>0.504</v>
      </c>
      <c r="I9" s="3">
        <v>0.504</v>
      </c>
      <c r="J9" s="25">
        <v>0.504</v>
      </c>
      <c r="K9" s="4">
        <f t="shared" si="0"/>
        <v>0.504</v>
      </c>
      <c r="P9" s="3"/>
    </row>
    <row r="10" spans="2:16" x14ac:dyDescent="0.2">
      <c r="B10" s="19" t="s">
        <v>8</v>
      </c>
      <c r="C10" s="24">
        <v>5</v>
      </c>
      <c r="D10" s="3">
        <v>0.48599999999999999</v>
      </c>
      <c r="E10" s="3">
        <v>4.7300000000000002E-2</v>
      </c>
      <c r="F10" s="3">
        <v>0.41199999999999998</v>
      </c>
      <c r="G10" s="3">
        <v>0.48499999999999999</v>
      </c>
      <c r="H10" s="3">
        <v>0.48599999999999999</v>
      </c>
      <c r="I10" s="3">
        <v>0.48599999999999999</v>
      </c>
      <c r="J10" s="25">
        <v>0.48599999999999999</v>
      </c>
      <c r="K10" s="4">
        <f t="shared" si="0"/>
        <v>0.48599999999999999</v>
      </c>
      <c r="P10" s="3"/>
    </row>
    <row r="11" spans="2:16" ht="17" thickBot="1" x14ac:dyDescent="0.25">
      <c r="B11" s="20" t="s">
        <v>9</v>
      </c>
      <c r="C11" s="26">
        <v>5</v>
      </c>
      <c r="D11" s="3">
        <v>0.42199999999999999</v>
      </c>
      <c r="E11" s="3">
        <v>2.6599999999999999E-2</v>
      </c>
      <c r="F11" s="3">
        <v>0.40699999999999997</v>
      </c>
      <c r="G11" s="3">
        <v>0.41799999999999998</v>
      </c>
      <c r="H11" s="3">
        <v>0.42299999999999999</v>
      </c>
      <c r="I11" s="3">
        <v>0.42099999999999999</v>
      </c>
      <c r="J11" s="26">
        <v>0.38400000000000001</v>
      </c>
      <c r="K11" s="4">
        <f t="shared" si="0"/>
        <v>0.42299999999999999</v>
      </c>
      <c r="P11" s="3"/>
    </row>
    <row r="12" spans="2:16" x14ac:dyDescent="0.2">
      <c r="B12" s="62" t="s">
        <v>20</v>
      </c>
      <c r="C12" s="63"/>
      <c r="D12" s="12">
        <f t="shared" ref="D12:I12" si="1">SUMPRODUCT(--(D3:D11=$K$3:$K$11))</f>
        <v>4</v>
      </c>
      <c r="E12" s="12">
        <f t="shared" si="1"/>
        <v>2</v>
      </c>
      <c r="F12" s="12">
        <f t="shared" si="1"/>
        <v>1</v>
      </c>
      <c r="G12" s="12">
        <f t="shared" si="1"/>
        <v>3</v>
      </c>
      <c r="H12" s="12">
        <f t="shared" si="1"/>
        <v>7</v>
      </c>
      <c r="I12" s="12">
        <f t="shared" si="1"/>
        <v>3</v>
      </c>
      <c r="J12" s="12">
        <f t="array" ref="J12">SUM(IF(J3:J11&gt;=K3:K11,1,0))</f>
        <v>3</v>
      </c>
      <c r="K12" s="29"/>
    </row>
    <row r="13" spans="2:16" x14ac:dyDescent="0.2">
      <c r="B13" s="64" t="s">
        <v>21</v>
      </c>
      <c r="C13" s="65"/>
      <c r="D13" s="5">
        <f>AVERAGE(D3:D11)</f>
        <v>0.4933333333333334</v>
      </c>
      <c r="E13" s="5">
        <f>AVERAGE(E3:E11)</f>
        <v>0.27243333333333336</v>
      </c>
      <c r="F13" s="5">
        <f>AVERAGE(F3:F11)</f>
        <v>0.49477777777777782</v>
      </c>
      <c r="G13" s="5">
        <f>AVERAGE(G3:G11)</f>
        <v>0.52777777777777779</v>
      </c>
      <c r="H13" s="5">
        <f>AVERAGE(H3:H11)</f>
        <v>0.5364444444444445</v>
      </c>
      <c r="I13" s="5">
        <f>AVERAGE(I3:I11)</f>
        <v>0.45633333333333337</v>
      </c>
      <c r="J13" s="17">
        <f>AVERAGE(J3:J11)</f>
        <v>0.40855555555555556</v>
      </c>
      <c r="K13" s="30"/>
    </row>
    <row r="14" spans="2:16" x14ac:dyDescent="0.2">
      <c r="B14" s="64" t="s">
        <v>61</v>
      </c>
      <c r="C14" s="65"/>
      <c r="D14" s="5">
        <f>STDEV(D3:D11)</f>
        <v>6.2267567802187347E-2</v>
      </c>
      <c r="E14" s="5">
        <f t="shared" ref="E14:J14" si="2">STDEV(E3:E11)</f>
        <v>0.25046246225732105</v>
      </c>
      <c r="F14" s="5">
        <f t="shared" si="2"/>
        <v>8.0835910611834233E-2</v>
      </c>
      <c r="G14" s="5">
        <f t="shared" si="2"/>
        <v>0.10075189548809672</v>
      </c>
      <c r="H14" s="5">
        <f t="shared" si="2"/>
        <v>9.0083448966931365E-2</v>
      </c>
      <c r="I14" s="5">
        <f t="shared" si="2"/>
        <v>7.3730929737797504E-2</v>
      </c>
      <c r="J14" s="17">
        <f t="shared" si="2"/>
        <v>0.15331675635030179</v>
      </c>
      <c r="K14" s="30"/>
    </row>
    <row r="15" spans="2:16" x14ac:dyDescent="0.2">
      <c r="B15" s="64" t="s">
        <v>23</v>
      </c>
      <c r="C15" s="65"/>
      <c r="D15" s="6">
        <f t="array" ref="D15">AVERAGE(($D$3:$D$11-D3:D11)/D3:D11)</f>
        <v>0</v>
      </c>
      <c r="E15" s="6">
        <f t="array" ref="E15">AVERAGE(($D$3:$D$11-E3:E11)/E3:E11)</f>
        <v>-1.7145213915877269</v>
      </c>
      <c r="F15" s="6">
        <f t="array" ref="F15">AVERAGE(($D$3:$D$11-F3:F11)/F3:F11)</f>
        <v>1.3618960513699034E-2</v>
      </c>
      <c r="G15" s="6">
        <f t="array" ref="G15">AVERAGE(($D$3:$D$11-G3:G11)/G3:G11)</f>
        <v>-3.3017785473512314E-2</v>
      </c>
      <c r="H15" s="6">
        <f t="array" ref="H15">AVERAGE(($D$3:$D$11-H3:H11)/H3:H11)</f>
        <v>-5.9823014935824079E-2</v>
      </c>
      <c r="I15" s="6">
        <f t="array" ref="I15">AVERAGE(($D$3:$D$11-I3:I11)/I3:I11)</f>
        <v>9.1861549818799779E-2</v>
      </c>
      <c r="J15" s="27">
        <f t="array" ref="J15">AVERAGE(($D$3:$D$11-J3:J11)/J3:J11)</f>
        <v>0.3768801647703639</v>
      </c>
      <c r="K15" s="30"/>
    </row>
    <row r="16" spans="2:16" ht="17" thickBot="1" x14ac:dyDescent="0.25">
      <c r="B16" s="66" t="s">
        <v>22</v>
      </c>
      <c r="C16" s="67"/>
      <c r="D16" s="7">
        <f>($D$13-D13)/D13</f>
        <v>0</v>
      </c>
      <c r="E16" s="7">
        <f>($D$13-E13)/E13</f>
        <v>0.81084057261715414</v>
      </c>
      <c r="F16" s="7">
        <f>($D$13-F13)/F13</f>
        <v>-2.919380193128168E-3</v>
      </c>
      <c r="G16" s="7">
        <f>($D$13-G13)/G13</f>
        <v>-6.5263157894736731E-2</v>
      </c>
      <c r="H16" s="7">
        <f>($D$13-H13)/H13</f>
        <v>-8.0364540182270058E-2</v>
      </c>
      <c r="I16" s="7">
        <f>($D$13-I13)/I13</f>
        <v>8.1081081081081141E-2</v>
      </c>
      <c r="J16" s="28">
        <f>($D$13-J13)/J13</f>
        <v>0.20750611911884703</v>
      </c>
      <c r="K16" s="31"/>
    </row>
    <row r="17" spans="2:11" ht="17" thickBot="1" x14ac:dyDescent="0.25">
      <c r="B17" s="11"/>
      <c r="C17" s="11"/>
      <c r="D17" s="2"/>
      <c r="E17" s="2"/>
      <c r="F17" s="2"/>
      <c r="G17" s="2"/>
      <c r="H17" s="2"/>
      <c r="I17" s="2"/>
      <c r="J17" s="2"/>
    </row>
    <row r="18" spans="2:11" ht="17" thickBot="1" x14ac:dyDescent="0.25">
      <c r="B18" s="62" t="s">
        <v>12</v>
      </c>
      <c r="C18" s="68"/>
      <c r="D18" s="68"/>
      <c r="E18" s="68"/>
      <c r="F18" s="68"/>
      <c r="G18" s="68"/>
      <c r="H18" s="68"/>
      <c r="I18" s="68"/>
      <c r="J18" s="68"/>
      <c r="K18" s="69"/>
    </row>
    <row r="19" spans="2:11" ht="17" thickBot="1" x14ac:dyDescent="0.25">
      <c r="B19" s="8" t="s">
        <v>14</v>
      </c>
      <c r="C19" s="9" t="s">
        <v>15</v>
      </c>
      <c r="D19" s="9" t="s">
        <v>1</v>
      </c>
      <c r="E19" s="9" t="s">
        <v>16</v>
      </c>
      <c r="F19" s="9" t="s">
        <v>17</v>
      </c>
      <c r="G19" s="9" t="s">
        <v>18</v>
      </c>
      <c r="H19" s="9" t="s">
        <v>19</v>
      </c>
      <c r="I19" s="9" t="s">
        <v>2</v>
      </c>
      <c r="J19" s="9" t="s">
        <v>11</v>
      </c>
      <c r="K19" s="10" t="s">
        <v>13</v>
      </c>
    </row>
    <row r="20" spans="2:11" x14ac:dyDescent="0.2">
      <c r="B20" s="18" t="s">
        <v>0</v>
      </c>
      <c r="C20" s="3">
        <v>5</v>
      </c>
      <c r="D20" s="13">
        <v>0.13700000000000001</v>
      </c>
      <c r="E20" s="14">
        <v>1.7600000000000001E-2</v>
      </c>
      <c r="F20" s="14">
        <v>4.7699999999999999E-2</v>
      </c>
      <c r="G20" s="14">
        <v>9.7199999999999995E-2</v>
      </c>
      <c r="H20" s="14">
        <v>5.21E-2</v>
      </c>
      <c r="I20" s="16">
        <v>5.3600000000000002E-2</v>
      </c>
      <c r="J20" s="21">
        <v>0.371</v>
      </c>
      <c r="K20" s="4">
        <f t="shared" ref="K20:K28" si="3">MAX(D20:I20)</f>
        <v>0.13700000000000001</v>
      </c>
    </row>
    <row r="21" spans="2:11" x14ac:dyDescent="0.2">
      <c r="B21" s="19" t="s">
        <v>3</v>
      </c>
      <c r="C21" s="3">
        <v>5</v>
      </c>
      <c r="D21" s="15">
        <v>2.8000000000000001E-2</v>
      </c>
      <c r="E21" s="5">
        <v>0.26500000000000001</v>
      </c>
      <c r="F21" s="5">
        <v>1.61E-2</v>
      </c>
      <c r="G21" s="5">
        <v>3.73E-2</v>
      </c>
      <c r="H21" s="5">
        <v>3.0300000000000001E-2</v>
      </c>
      <c r="I21" s="17">
        <v>9.1999999999999998E-3</v>
      </c>
      <c r="J21" s="22">
        <v>0.26500000000000001</v>
      </c>
      <c r="K21" s="4">
        <f t="shared" si="3"/>
        <v>0.26500000000000001</v>
      </c>
    </row>
    <row r="22" spans="2:11" x14ac:dyDescent="0.2">
      <c r="B22" s="19" t="s">
        <v>24</v>
      </c>
      <c r="C22" s="3">
        <v>5</v>
      </c>
      <c r="D22" s="15">
        <v>6.4000000000000001E-2</v>
      </c>
      <c r="E22" s="5">
        <v>1.0500000000000001E-2</v>
      </c>
      <c r="F22" s="5">
        <v>4.4200000000000003E-3</v>
      </c>
      <c r="G22" s="5">
        <v>1.38E-2</v>
      </c>
      <c r="H22" s="5">
        <v>4.4799999999999996E-3</v>
      </c>
      <c r="I22" s="17">
        <v>1.6199999999999999E-3</v>
      </c>
      <c r="J22" s="32">
        <v>2.5900000000000001E-4</v>
      </c>
      <c r="K22" s="4">
        <f t="shared" si="3"/>
        <v>6.4000000000000001E-2</v>
      </c>
    </row>
    <row r="23" spans="2:11" x14ac:dyDescent="0.2">
      <c r="B23" s="19" t="s">
        <v>4</v>
      </c>
      <c r="C23" s="3">
        <v>5</v>
      </c>
      <c r="D23" s="15">
        <v>0.32300000000000001</v>
      </c>
      <c r="E23" s="5">
        <v>1.08</v>
      </c>
      <c r="F23" s="5">
        <v>0.48199999999999998</v>
      </c>
      <c r="G23" s="5">
        <v>1.08</v>
      </c>
      <c r="H23" s="5">
        <v>1.08</v>
      </c>
      <c r="I23" s="17">
        <v>2.7400000000000001E-2</v>
      </c>
      <c r="J23" s="22">
        <v>1.08</v>
      </c>
      <c r="K23" s="4">
        <f t="shared" si="3"/>
        <v>1.08</v>
      </c>
    </row>
    <row r="24" spans="2:11" x14ac:dyDescent="0.2">
      <c r="B24" s="19" t="s">
        <v>5</v>
      </c>
      <c r="C24" s="3">
        <v>5</v>
      </c>
      <c r="D24" s="15">
        <v>9.6500000000000002E-2</v>
      </c>
      <c r="E24" s="5">
        <v>0.11700000000000001</v>
      </c>
      <c r="F24" s="5">
        <v>0.11700000000000001</v>
      </c>
      <c r="G24" s="5">
        <v>7.0499999999999993E-2</v>
      </c>
      <c r="H24" s="5">
        <v>6.0400000000000002E-2</v>
      </c>
      <c r="I24" s="17">
        <v>3.4799999999999998E-2</v>
      </c>
      <c r="J24" s="22">
        <v>0.11700000000000001</v>
      </c>
      <c r="K24" s="4">
        <f t="shared" si="3"/>
        <v>0.11700000000000001</v>
      </c>
    </row>
    <row r="25" spans="2:11" x14ac:dyDescent="0.2">
      <c r="B25" s="19" t="s">
        <v>6</v>
      </c>
      <c r="C25" s="3">
        <v>5</v>
      </c>
      <c r="D25" s="15">
        <v>0.55000000000000004</v>
      </c>
      <c r="E25" s="5">
        <v>0.11700000000000001</v>
      </c>
      <c r="F25" s="5">
        <v>0.113</v>
      </c>
      <c r="G25" s="5">
        <v>0.55000000000000004</v>
      </c>
      <c r="H25" s="5">
        <v>2.8799999999999999E-2</v>
      </c>
      <c r="I25" s="17">
        <v>1.2E-2</v>
      </c>
      <c r="J25" s="32">
        <v>0.253</v>
      </c>
      <c r="K25" s="4">
        <f t="shared" si="3"/>
        <v>0.55000000000000004</v>
      </c>
    </row>
    <row r="26" spans="2:11" x14ac:dyDescent="0.2">
      <c r="B26" s="19" t="s">
        <v>7</v>
      </c>
      <c r="C26" s="3">
        <v>5</v>
      </c>
      <c r="D26" s="15">
        <v>0.2</v>
      </c>
      <c r="E26" s="5">
        <v>0.2</v>
      </c>
      <c r="F26" s="5">
        <v>0.2</v>
      </c>
      <c r="G26" s="5">
        <v>0.2</v>
      </c>
      <c r="H26" s="5">
        <v>0.2</v>
      </c>
      <c r="I26" s="17">
        <v>0.2</v>
      </c>
      <c r="J26" s="22">
        <v>0.2</v>
      </c>
      <c r="K26" s="4">
        <f t="shared" si="3"/>
        <v>0.2</v>
      </c>
    </row>
    <row r="27" spans="2:11" x14ac:dyDescent="0.2">
      <c r="B27" s="19" t="s">
        <v>8</v>
      </c>
      <c r="C27" s="3">
        <v>5</v>
      </c>
      <c r="D27" s="15">
        <v>4.36E-2</v>
      </c>
      <c r="E27" s="5">
        <v>1.1900000000000001E-2</v>
      </c>
      <c r="F27" s="5">
        <v>2.0799999999999999E-2</v>
      </c>
      <c r="G27" s="5">
        <v>4.8599999999999997E-2</v>
      </c>
      <c r="H27" s="5">
        <v>2.4799999999999999E-2</v>
      </c>
      <c r="I27" s="17">
        <v>5.3400000000000001E-3</v>
      </c>
      <c r="J27" s="32">
        <v>2.1999999999999999E-2</v>
      </c>
      <c r="K27" s="4">
        <f t="shared" si="3"/>
        <v>4.8599999999999997E-2</v>
      </c>
    </row>
    <row r="28" spans="2:11" ht="17" thickBot="1" x14ac:dyDescent="0.25">
      <c r="B28" s="19" t="s">
        <v>9</v>
      </c>
      <c r="C28" s="3">
        <v>5</v>
      </c>
      <c r="D28" s="15">
        <v>6.3299999999999995E-2</v>
      </c>
      <c r="E28" s="5">
        <v>1.9099999999999999E-2</v>
      </c>
      <c r="F28" s="5">
        <v>1.7399999999999999E-2</v>
      </c>
      <c r="G28" s="5">
        <v>3.6400000000000002E-2</v>
      </c>
      <c r="H28" s="5">
        <v>2.5999999999999999E-2</v>
      </c>
      <c r="I28" s="17">
        <v>8.5500000000000003E-3</v>
      </c>
      <c r="J28" s="22">
        <v>6.3299999999999995E-2</v>
      </c>
      <c r="K28" s="4">
        <f t="shared" si="3"/>
        <v>6.3299999999999995E-2</v>
      </c>
    </row>
    <row r="29" spans="2:11" x14ac:dyDescent="0.2">
      <c r="B29" s="62" t="s">
        <v>20</v>
      </c>
      <c r="C29" s="63"/>
      <c r="D29" s="12">
        <f t="shared" ref="D29:I29" si="4">SUMPRODUCT(--(D20:D28=$K$20:$K$28))</f>
        <v>5</v>
      </c>
      <c r="E29" s="12">
        <f t="shared" si="4"/>
        <v>4</v>
      </c>
      <c r="F29" s="12">
        <f t="shared" si="4"/>
        <v>2</v>
      </c>
      <c r="G29" s="12">
        <f t="shared" si="4"/>
        <v>4</v>
      </c>
      <c r="H29" s="12">
        <f t="shared" si="4"/>
        <v>2</v>
      </c>
      <c r="I29" s="12">
        <f t="shared" si="4"/>
        <v>1</v>
      </c>
      <c r="J29" s="12">
        <f t="array" ref="J29">SUM(IF(J20:J28&gt;=K20:K28,1,0))</f>
        <v>6</v>
      </c>
      <c r="K29" s="30"/>
    </row>
    <row r="30" spans="2:11" x14ac:dyDescent="0.2">
      <c r="B30" s="64" t="s">
        <v>21</v>
      </c>
      <c r="C30" s="65"/>
      <c r="D30" s="5">
        <f t="shared" ref="D30:J30" si="5">AVERAGE(D20:D28)</f>
        <v>0.16726666666666667</v>
      </c>
      <c r="E30" s="5">
        <f t="shared" si="5"/>
        <v>0.20423333333333332</v>
      </c>
      <c r="F30" s="5">
        <f t="shared" si="5"/>
        <v>0.11315777777777776</v>
      </c>
      <c r="G30" s="5">
        <f t="shared" si="5"/>
        <v>0.23708888888888893</v>
      </c>
      <c r="H30" s="5">
        <f t="shared" si="5"/>
        <v>0.16743111111111111</v>
      </c>
      <c r="I30" s="5">
        <f t="shared" si="5"/>
        <v>3.9167777777777781E-2</v>
      </c>
      <c r="J30" s="5">
        <f t="shared" si="5"/>
        <v>0.26350655555555558</v>
      </c>
      <c r="K30" s="30"/>
    </row>
    <row r="31" spans="2:11" x14ac:dyDescent="0.2">
      <c r="B31" s="64" t="s">
        <v>61</v>
      </c>
      <c r="C31" s="65"/>
      <c r="D31" s="5">
        <f>STDEV(D20:D28)</f>
        <v>0.17098788699788064</v>
      </c>
      <c r="E31" s="5">
        <f t="shared" ref="E31:J31" si="6">STDEV(E20:E28)</f>
        <v>0.34086803531572163</v>
      </c>
      <c r="F31" s="5">
        <f t="shared" si="6"/>
        <v>0.15281904836912327</v>
      </c>
      <c r="G31" s="5">
        <f t="shared" si="6"/>
        <v>0.35754133832483076</v>
      </c>
      <c r="H31" s="5">
        <f t="shared" si="6"/>
        <v>0.34704513713796814</v>
      </c>
      <c r="I31" s="5">
        <f t="shared" si="6"/>
        <v>6.2610511453305068E-2</v>
      </c>
      <c r="J31" s="17">
        <f t="shared" si="6"/>
        <v>0.33006317836404869</v>
      </c>
      <c r="K31" s="30"/>
    </row>
    <row r="32" spans="2:11" x14ac:dyDescent="0.2">
      <c r="B32" s="64" t="s">
        <v>23</v>
      </c>
      <c r="C32" s="65"/>
      <c r="D32" s="6">
        <f t="array" ref="D32">AVERAGE(($D$20:$D$28-D20:D28)/D20:D28)</f>
        <v>0</v>
      </c>
      <c r="E32" s="6">
        <f t="array" ref="E32">AVERAGE(($D$20:$D$28-E20:E28)/E20:E28)</f>
        <v>2.0875229059195037</v>
      </c>
      <c r="F32" s="6">
        <f t="array" ref="F32">AVERAGE(($D$20:$D$28-F20:F28)/F20:F28)</f>
        <v>2.5763486853522823</v>
      </c>
      <c r="G32" s="6">
        <f t="array" ref="G32">AVERAGE(($D$20:$D$28-G20:G28)/G20:G28)</f>
        <v>0.4557572391303632</v>
      </c>
      <c r="H32" s="6">
        <f t="array" ref="H32">AVERAGE(($D$20:$D$28-H20:H28)/H20:H28)</f>
        <v>3.8917803947186687</v>
      </c>
      <c r="I32" s="6">
        <f t="array" ref="I32">AVERAGE(($D$20:$D$28-I20:I28)/I20:I28)</f>
        <v>12.563174115112623</v>
      </c>
      <c r="J32" s="6">
        <f t="array" ref="J32">AVERAGE(($D$20:$D$28-J20:J28)/J20:J28)</f>
        <v>27.317641260328799</v>
      </c>
      <c r="K32" s="30"/>
    </row>
    <row r="33" spans="2:11" ht="17" thickBot="1" x14ac:dyDescent="0.25">
      <c r="B33" s="66" t="s">
        <v>22</v>
      </c>
      <c r="C33" s="67"/>
      <c r="D33" s="7">
        <f t="shared" ref="D33:J33" si="7">($D$30-D30)/D30</f>
        <v>0</v>
      </c>
      <c r="E33" s="7">
        <f t="shared" si="7"/>
        <v>-0.18100212175616118</v>
      </c>
      <c r="F33" s="7">
        <f t="shared" si="7"/>
        <v>0.47817207046208865</v>
      </c>
      <c r="G33" s="7">
        <f t="shared" si="7"/>
        <v>-0.29449807854531829</v>
      </c>
      <c r="H33" s="7">
        <f t="shared" si="7"/>
        <v>-9.8216181779567954E-4</v>
      </c>
      <c r="I33" s="7">
        <f t="shared" si="7"/>
        <v>3.2705171484496893</v>
      </c>
      <c r="J33" s="7">
        <f t="shared" si="7"/>
        <v>-0.36522768356174146</v>
      </c>
      <c r="K33" s="31"/>
    </row>
  </sheetData>
  <mergeCells count="12">
    <mergeCell ref="B29:C29"/>
    <mergeCell ref="B30:C30"/>
    <mergeCell ref="B32:C32"/>
    <mergeCell ref="B33:C33"/>
    <mergeCell ref="B1:K1"/>
    <mergeCell ref="B12:C12"/>
    <mergeCell ref="B13:C13"/>
    <mergeCell ref="B15:C15"/>
    <mergeCell ref="B16:C16"/>
    <mergeCell ref="B18:K18"/>
    <mergeCell ref="B14:C14"/>
    <mergeCell ref="B31:C31"/>
  </mergeCells>
  <conditionalFormatting sqref="D34:I38 D15:J17 H29:J29 D23:I28 H20:I28 D20:G29 D32:J33 D3:I12 J12">
    <cfRule type="expression" dxfId="6" priority="8">
      <formula>AND(D3&lt;&gt;0,D3=$K3)</formula>
    </cfRule>
  </conditionalFormatting>
  <conditionalFormatting sqref="C20:C28">
    <cfRule type="cellIs" dxfId="5" priority="6" operator="lessThan">
      <formula>5</formula>
    </cfRule>
  </conditionalFormatting>
  <conditionalFormatting sqref="C3:C11">
    <cfRule type="cellIs" dxfId="4" priority="5" operator="lessThan">
      <formula>5</formula>
    </cfRule>
  </conditionalFormatting>
  <conditionalFormatting sqref="P3:P11">
    <cfRule type="expression" dxfId="3" priority="4">
      <formula>AND(P3&lt;&gt;0,P3=$K3)</formula>
    </cfRule>
  </conditionalFormatting>
  <conditionalFormatting sqref="D12:I12 K12">
    <cfRule type="expression" dxfId="2" priority="10">
      <formula>AND(D12&lt;&gt;0,D12=$K13)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7C32-4104-D241-84E3-A0B4F13795AE}">
  <dimension ref="B1:J24"/>
  <sheetViews>
    <sheetView workbookViewId="0">
      <selection activeCell="K6" sqref="K6"/>
    </sheetView>
  </sheetViews>
  <sheetFormatPr baseColWidth="10" defaultRowHeight="16" x14ac:dyDescent="0.2"/>
  <cols>
    <col min="2" max="2" width="12.83203125" bestFit="1" customWidth="1"/>
    <col min="3" max="3" width="12.33203125" bestFit="1" customWidth="1"/>
  </cols>
  <sheetData>
    <row r="1" spans="2:10" ht="17" thickBot="1" x14ac:dyDescent="0.25">
      <c r="B1" s="62" t="s">
        <v>58</v>
      </c>
      <c r="C1" s="68"/>
      <c r="D1" s="68"/>
      <c r="E1" s="68"/>
      <c r="F1" s="68"/>
      <c r="G1" s="68"/>
      <c r="H1" s="68"/>
      <c r="I1" s="68"/>
      <c r="J1" s="69"/>
    </row>
    <row r="2" spans="2:10" ht="17" thickBot="1" x14ac:dyDescent="0.25">
      <c r="B2" s="8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</v>
      </c>
      <c r="H2" s="9" t="s">
        <v>19</v>
      </c>
      <c r="I2" s="9" t="s">
        <v>2</v>
      </c>
      <c r="J2" s="10" t="s">
        <v>11</v>
      </c>
    </row>
    <row r="3" spans="2:10" x14ac:dyDescent="0.2">
      <c r="B3" s="33" t="s">
        <v>0</v>
      </c>
      <c r="C3" s="38">
        <v>5</v>
      </c>
      <c r="D3" s="3">
        <v>1.37E-2</v>
      </c>
      <c r="E3" s="3">
        <v>4.62E-3</v>
      </c>
      <c r="F3" s="3">
        <v>3.7100000000000001E-2</v>
      </c>
      <c r="G3" s="3">
        <v>1.74</v>
      </c>
      <c r="H3" s="3">
        <v>3.9199999999999999E-2</v>
      </c>
      <c r="I3" s="3">
        <v>7.8600000000000007E-3</v>
      </c>
      <c r="J3" s="4">
        <v>0</v>
      </c>
    </row>
    <row r="4" spans="2:10" x14ac:dyDescent="0.2">
      <c r="B4" s="33" t="s">
        <v>3</v>
      </c>
      <c r="C4" s="38">
        <v>5</v>
      </c>
      <c r="D4" s="5">
        <v>1.0500000000000001E-2</v>
      </c>
      <c r="E4" s="5">
        <v>4.2199999999999998E-3</v>
      </c>
      <c r="F4" s="5">
        <v>4.07E-2</v>
      </c>
      <c r="G4" s="5">
        <v>2.57</v>
      </c>
      <c r="H4" s="5">
        <v>4.7600000000000003E-2</v>
      </c>
      <c r="I4" s="5">
        <v>9.6299999999999997E-3</v>
      </c>
      <c r="J4" s="34">
        <v>0</v>
      </c>
    </row>
    <row r="5" spans="2:10" x14ac:dyDescent="0.2">
      <c r="B5" s="33" t="s">
        <v>24</v>
      </c>
      <c r="C5" s="38">
        <v>5</v>
      </c>
      <c r="D5" s="5">
        <v>3.32E-2</v>
      </c>
      <c r="E5" s="5">
        <v>1.6E-2</v>
      </c>
      <c r="F5" s="5">
        <v>0.25900000000000001</v>
      </c>
      <c r="G5" s="5">
        <v>54.4</v>
      </c>
      <c r="H5" s="5">
        <v>0.30399999999999999</v>
      </c>
      <c r="I5" s="5">
        <v>2.1600000000000001E-2</v>
      </c>
      <c r="J5" s="34">
        <v>0</v>
      </c>
    </row>
    <row r="6" spans="2:10" x14ac:dyDescent="0.2">
      <c r="B6" s="33" t="s">
        <v>4</v>
      </c>
      <c r="C6" s="38">
        <v>5</v>
      </c>
      <c r="D6" s="5">
        <v>5.7400000000000003E-3</v>
      </c>
      <c r="E6" s="5">
        <v>3.0599999999999998E-3</v>
      </c>
      <c r="F6" s="5">
        <v>9.41E-3</v>
      </c>
      <c r="G6" s="5">
        <v>0.13900000000000001</v>
      </c>
      <c r="H6" s="5">
        <v>6.8799999999999998E-3</v>
      </c>
      <c r="I6" s="5">
        <v>1.06E-3</v>
      </c>
      <c r="J6" s="34">
        <v>0</v>
      </c>
    </row>
    <row r="7" spans="2:10" x14ac:dyDescent="0.2">
      <c r="B7" s="33" t="s">
        <v>5</v>
      </c>
      <c r="C7" s="38">
        <v>5</v>
      </c>
      <c r="D7" s="5">
        <v>6.8900000000000003E-3</v>
      </c>
      <c r="E7" s="5">
        <v>3.2599999999999999E-3</v>
      </c>
      <c r="F7" s="5">
        <v>1.9099999999999999E-2</v>
      </c>
      <c r="G7" s="5">
        <v>0.34899999999999998</v>
      </c>
      <c r="H7" s="5">
        <v>1.54E-2</v>
      </c>
      <c r="I7" s="5">
        <v>1.6900000000000001E-3</v>
      </c>
      <c r="J7" s="34">
        <v>0</v>
      </c>
    </row>
    <row r="8" spans="2:10" x14ac:dyDescent="0.2">
      <c r="B8" s="33" t="s">
        <v>6</v>
      </c>
      <c r="C8" s="38">
        <v>5</v>
      </c>
      <c r="D8" s="5">
        <v>9.9799999999999993E-3</v>
      </c>
      <c r="E8" s="5">
        <v>4.3600000000000002E-3</v>
      </c>
      <c r="F8" s="5">
        <v>2.81E-2</v>
      </c>
      <c r="G8" s="5">
        <v>1.34</v>
      </c>
      <c r="H8" s="5">
        <v>3.1600000000000003E-2</v>
      </c>
      <c r="I8" s="5">
        <v>4.4400000000000004E-3</v>
      </c>
      <c r="J8" s="34">
        <v>0</v>
      </c>
    </row>
    <row r="9" spans="2:10" x14ac:dyDescent="0.2">
      <c r="B9" s="33" t="s">
        <v>7</v>
      </c>
      <c r="C9" s="38">
        <v>5</v>
      </c>
      <c r="D9" s="5">
        <v>7.4200000000000004E-3</v>
      </c>
      <c r="E9" s="5">
        <v>3.2699999999999999E-3</v>
      </c>
      <c r="F9" s="5">
        <v>2.0199999999999999E-2</v>
      </c>
      <c r="G9" s="5">
        <v>0.29299999999999998</v>
      </c>
      <c r="H9" s="5">
        <v>1.5800000000000002E-2</v>
      </c>
      <c r="I9" s="5">
        <v>2.0200000000000001E-3</v>
      </c>
      <c r="J9" s="34">
        <v>0</v>
      </c>
    </row>
    <row r="10" spans="2:10" x14ac:dyDescent="0.2">
      <c r="B10" s="33" t="s">
        <v>8</v>
      </c>
      <c r="C10" s="38">
        <v>5</v>
      </c>
      <c r="D10" s="5">
        <v>8.1600000000000006E-3</v>
      </c>
      <c r="E10" s="5">
        <v>3.8600000000000001E-3</v>
      </c>
      <c r="F10" s="5">
        <v>3.3799999999999997E-2</v>
      </c>
      <c r="G10" s="5">
        <v>0.35299999999999998</v>
      </c>
      <c r="H10" s="5">
        <v>3.2199999999999999E-2</v>
      </c>
      <c r="I10" s="5">
        <v>1.41E-3</v>
      </c>
      <c r="J10" s="34">
        <v>0</v>
      </c>
    </row>
    <row r="11" spans="2:10" ht="17" thickBot="1" x14ac:dyDescent="0.25">
      <c r="B11" s="35" t="s">
        <v>9</v>
      </c>
      <c r="C11" s="39">
        <v>5</v>
      </c>
      <c r="D11" s="36">
        <v>1.0200000000000001E-2</v>
      </c>
      <c r="E11" s="36">
        <v>3.9199999999999999E-3</v>
      </c>
      <c r="F11" s="36">
        <v>4.1399999999999999E-2</v>
      </c>
      <c r="G11" s="36">
        <v>1.17</v>
      </c>
      <c r="H11" s="36">
        <v>5.1200000000000002E-2</v>
      </c>
      <c r="I11" s="36">
        <v>4.4799999999999996E-3</v>
      </c>
      <c r="J11" s="37">
        <v>0</v>
      </c>
    </row>
    <row r="12" spans="2:10" x14ac:dyDescent="0.2">
      <c r="D12" s="1"/>
      <c r="E12" s="1"/>
      <c r="F12" s="1"/>
      <c r="G12" s="1"/>
      <c r="H12" s="1"/>
      <c r="I12" s="1"/>
    </row>
    <row r="13" spans="2:10" ht="17" thickBot="1" x14ac:dyDescent="0.25"/>
    <row r="14" spans="2:10" ht="17" thickBot="1" x14ac:dyDescent="0.25">
      <c r="B14" s="62" t="s">
        <v>59</v>
      </c>
      <c r="C14" s="68"/>
      <c r="D14" s="68"/>
      <c r="E14" s="68"/>
      <c r="F14" s="68"/>
      <c r="G14" s="68"/>
      <c r="H14" s="68"/>
      <c r="I14" s="68"/>
      <c r="J14" s="69"/>
    </row>
    <row r="15" spans="2:10" ht="17" thickBot="1" x14ac:dyDescent="0.25">
      <c r="B15" s="8" t="s">
        <v>14</v>
      </c>
      <c r="C15" s="9" t="s">
        <v>15</v>
      </c>
      <c r="D15" s="9" t="s">
        <v>16</v>
      </c>
      <c r="E15" s="9" t="s">
        <v>17</v>
      </c>
      <c r="F15" s="9" t="s">
        <v>18</v>
      </c>
      <c r="G15" s="9" t="s">
        <v>1</v>
      </c>
      <c r="H15" s="9" t="s">
        <v>19</v>
      </c>
      <c r="I15" s="9" t="s">
        <v>2</v>
      </c>
      <c r="J15" s="10" t="s">
        <v>11</v>
      </c>
    </row>
    <row r="16" spans="2:10" x14ac:dyDescent="0.2">
      <c r="B16" s="33" t="s">
        <v>0</v>
      </c>
      <c r="C16" s="38">
        <v>5</v>
      </c>
      <c r="D16" s="3">
        <v>1.9400000000000001E-2</v>
      </c>
      <c r="E16" s="3">
        <v>4.6600000000000001E-3</v>
      </c>
      <c r="F16" s="3">
        <v>3.6499999999999998E-2</v>
      </c>
      <c r="G16" s="3">
        <v>3.33</v>
      </c>
      <c r="H16" s="3">
        <v>3.95E-2</v>
      </c>
      <c r="I16" s="3">
        <v>6.0600000000000003E-3</v>
      </c>
      <c r="J16" s="4">
        <v>0</v>
      </c>
    </row>
    <row r="17" spans="2:10" x14ac:dyDescent="0.2">
      <c r="B17" s="33" t="s">
        <v>3</v>
      </c>
      <c r="C17" s="38">
        <v>5</v>
      </c>
      <c r="D17" s="5">
        <v>1.1599999999999999E-2</v>
      </c>
      <c r="E17" s="5">
        <v>4.8599999999999997E-3</v>
      </c>
      <c r="F17" s="5">
        <v>4.3900000000000002E-2</v>
      </c>
      <c r="G17" s="5">
        <v>13</v>
      </c>
      <c r="H17" s="5">
        <v>0.05</v>
      </c>
      <c r="I17" s="5">
        <v>9.6900000000000007E-3</v>
      </c>
      <c r="J17" s="34">
        <v>0</v>
      </c>
    </row>
    <row r="18" spans="2:10" x14ac:dyDescent="0.2">
      <c r="B18" s="33" t="s">
        <v>24</v>
      </c>
      <c r="C18" s="38">
        <v>5</v>
      </c>
      <c r="D18" s="5">
        <v>4.4600000000000001E-2</v>
      </c>
      <c r="E18" s="5">
        <v>3.0800000000000001E-2</v>
      </c>
      <c r="F18" s="5">
        <v>0.27200000000000002</v>
      </c>
      <c r="G18" s="5">
        <v>623</v>
      </c>
      <c r="H18" s="5">
        <v>0.32700000000000001</v>
      </c>
      <c r="I18" s="5">
        <v>3.2500000000000001E-2</v>
      </c>
      <c r="J18" s="34">
        <v>0</v>
      </c>
    </row>
    <row r="19" spans="2:10" x14ac:dyDescent="0.2">
      <c r="B19" s="33" t="s">
        <v>4</v>
      </c>
      <c r="C19" s="38">
        <v>5</v>
      </c>
      <c r="D19" s="5">
        <v>6.1999999999999998E-3</v>
      </c>
      <c r="E19" s="5">
        <v>2.9099999999999998E-3</v>
      </c>
      <c r="F19" s="5">
        <v>9.8099999999999993E-3</v>
      </c>
      <c r="G19" s="5">
        <v>0.161</v>
      </c>
      <c r="H19" s="5">
        <v>7.0699999999999999E-3</v>
      </c>
      <c r="I19" s="5">
        <v>1.0300000000000001E-3</v>
      </c>
      <c r="J19" s="34">
        <v>0</v>
      </c>
    </row>
    <row r="20" spans="2:10" x14ac:dyDescent="0.2">
      <c r="B20" s="33" t="s">
        <v>5</v>
      </c>
      <c r="C20" s="38">
        <v>5</v>
      </c>
      <c r="D20" s="5">
        <v>7.4099999999999999E-3</v>
      </c>
      <c r="E20" s="5">
        <v>3.1199999999999999E-3</v>
      </c>
      <c r="F20" s="5">
        <v>1.9599999999999999E-2</v>
      </c>
      <c r="G20" s="5">
        <v>1.31</v>
      </c>
      <c r="H20" s="5">
        <v>1.4999999999999999E-2</v>
      </c>
      <c r="I20" s="5">
        <v>2.3600000000000001E-3</v>
      </c>
      <c r="J20" s="34">
        <v>0</v>
      </c>
    </row>
    <row r="21" spans="2:10" x14ac:dyDescent="0.2">
      <c r="B21" s="33" t="s">
        <v>6</v>
      </c>
      <c r="C21" s="38">
        <v>5</v>
      </c>
      <c r="D21" s="5">
        <v>1.1299999999999999E-2</v>
      </c>
      <c r="E21" s="5">
        <v>4.1000000000000003E-3</v>
      </c>
      <c r="F21" s="5">
        <v>3.49E-2</v>
      </c>
      <c r="G21" s="5">
        <v>2.2799999999999998</v>
      </c>
      <c r="H21" s="5">
        <v>3.32E-2</v>
      </c>
      <c r="I21" s="5">
        <v>3.82E-3</v>
      </c>
      <c r="J21" s="34">
        <v>0</v>
      </c>
    </row>
    <row r="22" spans="2:10" x14ac:dyDescent="0.2">
      <c r="B22" s="33" t="s">
        <v>7</v>
      </c>
      <c r="C22" s="38">
        <v>5</v>
      </c>
      <c r="D22" s="5">
        <v>7.4099999999999999E-3</v>
      </c>
      <c r="E22" s="5">
        <v>3.4199999999999999E-3</v>
      </c>
      <c r="F22" s="5">
        <v>2.1999999999999999E-2</v>
      </c>
      <c r="G22" s="5">
        <v>0.34</v>
      </c>
      <c r="H22" s="5">
        <v>1.6199999999999999E-2</v>
      </c>
      <c r="I22" s="5">
        <v>2.1800000000000001E-3</v>
      </c>
      <c r="J22" s="34">
        <v>0</v>
      </c>
    </row>
    <row r="23" spans="2:10" x14ac:dyDescent="0.2">
      <c r="B23" s="33" t="s">
        <v>8</v>
      </c>
      <c r="C23" s="38">
        <v>5</v>
      </c>
      <c r="D23" s="5">
        <v>9.3399999999999993E-3</v>
      </c>
      <c r="E23" s="5">
        <v>4.1399999999999996E-3</v>
      </c>
      <c r="F23" s="5">
        <v>3.8100000000000002E-2</v>
      </c>
      <c r="G23" s="5">
        <v>8.01</v>
      </c>
      <c r="H23" s="5">
        <v>3.44E-2</v>
      </c>
      <c r="I23" s="5">
        <v>5.8100000000000001E-3</v>
      </c>
      <c r="J23" s="34">
        <v>0</v>
      </c>
    </row>
    <row r="24" spans="2:10" ht="17" thickBot="1" x14ac:dyDescent="0.25">
      <c r="B24" s="35" t="s">
        <v>9</v>
      </c>
      <c r="C24" s="39">
        <v>5</v>
      </c>
      <c r="D24" s="36">
        <v>1.1299999999999999E-2</v>
      </c>
      <c r="E24" s="36">
        <v>4.64E-3</v>
      </c>
      <c r="F24" s="36">
        <v>4.2500000000000003E-2</v>
      </c>
      <c r="G24" s="36">
        <v>3.52</v>
      </c>
      <c r="H24" s="36">
        <v>5.2400000000000002E-2</v>
      </c>
      <c r="I24" s="36">
        <v>6.2700000000000004E-3</v>
      </c>
      <c r="J24" s="37">
        <v>0</v>
      </c>
    </row>
  </sheetData>
  <mergeCells count="2">
    <mergeCell ref="B1:J1"/>
    <mergeCell ref="B14:J14"/>
  </mergeCells>
  <conditionalFormatting sqref="D12:I13 D16:I24">
    <cfRule type="expression" dxfId="1" priority="3">
      <formula>AND(D12&lt;&gt;0,D12=#REF!)</formula>
    </cfRule>
  </conditionalFormatting>
  <conditionalFormatting sqref="D3:I11">
    <cfRule type="expression" dxfId="0" priority="1">
      <formula>AND(D3&lt;&gt;0,D3=#REF!)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 comparison</vt:lpstr>
      <vt:lpstr>score tables</vt:lpstr>
      <vt:lpstr>runtime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2019-11-26T17:10:01Z</dcterms:created>
  <dcterms:modified xsi:type="dcterms:W3CDTF">2019-12-03T18:28:14Z</dcterms:modified>
</cp:coreProperties>
</file>