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mal_Clustering_Trees/revision/complete_comparison_fcps/"/>
    </mc:Choice>
  </mc:AlternateContent>
  <xr:revisionPtr revIDLastSave="0" documentId="13_ncr:1_{7EC435FF-EC86-F142-9163-5F4098609D59}" xr6:coauthVersionLast="45" xr6:coauthVersionMax="45" xr10:uidLastSave="{00000000-0000-0000-0000-000000000000}"/>
  <bookViews>
    <workbookView xWindow="2180" yWindow="460" windowWidth="25960" windowHeight="16160" xr2:uid="{A11CA862-540D-904C-9F38-1D8086AEC48A}"/>
  </bookViews>
  <sheets>
    <sheet name="score tables" sheetId="3" r:id="rId1"/>
    <sheet name="runtime tab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5" i="1" l="1"/>
  <c r="Q15" i="1"/>
  <c r="P15" i="1"/>
  <c r="O15" i="1"/>
  <c r="N15" i="1"/>
  <c r="M15" i="1"/>
  <c r="R14" i="1"/>
  <c r="Q14" i="1"/>
  <c r="P14" i="1"/>
  <c r="O14" i="1"/>
  <c r="N14" i="1"/>
  <c r="M14" i="1"/>
  <c r="E14" i="1"/>
  <c r="F14" i="1"/>
  <c r="G14" i="1"/>
  <c r="H14" i="1"/>
  <c r="I14" i="1"/>
  <c r="E15" i="1"/>
  <c r="F15" i="1"/>
  <c r="G15" i="1"/>
  <c r="H15" i="1"/>
  <c r="I15" i="1"/>
  <c r="D15" i="1"/>
  <c r="D14" i="1"/>
  <c r="J12" i="3" l="1" a="1"/>
  <c r="J12" i="3" s="1"/>
  <c r="K28" i="3"/>
  <c r="K27" i="3"/>
  <c r="K26" i="3"/>
  <c r="K25" i="3"/>
  <c r="K24" i="3"/>
  <c r="K23" i="3"/>
  <c r="K22" i="3"/>
  <c r="K21" i="3"/>
  <c r="H29" i="3" s="1"/>
  <c r="K20" i="3"/>
  <c r="K4" i="3"/>
  <c r="K5" i="3"/>
  <c r="K6" i="3"/>
  <c r="K7" i="3"/>
  <c r="K8" i="3"/>
  <c r="K9" i="3"/>
  <c r="K10" i="3"/>
  <c r="K11" i="3"/>
  <c r="F29" i="3" l="1"/>
  <c r="D29" i="3"/>
  <c r="I29" i="3"/>
  <c r="G29" i="3"/>
  <c r="J29" i="3" a="1"/>
  <c r="J29" i="3" s="1"/>
  <c r="E29" i="3"/>
  <c r="J32" i="3" a="1"/>
  <c r="J32" i="3" s="1"/>
  <c r="I32" i="3" a="1"/>
  <c r="I32" i="3" s="1"/>
  <c r="H32" i="3" a="1"/>
  <c r="H32" i="3" s="1"/>
  <c r="G32" i="3" a="1"/>
  <c r="G32" i="3" s="1"/>
  <c r="F32" i="3" a="1"/>
  <c r="F32" i="3" s="1"/>
  <c r="E32" i="3" a="1"/>
  <c r="E32" i="3" s="1"/>
  <c r="D32" i="3" a="1"/>
  <c r="D32" i="3" s="1"/>
  <c r="J31" i="3"/>
  <c r="I31" i="3"/>
  <c r="H31" i="3"/>
  <c r="G31" i="3"/>
  <c r="F31" i="3"/>
  <c r="E31" i="3"/>
  <c r="D31" i="3"/>
  <c r="J30" i="3"/>
  <c r="I30" i="3"/>
  <c r="H30" i="3"/>
  <c r="G30" i="3"/>
  <c r="F30" i="3"/>
  <c r="E30" i="3"/>
  <c r="D30" i="3"/>
  <c r="D33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D15" i="3" a="1"/>
  <c r="D15" i="3" s="1"/>
  <c r="J14" i="3"/>
  <c r="I14" i="3"/>
  <c r="H14" i="3"/>
  <c r="G14" i="3"/>
  <c r="F14" i="3"/>
  <c r="E14" i="3"/>
  <c r="D14" i="3"/>
  <c r="J13" i="3"/>
  <c r="I13" i="3"/>
  <c r="H13" i="3"/>
  <c r="G13" i="3"/>
  <c r="F13" i="3"/>
  <c r="E13" i="3"/>
  <c r="D13" i="3"/>
  <c r="K3" i="3"/>
  <c r="F16" i="3" l="1"/>
  <c r="J33" i="3"/>
  <c r="H33" i="3"/>
  <c r="G16" i="3"/>
  <c r="I16" i="3"/>
  <c r="F12" i="3"/>
  <c r="J16" i="3"/>
  <c r="F33" i="3"/>
  <c r="H16" i="3"/>
  <c r="E33" i="3"/>
  <c r="G12" i="3"/>
  <c r="G33" i="3"/>
  <c r="E12" i="3"/>
  <c r="D16" i="3"/>
  <c r="I12" i="3"/>
  <c r="E16" i="3"/>
  <c r="I33" i="3"/>
  <c r="D12" i="3"/>
  <c r="H12" i="3"/>
</calcChain>
</file>

<file path=xl/sharedStrings.xml><?xml version="1.0" encoding="utf-8"?>
<sst xmlns="http://schemas.openxmlformats.org/spreadsheetml/2006/main" count="126" uniqueCount="37">
  <si>
    <t>Dunn Index</t>
  </si>
  <si>
    <t>Silhouette</t>
  </si>
  <si>
    <t>Data</t>
  </si>
  <si>
    <t>GMM</t>
  </si>
  <si>
    <t>Kmeans++</t>
  </si>
  <si>
    <t>OCT</t>
  </si>
  <si>
    <t>Truth</t>
  </si>
  <si>
    <t>Best Score</t>
  </si>
  <si>
    <t>Atom</t>
  </si>
  <si>
    <t>Chainlink</t>
  </si>
  <si>
    <t>Hepta</t>
  </si>
  <si>
    <t>Lsun</t>
  </si>
  <si>
    <t>Target</t>
  </si>
  <si>
    <t>Tetra</t>
  </si>
  <si>
    <t>TwoDiamonds</t>
  </si>
  <si>
    <t>WingNut</t>
  </si>
  <si>
    <t>Count Best/Tie</t>
  </si>
  <si>
    <t>Average Score</t>
  </si>
  <si>
    <t>Std. Dev Score</t>
  </si>
  <si>
    <t>ICOT Avg Improvement (Pairs)</t>
  </si>
  <si>
    <t>ICOT Avg Improvement (Agg.)</t>
  </si>
  <si>
    <t>DBSCAN</t>
  </si>
  <si>
    <t>Hclust</t>
  </si>
  <si>
    <t>EngyTime</t>
  </si>
  <si>
    <t>ICOT</t>
  </si>
  <si>
    <t>(800@2)</t>
  </si>
  <si>
    <t>(1000@2)</t>
  </si>
  <si>
    <t>(4096@2)</t>
  </si>
  <si>
    <t>(212@3)</t>
  </si>
  <si>
    <t>(400@2)</t>
  </si>
  <si>
    <t>(770@2)</t>
  </si>
  <si>
    <t>(400@3)</t>
  </si>
  <si>
    <t>(1070@2)</t>
  </si>
  <si>
    <t>(N,P)</t>
  </si>
  <si>
    <t>Average Runtime</t>
  </si>
  <si>
    <t>Std. Dev. Runtime</t>
  </si>
  <si>
    <t>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</si>
</sst>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5">
    <xf numFmtId="0" fontId="0" fillId="0" borderId="0" xfId="0"/>
    <xf numFmtId="165" fontId="0" fillId="0" borderId="0" xfId="0" applyNumberForma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3" borderId="3" xfId="0" applyFill="1" applyBorder="1"/>
    <xf numFmtId="165" fontId="0" fillId="0" borderId="11" xfId="0" applyNumberFormat="1" applyBorder="1"/>
    <xf numFmtId="0" fontId="0" fillId="3" borderId="9" xfId="0" applyFill="1" applyBorder="1"/>
    <xf numFmtId="164" fontId="0" fillId="0" borderId="0" xfId="1" applyNumberFormat="1" applyFont="1" applyBorder="1"/>
    <xf numFmtId="164" fontId="0" fillId="0" borderId="11" xfId="1" applyNumberFormat="1" applyFont="1" applyBorder="1"/>
    <xf numFmtId="164" fontId="0" fillId="0" borderId="15" xfId="1" applyNumberFormat="1" applyFont="1" applyBorder="1"/>
    <xf numFmtId="164" fontId="0" fillId="0" borderId="12" xfId="1" applyNumberFormat="1" applyFont="1" applyBorder="1"/>
    <xf numFmtId="0" fontId="0" fillId="3" borderId="16" xfId="0" applyFill="1" applyBorder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17" xfId="0" applyNumberFormat="1" applyBorder="1"/>
    <xf numFmtId="165" fontId="0" fillId="0" borderId="2" xfId="0" applyNumberFormat="1" applyBorder="1"/>
    <xf numFmtId="165" fontId="0" fillId="0" borderId="8" xfId="0" applyNumberFormat="1" applyBorder="1"/>
    <xf numFmtId="165" fontId="0" fillId="0" borderId="18" xfId="0" applyNumberForma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165" fontId="2" fillId="2" borderId="17" xfId="2" applyNumberFormat="1" applyBorder="1"/>
    <xf numFmtId="165" fontId="2" fillId="2" borderId="18" xfId="2" applyNumberFormat="1" applyBorder="1"/>
    <xf numFmtId="165" fontId="1" fillId="0" borderId="18" xfId="2" applyNumberFormat="1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2" fillId="2" borderId="0" xfId="2" applyBorder="1"/>
    <xf numFmtId="0" fontId="3" fillId="0" borderId="1" xfId="0" applyFont="1" applyBorder="1" applyAlignment="1"/>
    <xf numFmtId="0" fontId="3" fillId="0" borderId="8" xfId="0" applyFont="1" applyBorder="1" applyAlignment="1"/>
    <xf numFmtId="0" fontId="3" fillId="0" borderId="13" xfId="0" applyFont="1" applyBorder="1" applyAlignment="1"/>
    <xf numFmtId="0" fontId="3" fillId="0" borderId="11" xfId="0" applyFont="1" applyBorder="1" applyAlignment="1"/>
    <xf numFmtId="0" fontId="0" fillId="0" borderId="13" xfId="0" applyBorder="1"/>
    <xf numFmtId="165" fontId="0" fillId="0" borderId="0" xfId="0" applyNumberFormat="1" applyBorder="1"/>
    <xf numFmtId="165" fontId="0" fillId="0" borderId="9" xfId="0" applyNumberFormat="1" applyBorder="1"/>
    <xf numFmtId="165" fontId="0" fillId="0" borderId="13" xfId="0" applyNumberFormat="1" applyBorder="1"/>
    <xf numFmtId="165" fontId="0" fillId="0" borderId="0" xfId="1" applyNumberFormat="1" applyFont="1" applyBorder="1"/>
    <xf numFmtId="0" fontId="0" fillId="0" borderId="14" xfId="0" applyBorder="1"/>
    <xf numFmtId="0" fontId="0" fillId="0" borderId="15" xfId="0" applyBorder="1"/>
    <xf numFmtId="165" fontId="0" fillId="0" borderId="15" xfId="0" applyNumberFormat="1" applyBorder="1"/>
    <xf numFmtId="165" fontId="0" fillId="0" borderId="16" xfId="0" applyNumberFormat="1" applyBorder="1"/>
    <xf numFmtId="0" fontId="0" fillId="0" borderId="13" xfId="0" applyFill="1" applyBorder="1"/>
    <xf numFmtId="0" fontId="0" fillId="0" borderId="14" xfId="0" applyFill="1" applyBorder="1"/>
  </cellXfs>
  <cellStyles count="3">
    <cellStyle name="Neutral" xfId="2" builtinId="28"/>
    <cellStyle name="Normal" xfId="0" builtinId="0"/>
    <cellStyle name="Percent" xfId="1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5BB4-D70B-1E4E-9FE7-07C371186A82}">
  <dimension ref="B1:K33"/>
  <sheetViews>
    <sheetView tabSelected="1" zoomScale="113" workbookViewId="0">
      <selection activeCell="B7" sqref="B7"/>
    </sheetView>
  </sheetViews>
  <sheetFormatPr baseColWidth="10" defaultRowHeight="16" x14ac:dyDescent="0.2"/>
  <cols>
    <col min="1" max="1" width="4.1640625" customWidth="1"/>
    <col min="2" max="2" width="13.5" bestFit="1" customWidth="1"/>
    <col min="3" max="3" width="12.5" bestFit="1" customWidth="1"/>
    <col min="11" max="11" width="10" bestFit="1" customWidth="1"/>
    <col min="12" max="12" width="13.6640625" bestFit="1" customWidth="1"/>
  </cols>
  <sheetData>
    <row r="1" spans="2:11" ht="17" thickBot="1" x14ac:dyDescent="0.25">
      <c r="B1" s="24" t="s">
        <v>1</v>
      </c>
      <c r="C1" s="25"/>
      <c r="D1" s="25"/>
      <c r="E1" s="25"/>
      <c r="F1" s="25"/>
      <c r="G1" s="25"/>
      <c r="H1" s="25"/>
      <c r="I1" s="25"/>
      <c r="J1" s="25"/>
      <c r="K1" s="26"/>
    </row>
    <row r="2" spans="2:11" ht="17" thickBot="1" x14ac:dyDescent="0.25">
      <c r="B2" s="2" t="s">
        <v>2</v>
      </c>
      <c r="C2" s="3" t="s">
        <v>33</v>
      </c>
      <c r="D2" s="3" t="s">
        <v>24</v>
      </c>
      <c r="E2" s="3" t="s">
        <v>5</v>
      </c>
      <c r="F2" s="3" t="s">
        <v>4</v>
      </c>
      <c r="G2" s="3" t="s">
        <v>22</v>
      </c>
      <c r="H2" s="3" t="s">
        <v>3</v>
      </c>
      <c r="I2" s="3" t="s">
        <v>21</v>
      </c>
      <c r="J2" s="3" t="s">
        <v>6</v>
      </c>
      <c r="K2" s="4" t="s">
        <v>7</v>
      </c>
    </row>
    <row r="3" spans="2:11" x14ac:dyDescent="0.2">
      <c r="B3" s="5" t="s">
        <v>8</v>
      </c>
      <c r="C3" t="s">
        <v>25</v>
      </c>
      <c r="D3">
        <v>0.503</v>
      </c>
      <c r="E3">
        <v>0.433</v>
      </c>
      <c r="F3">
        <v>0.61099999999999999</v>
      </c>
      <c r="G3">
        <v>0.59299999999999997</v>
      </c>
      <c r="H3">
        <v>0.56499999999999995</v>
      </c>
      <c r="I3">
        <v>0.54</v>
      </c>
      <c r="J3" s="6">
        <v>0.311</v>
      </c>
      <c r="K3" s="7">
        <f t="shared" ref="K3:K11" si="0">MAX(D3:I3)</f>
        <v>0.61099999999999999</v>
      </c>
    </row>
    <row r="4" spans="2:11" x14ac:dyDescent="0.2">
      <c r="B4" s="8" t="s">
        <v>9</v>
      </c>
      <c r="C4" t="s">
        <v>26</v>
      </c>
      <c r="D4">
        <v>0.39600000000000002</v>
      </c>
      <c r="E4">
        <v>0.28000000000000003</v>
      </c>
      <c r="F4">
        <v>0.47899999999999998</v>
      </c>
      <c r="G4">
        <v>0.496</v>
      </c>
      <c r="H4">
        <v>0.40899999999999997</v>
      </c>
      <c r="I4">
        <v>0.35699999999999998</v>
      </c>
      <c r="J4" s="38">
        <v>0.158</v>
      </c>
      <c r="K4" s="36">
        <f t="shared" si="0"/>
        <v>0.496</v>
      </c>
    </row>
    <row r="5" spans="2:11" x14ac:dyDescent="0.2">
      <c r="B5" s="8" t="s">
        <v>23</v>
      </c>
      <c r="C5" t="s">
        <v>27</v>
      </c>
      <c r="D5">
        <v>0.57299999999999995</v>
      </c>
      <c r="E5">
        <v>0.4</v>
      </c>
      <c r="F5">
        <v>0.439</v>
      </c>
      <c r="G5">
        <v>0.379</v>
      </c>
      <c r="H5">
        <v>0.433</v>
      </c>
      <c r="I5">
        <v>0.45</v>
      </c>
      <c r="J5" s="38">
        <v>0.39800000000000002</v>
      </c>
      <c r="K5" s="36">
        <f t="shared" si="0"/>
        <v>0.57299999999999995</v>
      </c>
    </row>
    <row r="6" spans="2:11" x14ac:dyDescent="0.2">
      <c r="B6" s="8" t="s">
        <v>10</v>
      </c>
      <c r="C6" t="s">
        <v>28</v>
      </c>
      <c r="D6">
        <v>0.45300000000000001</v>
      </c>
      <c r="E6">
        <v>0.33200000000000002</v>
      </c>
      <c r="F6">
        <v>0.70199999999999996</v>
      </c>
      <c r="G6">
        <v>0.70199999999999996</v>
      </c>
      <c r="H6">
        <v>0.60799999999999998</v>
      </c>
      <c r="I6">
        <v>0.70199999999999996</v>
      </c>
      <c r="J6" s="39">
        <v>0.70199999999999996</v>
      </c>
      <c r="K6" s="36">
        <f t="shared" si="0"/>
        <v>0.70199999999999996</v>
      </c>
    </row>
    <row r="7" spans="2:11" x14ac:dyDescent="0.2">
      <c r="B7" s="8" t="s">
        <v>11</v>
      </c>
      <c r="C7" t="s">
        <v>29</v>
      </c>
      <c r="D7">
        <v>0.54900000000000004</v>
      </c>
      <c r="E7">
        <v>0.53400000000000003</v>
      </c>
      <c r="F7">
        <v>0.56899999999999995</v>
      </c>
      <c r="G7">
        <v>0.55400000000000005</v>
      </c>
      <c r="H7">
        <v>0.53700000000000003</v>
      </c>
      <c r="I7">
        <v>0.439</v>
      </c>
      <c r="J7">
        <v>0.439</v>
      </c>
      <c r="K7" s="36">
        <f t="shared" si="0"/>
        <v>0.56899999999999995</v>
      </c>
    </row>
    <row r="8" spans="2:11" x14ac:dyDescent="0.2">
      <c r="B8" s="8" t="s">
        <v>12</v>
      </c>
      <c r="C8" t="s">
        <v>30</v>
      </c>
      <c r="D8">
        <v>0.629</v>
      </c>
      <c r="E8">
        <v>0.40899999999999997</v>
      </c>
      <c r="F8">
        <v>0.59299999999999997</v>
      </c>
      <c r="G8">
        <v>0.61899999999999999</v>
      </c>
      <c r="H8">
        <v>0.57799999999999996</v>
      </c>
      <c r="I8">
        <v>0.53300000000000003</v>
      </c>
      <c r="J8" s="38">
        <v>0.29499999999999998</v>
      </c>
      <c r="K8" s="36">
        <f t="shared" si="0"/>
        <v>0.629</v>
      </c>
    </row>
    <row r="9" spans="2:11" x14ac:dyDescent="0.2">
      <c r="B9" s="8" t="s">
        <v>13</v>
      </c>
      <c r="C9" t="s">
        <v>31</v>
      </c>
      <c r="D9">
        <v>0.504</v>
      </c>
      <c r="E9">
        <v>0.26600000000000001</v>
      </c>
      <c r="F9">
        <v>0.504</v>
      </c>
      <c r="G9">
        <v>0.504</v>
      </c>
      <c r="H9">
        <v>0.504</v>
      </c>
      <c r="I9">
        <v>0.504</v>
      </c>
      <c r="J9" s="39">
        <v>0.504</v>
      </c>
      <c r="K9" s="36">
        <f t="shared" si="0"/>
        <v>0.504</v>
      </c>
    </row>
    <row r="10" spans="2:11" x14ac:dyDescent="0.2">
      <c r="B10" s="8" t="s">
        <v>14</v>
      </c>
      <c r="C10" t="s">
        <v>25</v>
      </c>
      <c r="D10">
        <v>0.48599999999999999</v>
      </c>
      <c r="E10">
        <v>0.48599999999999999</v>
      </c>
      <c r="F10">
        <v>0.48599999999999999</v>
      </c>
      <c r="G10">
        <v>0.48499999999999999</v>
      </c>
      <c r="H10">
        <v>0.41199999999999998</v>
      </c>
      <c r="I10">
        <v>0.26600000000000001</v>
      </c>
      <c r="J10" s="39">
        <v>0.48599999999999999</v>
      </c>
      <c r="K10" s="36">
        <f t="shared" si="0"/>
        <v>0.48599999999999999</v>
      </c>
    </row>
    <row r="11" spans="2:11" ht="17" thickBot="1" x14ac:dyDescent="0.25">
      <c r="B11" s="8" t="s">
        <v>15</v>
      </c>
      <c r="C11" t="s">
        <v>32</v>
      </c>
      <c r="D11">
        <v>0.42199999999999999</v>
      </c>
      <c r="E11">
        <v>0.39300000000000002</v>
      </c>
      <c r="F11">
        <v>0.42599999999999999</v>
      </c>
      <c r="G11">
        <v>0.41799999999999998</v>
      </c>
      <c r="H11">
        <v>0.40699999999999997</v>
      </c>
      <c r="I11">
        <v>0.38400000000000001</v>
      </c>
      <c r="J11">
        <v>0.38400000000000001</v>
      </c>
      <c r="K11" s="37">
        <f t="shared" si="0"/>
        <v>0.42599999999999999</v>
      </c>
    </row>
    <row r="12" spans="2:11" x14ac:dyDescent="0.2">
      <c r="B12" s="40" t="s">
        <v>16</v>
      </c>
      <c r="C12" s="41"/>
      <c r="D12" s="9">
        <f t="shared" ref="D12:I12" si="1">SUMPRODUCT(--(D3:D11=$K$3:$K$11))</f>
        <v>4</v>
      </c>
      <c r="E12" s="9">
        <f t="shared" si="1"/>
        <v>1</v>
      </c>
      <c r="F12" s="9">
        <f t="shared" si="1"/>
        <v>6</v>
      </c>
      <c r="G12" s="9">
        <f t="shared" si="1"/>
        <v>3</v>
      </c>
      <c r="H12" s="9">
        <f t="shared" si="1"/>
        <v>1</v>
      </c>
      <c r="I12" s="9">
        <f t="shared" si="1"/>
        <v>2</v>
      </c>
      <c r="J12" s="9">
        <f t="array" ref="J12">SUM(IF(J3:J11&gt;=K3:K11,1,0))</f>
        <v>3</v>
      </c>
      <c r="K12" s="10"/>
    </row>
    <row r="13" spans="2:11" x14ac:dyDescent="0.2">
      <c r="B13" s="42" t="s">
        <v>17</v>
      </c>
      <c r="C13" s="43"/>
      <c r="D13" s="1">
        <f t="shared" ref="D13:J13" si="2">AVERAGE(D3:D11)</f>
        <v>0.50166666666666659</v>
      </c>
      <c r="E13" s="1">
        <f t="shared" si="2"/>
        <v>0.39255555555555549</v>
      </c>
      <c r="F13" s="1">
        <f t="shared" si="2"/>
        <v>0.53433333333333333</v>
      </c>
      <c r="G13" s="1">
        <f t="shared" si="2"/>
        <v>0.52777777777777779</v>
      </c>
      <c r="H13" s="1">
        <f t="shared" si="2"/>
        <v>0.49477777777777782</v>
      </c>
      <c r="I13" s="1">
        <f t="shared" si="2"/>
        <v>0.46388888888888885</v>
      </c>
      <c r="J13" s="11">
        <f t="shared" si="2"/>
        <v>0.40855555555555556</v>
      </c>
      <c r="K13" s="12"/>
    </row>
    <row r="14" spans="2:11" x14ac:dyDescent="0.2">
      <c r="B14" s="42" t="s">
        <v>18</v>
      </c>
      <c r="C14" s="43"/>
      <c r="D14" s="1">
        <f t="shared" ref="D14:J14" si="3">STDEV(D3:D11)</f>
        <v>7.3888429405422215E-2</v>
      </c>
      <c r="E14" s="1">
        <f t="shared" si="3"/>
        <v>8.8777968988808492E-2</v>
      </c>
      <c r="F14" s="1">
        <f t="shared" si="3"/>
        <v>9.0675244692252979E-2</v>
      </c>
      <c r="G14" s="1">
        <f t="shared" si="3"/>
        <v>0.10075189548809672</v>
      </c>
      <c r="H14" s="1">
        <f t="shared" si="3"/>
        <v>8.0835910611834233E-2</v>
      </c>
      <c r="I14" s="1">
        <f t="shared" si="3"/>
        <v>0.12582472376727516</v>
      </c>
      <c r="J14" s="11">
        <f t="shared" si="3"/>
        <v>0.15331675635030179</v>
      </c>
      <c r="K14" s="12"/>
    </row>
    <row r="15" spans="2:11" x14ac:dyDescent="0.2">
      <c r="B15" s="27" t="s">
        <v>19</v>
      </c>
      <c r="C15" s="28"/>
      <c r="D15" s="13">
        <f t="array" ref="D15">AVERAGE(($D$3:$D$11-D3:D11)/D3:D11)</f>
        <v>0</v>
      </c>
      <c r="E15" s="13">
        <f t="array" ref="E15">AVERAGE(($D$3:$D$11-E3:E11)/E3:E11)</f>
        <v>0.3230468613358497</v>
      </c>
      <c r="F15" s="13">
        <f t="array" ref="F15">AVERAGE(($D$3:$D$11-F3:F11)/F3:F11)</f>
        <v>-4.2592171169101169E-2</v>
      </c>
      <c r="G15" s="13">
        <f t="array" ref="G15">AVERAGE(($D$3:$D$11-G3:G11)/G3:G11)</f>
        <v>-1.9716668102292063E-2</v>
      </c>
      <c r="H15" s="13">
        <f t="array" ref="H15">AVERAGE(($D$3:$D$11-H3:H11)/H3:H11)</f>
        <v>2.8213380044520477E-2</v>
      </c>
      <c r="I15" s="13">
        <f t="array" ref="I15">AVERAGE(($D$3:$D$11-I3:I11)/I3:I11)</f>
        <v>0.1462295229486327</v>
      </c>
      <c r="J15" s="14">
        <f t="array" ref="J15">AVERAGE(($D$3:$D$11-J3:J11)/J3:J11)</f>
        <v>0.41004681055364456</v>
      </c>
      <c r="K15" s="12"/>
    </row>
    <row r="16" spans="2:11" ht="17" thickBot="1" x14ac:dyDescent="0.25">
      <c r="B16" s="29" t="s">
        <v>20</v>
      </c>
      <c r="C16" s="30"/>
      <c r="D16" s="15">
        <f t="shared" ref="D16:J16" si="4">($D$13-D13)/D13</f>
        <v>0</v>
      </c>
      <c r="E16" s="15">
        <f t="shared" si="4"/>
        <v>0.27795075007076142</v>
      </c>
      <c r="F16" s="15">
        <f t="shared" si="4"/>
        <v>-6.1135371179039423E-2</v>
      </c>
      <c r="G16" s="15">
        <f t="shared" si="4"/>
        <v>-4.9473684210526475E-2</v>
      </c>
      <c r="H16" s="15">
        <f t="shared" si="4"/>
        <v>1.3923197844149785E-2</v>
      </c>
      <c r="I16" s="15">
        <f t="shared" si="4"/>
        <v>8.1437125748502925E-2</v>
      </c>
      <c r="J16" s="16">
        <f t="shared" si="4"/>
        <v>0.22790318194180018</v>
      </c>
      <c r="K16" s="17"/>
    </row>
    <row r="17" spans="2:11" ht="17" thickBot="1" x14ac:dyDescent="0.25">
      <c r="B17" s="18"/>
      <c r="C17" s="18"/>
      <c r="D17" s="19"/>
      <c r="E17" s="19"/>
      <c r="F17" s="19"/>
      <c r="G17" s="19"/>
      <c r="H17" s="19"/>
      <c r="I17" s="19"/>
      <c r="J17" s="19"/>
    </row>
    <row r="18" spans="2:11" ht="17" thickBot="1" x14ac:dyDescent="0.25">
      <c r="B18" s="24" t="s">
        <v>0</v>
      </c>
      <c r="C18" s="25"/>
      <c r="D18" s="25"/>
      <c r="E18" s="25"/>
      <c r="F18" s="25"/>
      <c r="G18" s="25"/>
      <c r="H18" s="25"/>
      <c r="I18" s="25"/>
      <c r="J18" s="25"/>
      <c r="K18" s="26"/>
    </row>
    <row r="19" spans="2:11" ht="17" thickBot="1" x14ac:dyDescent="0.25">
      <c r="B19" s="2" t="s">
        <v>2</v>
      </c>
      <c r="C19" s="3" t="s">
        <v>33</v>
      </c>
      <c r="D19" s="3" t="s">
        <v>24</v>
      </c>
      <c r="E19" s="3" t="s">
        <v>5</v>
      </c>
      <c r="F19" s="3" t="s">
        <v>4</v>
      </c>
      <c r="G19" s="3" t="s">
        <v>22</v>
      </c>
      <c r="H19" s="3" t="s">
        <v>3</v>
      </c>
      <c r="I19" s="3" t="s">
        <v>21</v>
      </c>
      <c r="J19" s="3" t="s">
        <v>6</v>
      </c>
      <c r="K19" s="4" t="s">
        <v>7</v>
      </c>
    </row>
    <row r="20" spans="2:11" x14ac:dyDescent="0.2">
      <c r="B20" s="5" t="s">
        <v>8</v>
      </c>
      <c r="C20" t="s">
        <v>25</v>
      </c>
      <c r="D20" s="20">
        <v>0.13700000000000001</v>
      </c>
      <c r="E20" s="21">
        <v>3.4500000000000003E-2</v>
      </c>
      <c r="F20" s="21">
        <v>5.1999999999999998E-2</v>
      </c>
      <c r="G20" s="21">
        <v>9.7199999999999995E-2</v>
      </c>
      <c r="H20" s="21">
        <v>4.7699999999999999E-2</v>
      </c>
      <c r="I20" s="22">
        <v>0.371</v>
      </c>
      <c r="J20" s="32">
        <v>0.371</v>
      </c>
      <c r="K20" s="35">
        <f t="shared" ref="K20:K28" si="5">MAX(D20:I20)</f>
        <v>0.371</v>
      </c>
    </row>
    <row r="21" spans="2:11" x14ac:dyDescent="0.2">
      <c r="B21" s="8" t="s">
        <v>9</v>
      </c>
      <c r="C21" t="s">
        <v>26</v>
      </c>
      <c r="D21" s="23">
        <v>2.7699999999999999E-2</v>
      </c>
      <c r="E21" s="1">
        <v>1.2800000000000001E-2</v>
      </c>
      <c r="F21" s="1">
        <v>3.7999999999999999E-2</v>
      </c>
      <c r="G21" s="1">
        <v>3.73E-2</v>
      </c>
      <c r="H21" s="1">
        <v>1.61E-2</v>
      </c>
      <c r="I21" s="11">
        <v>0.26500000000000001</v>
      </c>
      <c r="J21" s="33">
        <v>0.26500000000000001</v>
      </c>
      <c r="K21" s="36">
        <f t="shared" si="5"/>
        <v>0.26500000000000001</v>
      </c>
    </row>
    <row r="22" spans="2:11" x14ac:dyDescent="0.2">
      <c r="B22" s="8" t="s">
        <v>23</v>
      </c>
      <c r="C22" t="s">
        <v>27</v>
      </c>
      <c r="D22" s="23">
        <v>6.4000000000000001E-2</v>
      </c>
      <c r="E22" s="1">
        <v>2.4099999999999998E-3</v>
      </c>
      <c r="F22" s="1">
        <v>5.11E-3</v>
      </c>
      <c r="G22" s="1">
        <v>1.38E-2</v>
      </c>
      <c r="H22" s="1">
        <v>4.4200000000000003E-3</v>
      </c>
      <c r="I22" s="11">
        <v>2.9399999999999999E-2</v>
      </c>
      <c r="J22" s="34">
        <v>2.5900000000000001E-4</v>
      </c>
      <c r="K22" s="36">
        <f t="shared" si="5"/>
        <v>6.4000000000000001E-2</v>
      </c>
    </row>
    <row r="23" spans="2:11" x14ac:dyDescent="0.2">
      <c r="B23" s="8" t="s">
        <v>10</v>
      </c>
      <c r="C23" t="s">
        <v>28</v>
      </c>
      <c r="D23" s="23">
        <v>0.35699999999999998</v>
      </c>
      <c r="E23" s="1">
        <v>0.16200000000000001</v>
      </c>
      <c r="F23" s="1">
        <v>1.08</v>
      </c>
      <c r="G23" s="1">
        <v>1.08</v>
      </c>
      <c r="H23" s="1">
        <v>0.48199999999999998</v>
      </c>
      <c r="I23" s="11">
        <v>1.08</v>
      </c>
      <c r="J23" s="33">
        <v>1.08</v>
      </c>
      <c r="K23" s="36">
        <f t="shared" si="5"/>
        <v>1.08</v>
      </c>
    </row>
    <row r="24" spans="2:11" x14ac:dyDescent="0.2">
      <c r="B24" s="8" t="s">
        <v>11</v>
      </c>
      <c r="C24" t="s">
        <v>29</v>
      </c>
      <c r="D24" s="23">
        <v>7.7100000000000002E-2</v>
      </c>
      <c r="E24" s="1">
        <v>2.6499999999999999E-2</v>
      </c>
      <c r="F24" s="1">
        <v>5.6000000000000001E-2</v>
      </c>
      <c r="G24" s="1">
        <v>7.0499999999999993E-2</v>
      </c>
      <c r="H24" s="1">
        <v>0.11700000000000001</v>
      </c>
      <c r="I24" s="11">
        <v>0.11700000000000001</v>
      </c>
      <c r="J24" s="33">
        <v>0.11700000000000001</v>
      </c>
      <c r="K24" s="36">
        <f t="shared" si="5"/>
        <v>0.11700000000000001</v>
      </c>
    </row>
    <row r="25" spans="2:11" x14ac:dyDescent="0.2">
      <c r="B25" s="8" t="s">
        <v>12</v>
      </c>
      <c r="C25" t="s">
        <v>30</v>
      </c>
      <c r="D25" s="23">
        <v>0.55000000000000004</v>
      </c>
      <c r="E25" s="1">
        <v>1.1299999999999999E-2</v>
      </c>
      <c r="F25" s="1">
        <v>2.8799999999999999E-2</v>
      </c>
      <c r="G25" s="1">
        <v>0.55000000000000004</v>
      </c>
      <c r="H25" s="1">
        <v>0.113</v>
      </c>
      <c r="I25" s="11">
        <v>0.11700000000000001</v>
      </c>
      <c r="J25" s="34">
        <v>0.253</v>
      </c>
      <c r="K25" s="36">
        <f t="shared" si="5"/>
        <v>0.55000000000000004</v>
      </c>
    </row>
    <row r="26" spans="2:11" x14ac:dyDescent="0.2">
      <c r="B26" s="8" t="s">
        <v>13</v>
      </c>
      <c r="C26" t="s">
        <v>31</v>
      </c>
      <c r="D26" s="23">
        <v>0.2</v>
      </c>
      <c r="E26" s="1">
        <v>4.41E-2</v>
      </c>
      <c r="F26" s="1">
        <v>0.2</v>
      </c>
      <c r="G26" s="1">
        <v>0.2</v>
      </c>
      <c r="H26" s="1">
        <v>0.2</v>
      </c>
      <c r="I26" s="11">
        <v>0.2</v>
      </c>
      <c r="J26" s="33">
        <v>0.2</v>
      </c>
      <c r="K26" s="36">
        <f t="shared" si="5"/>
        <v>0.2</v>
      </c>
    </row>
    <row r="27" spans="2:11" x14ac:dyDescent="0.2">
      <c r="B27" s="8" t="s">
        <v>14</v>
      </c>
      <c r="C27" t="s">
        <v>25</v>
      </c>
      <c r="D27" s="23">
        <v>4.3499999999999997E-2</v>
      </c>
      <c r="E27" s="1">
        <v>2.1999999999999999E-2</v>
      </c>
      <c r="F27" s="1">
        <v>3.0700000000000002E-2</v>
      </c>
      <c r="G27" s="1">
        <v>4.8599999999999997E-2</v>
      </c>
      <c r="H27" s="1">
        <v>2.0799999999999999E-2</v>
      </c>
      <c r="I27" s="11">
        <v>2.98E-2</v>
      </c>
      <c r="J27">
        <v>2.1999999999999999E-2</v>
      </c>
      <c r="K27" s="36">
        <f t="shared" si="5"/>
        <v>4.8599999999999997E-2</v>
      </c>
    </row>
    <row r="28" spans="2:11" ht="17" thickBot="1" x14ac:dyDescent="0.25">
      <c r="B28" s="8" t="s">
        <v>15</v>
      </c>
      <c r="C28" t="s">
        <v>32</v>
      </c>
      <c r="D28" s="23">
        <v>6.3299999999999995E-2</v>
      </c>
      <c r="E28" s="1">
        <v>2.01E-2</v>
      </c>
      <c r="F28" s="1">
        <v>2.5899999999999999E-2</v>
      </c>
      <c r="G28" s="1">
        <v>3.6400000000000002E-2</v>
      </c>
      <c r="H28" s="1">
        <v>1.5900000000000001E-2</v>
      </c>
      <c r="I28" s="11">
        <v>6.3299999999999995E-2</v>
      </c>
      <c r="J28" s="33">
        <v>6.3299999999999995E-2</v>
      </c>
      <c r="K28" s="37">
        <f t="shared" si="5"/>
        <v>6.3299999999999995E-2</v>
      </c>
    </row>
    <row r="29" spans="2:11" x14ac:dyDescent="0.2">
      <c r="B29" s="40" t="s">
        <v>16</v>
      </c>
      <c r="C29" s="41"/>
      <c r="D29" s="9">
        <f t="shared" ref="D29:I29" si="6">SUMPRODUCT(--(D20:D28=$K$20:$K$28))</f>
        <v>4</v>
      </c>
      <c r="E29" s="9">
        <f t="shared" si="6"/>
        <v>0</v>
      </c>
      <c r="F29" s="9">
        <f t="shared" si="6"/>
        <v>2</v>
      </c>
      <c r="G29" s="9">
        <f t="shared" si="6"/>
        <v>4</v>
      </c>
      <c r="H29" s="9">
        <f t="shared" si="6"/>
        <v>2</v>
      </c>
      <c r="I29" s="9">
        <f t="shared" si="6"/>
        <v>6</v>
      </c>
      <c r="J29" s="9">
        <f t="array" ref="J29">SUM(IF(J20:J28&gt;=K20:K28,1,0))</f>
        <v>6</v>
      </c>
      <c r="K29" s="12"/>
    </row>
    <row r="30" spans="2:11" x14ac:dyDescent="0.2">
      <c r="B30" s="42" t="s">
        <v>17</v>
      </c>
      <c r="C30" s="43"/>
      <c r="D30" s="1">
        <f t="shared" ref="D30:J30" si="7">AVERAGE(D20:D28)</f>
        <v>0.16884444444444446</v>
      </c>
      <c r="E30" s="1">
        <f t="shared" si="7"/>
        <v>3.7301111111111118E-2</v>
      </c>
      <c r="F30" s="1">
        <f t="shared" si="7"/>
        <v>0.1685011111111111</v>
      </c>
      <c r="G30" s="1">
        <f t="shared" si="7"/>
        <v>0.23708888888888893</v>
      </c>
      <c r="H30" s="1">
        <f t="shared" si="7"/>
        <v>0.1129911111111111</v>
      </c>
      <c r="I30" s="1">
        <f t="shared" si="7"/>
        <v>0.2525</v>
      </c>
      <c r="J30" s="1">
        <f t="shared" si="7"/>
        <v>0.26350655555555558</v>
      </c>
      <c r="K30" s="12"/>
    </row>
    <row r="31" spans="2:11" x14ac:dyDescent="0.2">
      <c r="B31" s="42" t="s">
        <v>18</v>
      </c>
      <c r="C31" s="43"/>
      <c r="D31" s="1">
        <f t="shared" ref="D31:J31" si="8">STDEV(D20:D28)</f>
        <v>0.17636922287569845</v>
      </c>
      <c r="E31" s="1">
        <f t="shared" si="8"/>
        <v>4.8404935297044975E-2</v>
      </c>
      <c r="F31" s="1">
        <f t="shared" si="8"/>
        <v>0.34652186656993395</v>
      </c>
      <c r="G31" s="1">
        <f t="shared" si="8"/>
        <v>0.35754133832483076</v>
      </c>
      <c r="H31" s="1">
        <f t="shared" si="8"/>
        <v>0.15293730974196945</v>
      </c>
      <c r="I31" s="1">
        <f t="shared" si="8"/>
        <v>0.33045367300122419</v>
      </c>
      <c r="J31" s="11">
        <f t="shared" si="8"/>
        <v>0.33006317836404869</v>
      </c>
      <c r="K31" s="12"/>
    </row>
    <row r="32" spans="2:11" x14ac:dyDescent="0.2">
      <c r="B32" s="27" t="s">
        <v>19</v>
      </c>
      <c r="C32" s="28"/>
      <c r="D32" s="13">
        <f t="array" ref="D32">AVERAGE(($D$20:$D$28-D20:D28)/D20:D28)</f>
        <v>0</v>
      </c>
      <c r="E32" s="13">
        <f t="array" ref="E32">AVERAGE(($D$20:$D$28-E20:E28)/E20:E28)</f>
        <v>9.6820523865355046</v>
      </c>
      <c r="F32" s="13">
        <f t="array" ref="F32">AVERAGE(($D$20:$D$28-F20:F28)/F20:F28)</f>
        <v>3.6170601821549875</v>
      </c>
      <c r="G32" s="13">
        <f t="array" ref="G32">AVERAGE(($D$20:$D$28-G20:G28)/G20:G28)</f>
        <v>0.42755764667545865</v>
      </c>
      <c r="H32" s="13">
        <f t="array" ref="H32">AVERAGE(($D$20:$D$28-H20:H28)/H20:H28)</f>
        <v>2.601291714417143</v>
      </c>
      <c r="I32" s="13">
        <f t="array" ref="I32">AVERAGE(($D$20:$D$28-I20:I28)/I20:I28)</f>
        <v>0.31119860515462827</v>
      </c>
      <c r="J32" s="13">
        <f t="array" ref="J32">AVERAGE(($D$20:$D$28-J20:J28)/J20:J28)</f>
        <v>27.302084814290172</v>
      </c>
      <c r="K32" s="12"/>
    </row>
    <row r="33" spans="2:11" ht="17" thickBot="1" x14ac:dyDescent="0.25">
      <c r="B33" s="29" t="s">
        <v>20</v>
      </c>
      <c r="C33" s="30"/>
      <c r="D33" s="15">
        <f t="shared" ref="D33:J33" si="9">($D$30-D30)/D30</f>
        <v>0</v>
      </c>
      <c r="E33" s="15">
        <f t="shared" si="9"/>
        <v>3.5265258705430278</v>
      </c>
      <c r="F33" s="15">
        <f t="shared" si="9"/>
        <v>2.0375731119479986E-3</v>
      </c>
      <c r="G33" s="15">
        <f t="shared" si="9"/>
        <v>-0.28784328428156347</v>
      </c>
      <c r="H33" s="15">
        <f t="shared" si="9"/>
        <v>0.49431617039688508</v>
      </c>
      <c r="I33" s="15">
        <f t="shared" si="9"/>
        <v>-0.33130913091309122</v>
      </c>
      <c r="J33" s="15">
        <f t="shared" si="9"/>
        <v>-0.35924006107374934</v>
      </c>
      <c r="K33" s="17"/>
    </row>
  </sheetData>
  <mergeCells count="6">
    <mergeCell ref="B33:C33"/>
    <mergeCell ref="B1:K1"/>
    <mergeCell ref="B15:C15"/>
    <mergeCell ref="B16:C16"/>
    <mergeCell ref="B18:K18"/>
    <mergeCell ref="B32:C32"/>
  </mergeCells>
  <conditionalFormatting sqref="D34:I38 D15:J17 D29:J29 D32:J33 J12 D3:I12 P3:P11 D20:I28">
    <cfRule type="expression" dxfId="9" priority="5">
      <formula>AND(D3&lt;&gt;0,D3=$K3)</formula>
    </cfRule>
  </conditionalFormatting>
  <conditionalFormatting sqref="C20:C28">
    <cfRule type="cellIs" dxfId="8" priority="4" operator="lessThan">
      <formula>5</formula>
    </cfRule>
  </conditionalFormatting>
  <conditionalFormatting sqref="D12:I12 K12">
    <cfRule type="expression" dxfId="7" priority="6">
      <formula>AND(D12&lt;&gt;0,D12=$K13)</formula>
    </cfRule>
  </conditionalFormatting>
  <conditionalFormatting sqref="C3:C11">
    <cfRule type="cellIs" dxfId="6" priority="1" operator="lessThan">
      <formula>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F3DF-FF3D-BF46-B4BD-2CDEE980B061}">
  <dimension ref="B1:R15"/>
  <sheetViews>
    <sheetView workbookViewId="0">
      <selection activeCell="D12" sqref="D12"/>
    </sheetView>
  </sheetViews>
  <sheetFormatPr baseColWidth="10" defaultRowHeight="16" x14ac:dyDescent="0.2"/>
  <cols>
    <col min="2" max="2" width="15.83203125" bestFit="1" customWidth="1"/>
    <col min="11" max="11" width="15.83203125" bestFit="1" customWidth="1"/>
  </cols>
  <sheetData>
    <row r="1" spans="2:18" x14ac:dyDescent="0.2">
      <c r="B1" s="31"/>
      <c r="C1" s="31"/>
      <c r="D1" s="31"/>
      <c r="E1" s="31"/>
      <c r="F1" s="31"/>
      <c r="G1" s="31"/>
    </row>
    <row r="3" spans="2:18" ht="17" thickBot="1" x14ac:dyDescent="0.25">
      <c r="B3" t="s">
        <v>1</v>
      </c>
      <c r="K3" t="s">
        <v>36</v>
      </c>
    </row>
    <row r="4" spans="2:18" ht="17" thickBot="1" x14ac:dyDescent="0.25">
      <c r="B4" s="2" t="s">
        <v>2</v>
      </c>
      <c r="C4" s="3" t="s">
        <v>33</v>
      </c>
      <c r="D4" s="3" t="s">
        <v>24</v>
      </c>
      <c r="E4" s="3" t="s">
        <v>5</v>
      </c>
      <c r="F4" s="3" t="s">
        <v>4</v>
      </c>
      <c r="G4" s="3" t="s">
        <v>22</v>
      </c>
      <c r="H4" s="3" t="s">
        <v>3</v>
      </c>
      <c r="I4" s="4" t="s">
        <v>21</v>
      </c>
      <c r="K4" s="2" t="s">
        <v>2</v>
      </c>
      <c r="L4" s="3" t="s">
        <v>33</v>
      </c>
      <c r="M4" s="3" t="s">
        <v>24</v>
      </c>
      <c r="N4" s="3" t="s">
        <v>5</v>
      </c>
      <c r="O4" s="3" t="s">
        <v>4</v>
      </c>
      <c r="P4" s="3" t="s">
        <v>22</v>
      </c>
      <c r="Q4" s="3" t="s">
        <v>3</v>
      </c>
      <c r="R4" s="4" t="s">
        <v>21</v>
      </c>
    </row>
    <row r="5" spans="2:18" x14ac:dyDescent="0.2">
      <c r="B5" s="44" t="s">
        <v>10</v>
      </c>
      <c r="C5" s="38" t="s">
        <v>28</v>
      </c>
      <c r="D5" s="45">
        <v>0.19600000000000001</v>
      </c>
      <c r="E5" s="45">
        <v>1.41E-3</v>
      </c>
      <c r="F5" s="45">
        <v>4.1300000000000003E-2</v>
      </c>
      <c r="G5" s="45">
        <v>8.9800000000000001E-3</v>
      </c>
      <c r="H5" s="45">
        <v>2.81E-3</v>
      </c>
      <c r="I5" s="46">
        <v>2.2200000000000001E-2</v>
      </c>
      <c r="K5" s="44" t="s">
        <v>10</v>
      </c>
      <c r="L5" s="38" t="s">
        <v>28</v>
      </c>
      <c r="M5" s="45">
        <v>0.26400000000000001</v>
      </c>
      <c r="N5" s="45">
        <v>1.31E-3</v>
      </c>
      <c r="O5" s="45">
        <v>4.2799999999999998E-2</v>
      </c>
      <c r="P5" s="45">
        <v>9.41E-3</v>
      </c>
      <c r="Q5" s="45">
        <v>2.8700000000000002E-3</v>
      </c>
      <c r="R5" s="46">
        <v>2.6100000000000002E-2</v>
      </c>
    </row>
    <row r="6" spans="2:18" x14ac:dyDescent="0.2">
      <c r="B6" s="44" t="s">
        <v>11</v>
      </c>
      <c r="C6" s="38" t="s">
        <v>29</v>
      </c>
      <c r="D6" s="45">
        <v>0.35799999999999998</v>
      </c>
      <c r="E6" s="45">
        <v>2.0999999999999999E-3</v>
      </c>
      <c r="F6" s="45">
        <v>4.9299999999999997E-2</v>
      </c>
      <c r="G6" s="45">
        <v>1.4999999999999999E-2</v>
      </c>
      <c r="H6" s="45">
        <v>3.2100000000000002E-3</v>
      </c>
      <c r="I6" s="46">
        <v>3.3700000000000001E-2</v>
      </c>
      <c r="K6" s="44" t="s">
        <v>11</v>
      </c>
      <c r="L6" s="38" t="s">
        <v>29</v>
      </c>
      <c r="M6" s="45">
        <v>1.84</v>
      </c>
      <c r="N6" s="45">
        <v>2.0300000000000001E-3</v>
      </c>
      <c r="O6" s="45">
        <v>0.05</v>
      </c>
      <c r="P6" s="45">
        <v>1.6199999999999999E-2</v>
      </c>
      <c r="Q6" s="45">
        <v>3.2799999999999999E-3</v>
      </c>
      <c r="R6" s="46">
        <v>3.39E-2</v>
      </c>
    </row>
    <row r="7" spans="2:18" x14ac:dyDescent="0.2">
      <c r="B7" s="44" t="s">
        <v>13</v>
      </c>
      <c r="C7" s="38" t="s">
        <v>31</v>
      </c>
      <c r="D7" s="45">
        <v>0.39900000000000002</v>
      </c>
      <c r="E7" s="45">
        <v>1.98E-3</v>
      </c>
      <c r="F7" s="45">
        <v>5.2699999999999997E-2</v>
      </c>
      <c r="G7" s="45">
        <v>1.89E-2</v>
      </c>
      <c r="H7" s="45">
        <v>3.6800000000000001E-3</v>
      </c>
      <c r="I7" s="46">
        <v>3.5299999999999998E-2</v>
      </c>
      <c r="K7" s="44" t="s">
        <v>13</v>
      </c>
      <c r="L7" s="38" t="s">
        <v>31</v>
      </c>
      <c r="M7" s="45">
        <v>0.64400000000000002</v>
      </c>
      <c r="N7" s="45">
        <v>1.97E-3</v>
      </c>
      <c r="O7" s="45">
        <v>4.9299999999999997E-2</v>
      </c>
      <c r="P7" s="45">
        <v>1.83E-2</v>
      </c>
      <c r="Q7" s="45">
        <v>3.3899999999999998E-3</v>
      </c>
      <c r="R7" s="46">
        <v>3.4500000000000003E-2</v>
      </c>
    </row>
    <row r="8" spans="2:18" x14ac:dyDescent="0.2">
      <c r="B8" s="47" t="s">
        <v>12</v>
      </c>
      <c r="C8" s="38" t="s">
        <v>30</v>
      </c>
      <c r="D8" s="48">
        <v>1.24</v>
      </c>
      <c r="E8" s="45">
        <v>2.1800000000000001E-3</v>
      </c>
      <c r="F8" s="45">
        <v>6.8400000000000002E-2</v>
      </c>
      <c r="G8" s="48">
        <v>3.0700000000000002E-2</v>
      </c>
      <c r="H8" s="45">
        <v>3.7299999999999998E-3</v>
      </c>
      <c r="I8" s="46">
        <v>5.2699999999999997E-2</v>
      </c>
      <c r="K8" s="47" t="s">
        <v>12</v>
      </c>
      <c r="L8" s="38" t="s">
        <v>30</v>
      </c>
      <c r="M8" s="48">
        <v>2.0299999999999998</v>
      </c>
      <c r="N8" s="45">
        <v>2.33E-3</v>
      </c>
      <c r="O8" s="45">
        <v>6.8599999999999994E-2</v>
      </c>
      <c r="P8" s="48">
        <v>3.1199999999999999E-2</v>
      </c>
      <c r="Q8" s="45">
        <v>4.0299999999999997E-3</v>
      </c>
      <c r="R8" s="46">
        <v>5.6000000000000001E-2</v>
      </c>
    </row>
    <row r="9" spans="2:18" x14ac:dyDescent="0.2">
      <c r="B9" s="44" t="s">
        <v>14</v>
      </c>
      <c r="C9" s="38" t="s">
        <v>25</v>
      </c>
      <c r="D9" s="45">
        <v>0.39400000000000002</v>
      </c>
      <c r="E9" s="45">
        <v>1.56E-3</v>
      </c>
      <c r="F9" s="45">
        <v>7.2400000000000006E-2</v>
      </c>
      <c r="G9" s="45">
        <v>3.6299999999999999E-2</v>
      </c>
      <c r="H9" s="45">
        <v>3.6900000000000001E-3</v>
      </c>
      <c r="I9" s="46">
        <v>5.2400000000000002E-2</v>
      </c>
      <c r="K9" s="44" t="s">
        <v>14</v>
      </c>
      <c r="L9" s="38" t="s">
        <v>25</v>
      </c>
      <c r="M9" s="45">
        <v>0.59499999999999997</v>
      </c>
      <c r="N9" s="45">
        <v>3.1900000000000001E-3</v>
      </c>
      <c r="O9" s="45">
        <v>6.8500000000000005E-2</v>
      </c>
      <c r="P9" s="45">
        <v>3.9100000000000003E-2</v>
      </c>
      <c r="Q9" s="45">
        <v>4.1799999999999997E-3</v>
      </c>
      <c r="R9" s="46">
        <v>5.0999999999999997E-2</v>
      </c>
    </row>
    <row r="10" spans="2:18" x14ac:dyDescent="0.2">
      <c r="B10" s="44" t="s">
        <v>8</v>
      </c>
      <c r="C10" s="38" t="s">
        <v>25</v>
      </c>
      <c r="D10" s="45">
        <v>2.2000000000000002</v>
      </c>
      <c r="E10" s="45">
        <v>6.0600000000000003E-3</v>
      </c>
      <c r="F10" s="45">
        <v>7.3200000000000001E-2</v>
      </c>
      <c r="G10" s="45">
        <v>3.56E-2</v>
      </c>
      <c r="H10" s="45">
        <v>4.0099999999999997E-3</v>
      </c>
      <c r="I10" s="46">
        <v>5.7799999999999997E-2</v>
      </c>
      <c r="K10" s="44" t="s">
        <v>8</v>
      </c>
      <c r="L10" s="38" t="s">
        <v>25</v>
      </c>
      <c r="M10" s="45">
        <v>4.41</v>
      </c>
      <c r="N10" s="45">
        <v>6.3899999999999998E-3</v>
      </c>
      <c r="O10" s="45">
        <v>7.8399999999999997E-2</v>
      </c>
      <c r="P10" s="45">
        <v>3.8899999999999997E-2</v>
      </c>
      <c r="Q10" s="45">
        <v>4.2599999999999999E-3</v>
      </c>
      <c r="R10" s="46">
        <v>7.8899999999999998E-2</v>
      </c>
    </row>
    <row r="11" spans="2:18" x14ac:dyDescent="0.2">
      <c r="B11" s="44" t="s">
        <v>9</v>
      </c>
      <c r="C11" s="38" t="s">
        <v>26</v>
      </c>
      <c r="D11" s="45">
        <v>4.58</v>
      </c>
      <c r="E11" s="45">
        <v>2.7499999999999998E-3</v>
      </c>
      <c r="F11" s="45">
        <v>8.3900000000000002E-2</v>
      </c>
      <c r="G11" s="45">
        <v>4.53E-2</v>
      </c>
      <c r="H11" s="45">
        <v>4.1000000000000003E-3</v>
      </c>
      <c r="I11" s="46">
        <v>6.1800000000000001E-2</v>
      </c>
      <c r="K11" s="44" t="s">
        <v>9</v>
      </c>
      <c r="L11" s="38" t="s">
        <v>26</v>
      </c>
      <c r="M11" s="45">
        <v>8.98</v>
      </c>
      <c r="N11" s="45">
        <v>2.81E-3</v>
      </c>
      <c r="O11" s="45">
        <v>8.72E-2</v>
      </c>
      <c r="P11" s="45">
        <v>4.7399999999999998E-2</v>
      </c>
      <c r="Q11" s="45">
        <v>4.6299999999999996E-3</v>
      </c>
      <c r="R11" s="46">
        <v>6.9400000000000003E-2</v>
      </c>
    </row>
    <row r="12" spans="2:18" x14ac:dyDescent="0.2">
      <c r="B12" s="44" t="s">
        <v>15</v>
      </c>
      <c r="C12" s="38" t="s">
        <v>32</v>
      </c>
      <c r="D12" s="45">
        <v>1.43</v>
      </c>
      <c r="E12" s="45">
        <v>2.7699999999999999E-3</v>
      </c>
      <c r="F12" s="45">
        <v>8.9599999999999999E-2</v>
      </c>
      <c r="G12" s="45">
        <v>4.7199999999999999E-2</v>
      </c>
      <c r="H12" s="45">
        <v>4.4299999999999999E-3</v>
      </c>
      <c r="I12" s="46">
        <v>6.4500000000000002E-2</v>
      </c>
      <c r="K12" s="44" t="s">
        <v>15</v>
      </c>
      <c r="L12" s="38" t="s">
        <v>32</v>
      </c>
      <c r="M12" s="45">
        <v>4.43</v>
      </c>
      <c r="N12" s="45">
        <v>2.9299999999999999E-3</v>
      </c>
      <c r="O12" s="45">
        <v>8.6400000000000005E-2</v>
      </c>
      <c r="P12" s="45">
        <v>4.5499999999999999E-2</v>
      </c>
      <c r="Q12" s="45">
        <v>4.7299999999999998E-3</v>
      </c>
      <c r="R12" s="46">
        <v>6.2100000000000002E-2</v>
      </c>
    </row>
    <row r="13" spans="2:18" ht="17" thickBot="1" x14ac:dyDescent="0.25">
      <c r="B13" s="49" t="s">
        <v>23</v>
      </c>
      <c r="C13" s="50" t="s">
        <v>27</v>
      </c>
      <c r="D13" s="51">
        <v>64.7</v>
      </c>
      <c r="E13" s="51">
        <v>2.1299999999999999E-2</v>
      </c>
      <c r="F13" s="51">
        <v>0.32600000000000001</v>
      </c>
      <c r="G13" s="51">
        <v>0.252</v>
      </c>
      <c r="H13" s="51">
        <v>1.5900000000000001E-2</v>
      </c>
      <c r="I13" s="52">
        <v>0.24</v>
      </c>
      <c r="K13" s="49" t="s">
        <v>23</v>
      </c>
      <c r="L13" s="50" t="s">
        <v>27</v>
      </c>
      <c r="M13" s="51">
        <v>1234</v>
      </c>
      <c r="N13" s="51">
        <v>2.12E-2</v>
      </c>
      <c r="O13" s="51">
        <v>0.35099999999999998</v>
      </c>
      <c r="P13" s="51">
        <v>0.27100000000000002</v>
      </c>
      <c r="Q13" s="51">
        <v>3.04E-2</v>
      </c>
      <c r="R13" s="52">
        <v>0.26800000000000002</v>
      </c>
    </row>
    <row r="14" spans="2:18" x14ac:dyDescent="0.2">
      <c r="B14" s="53" t="s">
        <v>34</v>
      </c>
      <c r="C14" s="38"/>
      <c r="D14" s="45">
        <f>AVERAGE(D5:D13)</f>
        <v>8.3885555555555555</v>
      </c>
      <c r="E14" s="45">
        <f t="shared" ref="E14:I14" si="0">AVERAGE(E5:E13)</f>
        <v>4.6788888888888887E-3</v>
      </c>
      <c r="F14" s="45">
        <f t="shared" si="0"/>
        <v>9.5200000000000007E-2</v>
      </c>
      <c r="G14" s="45">
        <f t="shared" si="0"/>
        <v>5.4442222222222218E-2</v>
      </c>
      <c r="H14" s="45">
        <f t="shared" si="0"/>
        <v>5.0622222222222223E-3</v>
      </c>
      <c r="I14" s="46">
        <f t="shared" si="0"/>
        <v>6.8933333333333346E-2</v>
      </c>
      <c r="J14" s="1"/>
      <c r="K14" s="53" t="s">
        <v>34</v>
      </c>
      <c r="L14" s="38"/>
      <c r="M14" s="45">
        <f>AVERAGE(M5:M13)</f>
        <v>139.68811111111111</v>
      </c>
      <c r="N14" s="45">
        <f t="shared" ref="N14" si="1">AVERAGE(N5:N13)</f>
        <v>4.9066666666666668E-3</v>
      </c>
      <c r="O14" s="45">
        <f t="shared" ref="O14" si="2">AVERAGE(O5:O13)</f>
        <v>9.8022222222222219E-2</v>
      </c>
      <c r="P14" s="45">
        <f t="shared" ref="P14" si="3">AVERAGE(P5:P13)</f>
        <v>5.7445555555555555E-2</v>
      </c>
      <c r="Q14" s="45">
        <f t="shared" ref="Q14" si="4">AVERAGE(Q5:Q13)</f>
        <v>6.8633333333333324E-3</v>
      </c>
      <c r="R14" s="46">
        <f t="shared" ref="R14" si="5">AVERAGE(R5:R13)</f>
        <v>7.5544444444444442E-2</v>
      </c>
    </row>
    <row r="15" spans="2:18" ht="17" thickBot="1" x14ac:dyDescent="0.25">
      <c r="B15" s="54" t="s">
        <v>35</v>
      </c>
      <c r="C15" s="50"/>
      <c r="D15" s="51">
        <f>STDEV(D5:D13)</f>
        <v>21.162050757849009</v>
      </c>
      <c r="E15" s="51">
        <f t="shared" ref="E15:I15" si="6">STDEV(E5:E13)</f>
        <v>6.3848011802335007E-3</v>
      </c>
      <c r="F15" s="51">
        <f t="shared" si="6"/>
        <v>8.8011391308171011E-2</v>
      </c>
      <c r="G15" s="51">
        <f t="shared" si="6"/>
        <v>7.5248521875479021E-2</v>
      </c>
      <c r="H15" s="51">
        <f t="shared" si="6"/>
        <v>4.0920923064423215E-3</v>
      </c>
      <c r="I15" s="52">
        <f t="shared" si="6"/>
        <v>6.5718870958043685E-2</v>
      </c>
      <c r="J15" s="1"/>
      <c r="K15" s="54" t="s">
        <v>35</v>
      </c>
      <c r="L15" s="50"/>
      <c r="M15" s="51">
        <f>STDEV(M5:M13)</f>
        <v>410.37622111985371</v>
      </c>
      <c r="N15" s="51">
        <f t="shared" ref="N15:R15" si="7">STDEV(N5:N13)</f>
        <v>6.2789091409256757E-3</v>
      </c>
      <c r="O15" s="51">
        <f t="shared" si="7"/>
        <v>9.6242983871264329E-2</v>
      </c>
      <c r="P15" s="51">
        <f t="shared" si="7"/>
        <v>8.1209160060782423E-2</v>
      </c>
      <c r="Q15" s="51">
        <f t="shared" si="7"/>
        <v>8.8485168248695796E-3</v>
      </c>
      <c r="R15" s="52">
        <f t="shared" si="7"/>
        <v>7.4260506177764363E-2</v>
      </c>
    </row>
  </sheetData>
  <mergeCells count="2">
    <mergeCell ref="B1:D1"/>
    <mergeCell ref="E1:G1"/>
  </mergeCells>
  <conditionalFormatting sqref="C5:C11 C13">
    <cfRule type="cellIs" dxfId="5" priority="6" operator="lessThan">
      <formula>5</formula>
    </cfRule>
  </conditionalFormatting>
  <conditionalFormatting sqref="C12">
    <cfRule type="cellIs" dxfId="4" priority="5" operator="lessThan">
      <formula>5</formula>
    </cfRule>
  </conditionalFormatting>
  <conditionalFormatting sqref="L5:L11 L13">
    <cfRule type="cellIs" dxfId="1" priority="2" operator="lessThan">
      <formula>5</formula>
    </cfRule>
  </conditionalFormatting>
  <conditionalFormatting sqref="L12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 tables</vt:lpstr>
      <vt:lpstr>runtime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2019-12-09T15:17:40Z</dcterms:created>
  <dcterms:modified xsi:type="dcterms:W3CDTF">2019-12-12T19:37:44Z</dcterms:modified>
</cp:coreProperties>
</file>