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results/"/>
    </mc:Choice>
  </mc:AlternateContent>
  <xr:revisionPtr revIDLastSave="0" documentId="13_ncr:1_{D85D630B-BE01-AB40-A067-07D88533179D}" xr6:coauthVersionLast="45" xr6:coauthVersionMax="45" xr10:uidLastSave="{00000000-0000-0000-0000-000000000000}"/>
  <bookViews>
    <workbookView xWindow="4840" yWindow="460" windowWidth="23960" windowHeight="16540" activeTab="1" xr2:uid="{A2379159-878C-BF40-8337-3A7FA0C64A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" i="2" l="1"/>
  <c r="K5" i="2"/>
  <c r="K22" i="2"/>
  <c r="K3" i="2"/>
  <c r="K4" i="2"/>
  <c r="K6" i="2"/>
  <c r="K7" i="2"/>
  <c r="K8" i="2"/>
  <c r="K9" i="2"/>
  <c r="K10" i="2"/>
  <c r="K11" i="2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J31" i="2"/>
  <c r="I31" i="2"/>
  <c r="H31" i="2"/>
  <c r="G31" i="2"/>
  <c r="F31" i="2"/>
  <c r="E31" i="2"/>
  <c r="D31" i="2"/>
  <c r="J30" i="2"/>
  <c r="I30" i="2"/>
  <c r="H30" i="2"/>
  <c r="G30" i="2"/>
  <c r="F30" i="2"/>
  <c r="E30" i="2"/>
  <c r="D30" i="2"/>
  <c r="K28" i="2"/>
  <c r="K27" i="2"/>
  <c r="K26" i="2"/>
  <c r="K25" i="2"/>
  <c r="K24" i="2"/>
  <c r="K23" i="2"/>
  <c r="K21" i="2"/>
  <c r="K20" i="2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/>
  <c r="I14" i="2"/>
  <c r="H14" i="2"/>
  <c r="G14" i="2"/>
  <c r="F14" i="2"/>
  <c r="E14" i="2"/>
  <c r="D14" i="2"/>
  <c r="J13" i="2"/>
  <c r="I13" i="2"/>
  <c r="H13" i="2"/>
  <c r="G13" i="2"/>
  <c r="G16" i="2" s="1"/>
  <c r="F13" i="2"/>
  <c r="E13" i="2"/>
  <c r="D13" i="2"/>
  <c r="E16" i="2" s="1"/>
  <c r="G12" i="2" l="1"/>
  <c r="F16" i="2"/>
  <c r="J33" i="2"/>
  <c r="F29" i="2"/>
  <c r="H12" i="2"/>
  <c r="I12" i="2"/>
  <c r="D16" i="2"/>
  <c r="G29" i="2"/>
  <c r="H29" i="2"/>
  <c r="D33" i="2"/>
  <c r="D12" i="2"/>
  <c r="I29" i="2"/>
  <c r="E33" i="2"/>
  <c r="J12" i="2" a="1"/>
  <c r="J12" i="2" s="1"/>
  <c r="H16" i="2"/>
  <c r="E12" i="2"/>
  <c r="I16" i="2"/>
  <c r="F12" i="2"/>
  <c r="J16" i="2"/>
  <c r="F33" i="2"/>
  <c r="J29" i="2" a="1"/>
  <c r="J29" i="2" s="1"/>
  <c r="G33" i="2"/>
  <c r="H33" i="2"/>
  <c r="E29" i="2"/>
  <c r="I33" i="2"/>
</calcChain>
</file>

<file path=xl/sharedStrings.xml><?xml version="1.0" encoding="utf-8"?>
<sst xmlns="http://schemas.openxmlformats.org/spreadsheetml/2006/main" count="124" uniqueCount="40">
  <si>
    <t>Atom</t>
  </si>
  <si>
    <t>Chainlink</t>
  </si>
  <si>
    <t>Hepta</t>
  </si>
  <si>
    <t>Lsun</t>
  </si>
  <si>
    <t>Target</t>
  </si>
  <si>
    <t>Tetra</t>
  </si>
  <si>
    <t>TwoDiamonds</t>
  </si>
  <si>
    <t>WingNut</t>
  </si>
  <si>
    <t>EngyTime</t>
  </si>
  <si>
    <t>data</t>
  </si>
  <si>
    <t>result_cnt</t>
  </si>
  <si>
    <t>ICOT_local</t>
  </si>
  <si>
    <t>dbscan</t>
  </si>
  <si>
    <t>gmm</t>
  </si>
  <si>
    <t>hclust</t>
  </si>
  <si>
    <t>kmeans_plus</t>
  </si>
  <si>
    <t>OCT</t>
  </si>
  <si>
    <t>ICOT No Scaling</t>
  </si>
  <si>
    <t xml:space="preserve">ICOT </t>
  </si>
  <si>
    <t>Dunn Index</t>
  </si>
  <si>
    <t>Silhouette Score</t>
  </si>
  <si>
    <t xml:space="preserve"> </t>
  </si>
  <si>
    <t>ICOT Warm Start</t>
  </si>
  <si>
    <t>ICOT Geom .99</t>
  </si>
  <si>
    <t>Silhouette</t>
  </si>
  <si>
    <t>Data</t>
  </si>
  <si>
    <t>Results Count</t>
  </si>
  <si>
    <t xml:space="preserve">DBSCAN </t>
  </si>
  <si>
    <t>GMM</t>
  </si>
  <si>
    <t xml:space="preserve">Hclust - </t>
  </si>
  <si>
    <t>Kmeans++</t>
  </si>
  <si>
    <t>Truth</t>
  </si>
  <si>
    <t>Best Score</t>
  </si>
  <si>
    <t>Count Best/Tie</t>
  </si>
  <si>
    <t>Average Score</t>
  </si>
  <si>
    <t>Std. Dev Score</t>
  </si>
  <si>
    <t>ICOT Avg Improvement (Pairs)</t>
  </si>
  <si>
    <t>ICOT Avg Improvement (Agg.)</t>
  </si>
  <si>
    <t>DBSCAN</t>
  </si>
  <si>
    <t>Hclust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</si>
</sst>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8" xfId="0" applyFont="1" applyBorder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0" fillId="0" borderId="0" xfId="0" applyNumberFormat="1"/>
    <xf numFmtId="164" fontId="0" fillId="0" borderId="11" xfId="0" applyNumberFormat="1" applyBorder="1"/>
    <xf numFmtId="0" fontId="0" fillId="3" borderId="9" xfId="0" applyFill="1" applyBorder="1"/>
    <xf numFmtId="165" fontId="0" fillId="0" borderId="0" xfId="1" applyNumberFormat="1" applyFont="1" applyBorder="1"/>
    <xf numFmtId="165" fontId="0" fillId="0" borderId="11" xfId="1" applyNumberFormat="1" applyFont="1" applyBorder="1"/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0" fillId="0" borderId="15" xfId="1" applyNumberFormat="1" applyFont="1" applyBorder="1"/>
    <xf numFmtId="165" fontId="0" fillId="0" borderId="12" xfId="1" applyNumberFormat="1" applyFont="1" applyBorder="1"/>
    <xf numFmtId="0" fontId="0" fillId="3" borderId="16" xfId="0" applyFill="1" applyBorder="1"/>
    <xf numFmtId="165" fontId="0" fillId="0" borderId="0" xfId="1" applyNumberFormat="1" applyFont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9" xfId="0" applyFont="1" applyBorder="1"/>
    <xf numFmtId="164" fontId="4" fillId="0" borderId="0" xfId="0" applyNumberFormat="1" applyFont="1"/>
    <xf numFmtId="164" fontId="4" fillId="0" borderId="18" xfId="2" applyNumberFormat="1" applyFont="1" applyFill="1" applyBorder="1"/>
    <xf numFmtId="0" fontId="0" fillId="0" borderId="1" xfId="0" applyBorder="1"/>
    <xf numFmtId="0" fontId="0" fillId="0" borderId="13" xfId="0" applyBorder="1"/>
    <xf numFmtId="0" fontId="4" fillId="0" borderId="13" xfId="0" applyFont="1" applyBorder="1"/>
    <xf numFmtId="164" fontId="4" fillId="0" borderId="0" xfId="0" applyNumberFormat="1" applyFont="1" applyBorder="1"/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3" fillId="0" borderId="0" xfId="0" applyFont="1"/>
  </cellXfs>
  <cellStyles count="3">
    <cellStyle name="Neutral" xfId="2" builtinId="28"/>
    <cellStyle name="Normal" xfId="0" builtinId="0"/>
    <cellStyle name="Percent" xfId="1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9FB7-D4AB-6649-AF62-F1041A026F54}">
  <dimension ref="B1:X21"/>
  <sheetViews>
    <sheetView zoomScale="99" workbookViewId="0">
      <selection activeCell="A17" sqref="A17:XFD18"/>
    </sheetView>
  </sheetViews>
  <sheetFormatPr baseColWidth="10" defaultRowHeight="16" x14ac:dyDescent="0.2"/>
  <cols>
    <col min="2" max="2" width="12.83203125" bestFit="1" customWidth="1"/>
    <col min="4" max="4" width="14.1640625" bestFit="1" customWidth="1"/>
    <col min="5" max="5" width="14.1640625" customWidth="1"/>
    <col min="6" max="6" width="15.33203125" customWidth="1"/>
    <col min="7" max="7" width="10.83203125" customWidth="1"/>
  </cols>
  <sheetData>
    <row r="1" spans="2:24" x14ac:dyDescent="0.2"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24" x14ac:dyDescent="0.2">
      <c r="B2" t="s">
        <v>9</v>
      </c>
      <c r="C2" t="s">
        <v>10</v>
      </c>
      <c r="D2" t="s">
        <v>17</v>
      </c>
      <c r="E2" t="s">
        <v>23</v>
      </c>
      <c r="F2" t="s">
        <v>22</v>
      </c>
      <c r="G2" t="s">
        <v>18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b">
        <v>1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b">
        <v>1</v>
      </c>
    </row>
    <row r="3" spans="2:24" x14ac:dyDescent="0.2">
      <c r="B3" t="s">
        <v>0</v>
      </c>
      <c r="C3">
        <v>4</v>
      </c>
      <c r="D3">
        <v>0.52100000000000002</v>
      </c>
      <c r="G3">
        <v>0.51500000000000001</v>
      </c>
      <c r="H3">
        <v>-1.2E-2</v>
      </c>
      <c r="I3">
        <v>0.56499999999999995</v>
      </c>
      <c r="J3">
        <v>0.59299999999999997</v>
      </c>
      <c r="K3">
        <v>0.61399999999999999</v>
      </c>
      <c r="L3">
        <v>0.48399999999999999</v>
      </c>
      <c r="M3">
        <v>0.311</v>
      </c>
      <c r="P3" t="s">
        <v>0</v>
      </c>
      <c r="Q3">
        <v>4</v>
      </c>
      <c r="R3">
        <v>0.51500000000000001</v>
      </c>
      <c r="S3">
        <v>-1.2E-2</v>
      </c>
      <c r="T3">
        <v>0.56499999999999995</v>
      </c>
      <c r="U3">
        <v>0.59299999999999997</v>
      </c>
      <c r="V3">
        <v>0.61399999999999999</v>
      </c>
      <c r="W3">
        <v>0.48399999999999999</v>
      </c>
      <c r="X3">
        <v>0.311</v>
      </c>
    </row>
    <row r="4" spans="2:24" x14ac:dyDescent="0.2">
      <c r="B4" t="s">
        <v>1</v>
      </c>
      <c r="C4">
        <v>4</v>
      </c>
      <c r="D4">
        <v>0.39100000000000001</v>
      </c>
      <c r="G4">
        <v>0.39</v>
      </c>
      <c r="H4">
        <v>0.16800000000000001</v>
      </c>
      <c r="I4">
        <v>0.40699999999999997</v>
      </c>
      <c r="J4">
        <v>0.496</v>
      </c>
      <c r="K4">
        <v>0.501</v>
      </c>
      <c r="L4">
        <v>0.33</v>
      </c>
      <c r="M4">
        <v>0.158</v>
      </c>
      <c r="P4" t="s">
        <v>1</v>
      </c>
      <c r="Q4">
        <v>4</v>
      </c>
      <c r="R4">
        <v>0.39</v>
      </c>
      <c r="S4">
        <v>0.16800000000000001</v>
      </c>
      <c r="T4">
        <v>0.40699999999999997</v>
      </c>
      <c r="U4">
        <v>0.496</v>
      </c>
      <c r="V4">
        <v>0.501</v>
      </c>
      <c r="W4">
        <v>0.33</v>
      </c>
      <c r="X4">
        <v>0.158</v>
      </c>
    </row>
    <row r="5" spans="2:24" x14ac:dyDescent="0.2">
      <c r="B5" t="s">
        <v>2</v>
      </c>
      <c r="C5">
        <v>4</v>
      </c>
      <c r="D5">
        <v>0.45500000000000002</v>
      </c>
      <c r="G5">
        <v>0.45500000000000002</v>
      </c>
      <c r="H5">
        <v>0.70199999999999996</v>
      </c>
      <c r="I5">
        <v>0.61199999999999999</v>
      </c>
      <c r="J5">
        <v>0.70199999999999996</v>
      </c>
      <c r="K5">
        <v>0.70199999999999996</v>
      </c>
      <c r="L5">
        <v>0.373</v>
      </c>
      <c r="M5">
        <v>0.70199999999999996</v>
      </c>
      <c r="P5" t="s">
        <v>2</v>
      </c>
      <c r="Q5">
        <v>4</v>
      </c>
      <c r="R5">
        <v>0.45500000000000002</v>
      </c>
      <c r="S5">
        <v>0.70199999999999996</v>
      </c>
      <c r="T5">
        <v>0.61199999999999999</v>
      </c>
      <c r="U5">
        <v>0.70199999999999996</v>
      </c>
      <c r="V5">
        <v>0.70199999999999996</v>
      </c>
      <c r="W5">
        <v>0.373</v>
      </c>
      <c r="X5">
        <v>0.70199999999999996</v>
      </c>
    </row>
    <row r="6" spans="2:24" s="44" customFormat="1" x14ac:dyDescent="0.2">
      <c r="B6" s="44" t="s">
        <v>3</v>
      </c>
      <c r="C6" s="44">
        <v>4</v>
      </c>
      <c r="D6" s="44">
        <v>0.56699999999999995</v>
      </c>
      <c r="E6" s="44">
        <v>0.56599999999999995</v>
      </c>
      <c r="F6" s="44">
        <v>0.53600000000000003</v>
      </c>
      <c r="G6" s="44">
        <v>0.56799999999999995</v>
      </c>
      <c r="H6" s="44">
        <v>0.439</v>
      </c>
      <c r="I6" s="44">
        <v>0.53700000000000003</v>
      </c>
      <c r="J6" s="44">
        <v>0.55400000000000005</v>
      </c>
      <c r="K6" s="44">
        <v>0.56799999999999995</v>
      </c>
      <c r="L6" s="44">
        <v>0.56799999999999995</v>
      </c>
      <c r="M6" s="44">
        <v>0.439</v>
      </c>
      <c r="P6" s="44" t="s">
        <v>3</v>
      </c>
      <c r="Q6" s="44">
        <v>4</v>
      </c>
      <c r="R6" s="44">
        <v>0.56799999999999995</v>
      </c>
      <c r="S6" s="44">
        <v>0.439</v>
      </c>
      <c r="T6" s="44">
        <v>0.53700000000000003</v>
      </c>
      <c r="U6" s="44">
        <v>0.55400000000000005</v>
      </c>
      <c r="V6" s="44">
        <v>0.56799999999999995</v>
      </c>
      <c r="W6" s="44">
        <v>0.56799999999999995</v>
      </c>
      <c r="X6" s="44">
        <v>0.439</v>
      </c>
    </row>
    <row r="7" spans="2:24" s="44" customFormat="1" x14ac:dyDescent="0.2">
      <c r="B7" s="44" t="s">
        <v>4</v>
      </c>
      <c r="C7" s="44">
        <v>4</v>
      </c>
      <c r="D7" s="44">
        <v>0.629</v>
      </c>
      <c r="E7" s="44">
        <v>0.629</v>
      </c>
      <c r="F7" s="44">
        <v>0.53400000000000003</v>
      </c>
      <c r="G7" s="44">
        <v>0.53100000000000003</v>
      </c>
      <c r="H7" s="44">
        <v>0.41599999999999998</v>
      </c>
      <c r="I7" s="44">
        <v>0.56399999999999995</v>
      </c>
      <c r="J7" s="44">
        <v>0.61899999999999999</v>
      </c>
      <c r="K7" s="44">
        <v>0.59099999999999997</v>
      </c>
      <c r="L7" s="44">
        <v>0.50900000000000001</v>
      </c>
      <c r="M7" s="44">
        <v>0.29499999999999998</v>
      </c>
      <c r="P7" s="44" t="s">
        <v>4</v>
      </c>
      <c r="Q7" s="44">
        <v>4</v>
      </c>
      <c r="R7" s="44">
        <v>0.53100000000000003</v>
      </c>
      <c r="S7" s="44">
        <v>0.41599999999999998</v>
      </c>
      <c r="T7" s="44">
        <v>0.56399999999999995</v>
      </c>
      <c r="U7" s="44">
        <v>0.61899999999999999</v>
      </c>
      <c r="V7" s="44">
        <v>0.59099999999999997</v>
      </c>
      <c r="W7" s="44">
        <v>0.50900000000000001</v>
      </c>
      <c r="X7" s="44">
        <v>0.29499999999999998</v>
      </c>
    </row>
    <row r="8" spans="2:24" x14ac:dyDescent="0.2">
      <c r="B8" t="s">
        <v>5</v>
      </c>
      <c r="C8">
        <v>4</v>
      </c>
      <c r="D8">
        <v>0.504</v>
      </c>
      <c r="G8">
        <v>0.504</v>
      </c>
      <c r="H8">
        <v>0.504</v>
      </c>
      <c r="I8">
        <v>0.504</v>
      </c>
      <c r="J8">
        <v>0.504</v>
      </c>
      <c r="K8">
        <v>0.504</v>
      </c>
      <c r="L8">
        <v>0.504</v>
      </c>
      <c r="M8">
        <v>0.504</v>
      </c>
      <c r="P8" t="s">
        <v>5</v>
      </c>
      <c r="Q8">
        <v>4</v>
      </c>
      <c r="R8">
        <v>0.504</v>
      </c>
      <c r="S8">
        <v>0.504</v>
      </c>
      <c r="T8">
        <v>0.504</v>
      </c>
      <c r="U8">
        <v>0.504</v>
      </c>
      <c r="V8">
        <v>0.504</v>
      </c>
      <c r="W8">
        <v>0.504</v>
      </c>
      <c r="X8">
        <v>0.504</v>
      </c>
    </row>
    <row r="9" spans="2:24" x14ac:dyDescent="0.2">
      <c r="B9" t="s">
        <v>6</v>
      </c>
      <c r="C9">
        <v>4</v>
      </c>
      <c r="D9">
        <v>0.48599999999999999</v>
      </c>
      <c r="G9">
        <v>0.48599999999999999</v>
      </c>
      <c r="H9">
        <v>4.7300000000000002E-2</v>
      </c>
      <c r="I9">
        <v>0.41799999999999998</v>
      </c>
      <c r="J9">
        <v>0.48499999999999999</v>
      </c>
      <c r="K9">
        <v>0.48599999999999999</v>
      </c>
      <c r="L9">
        <v>0.48599999999999999</v>
      </c>
      <c r="M9">
        <v>0.48599999999999999</v>
      </c>
      <c r="P9" t="s">
        <v>6</v>
      </c>
      <c r="Q9">
        <v>4</v>
      </c>
      <c r="R9">
        <v>0.48599999999999999</v>
      </c>
      <c r="S9">
        <v>4.7300000000000002E-2</v>
      </c>
      <c r="T9">
        <v>0.41799999999999998</v>
      </c>
      <c r="U9">
        <v>0.48499999999999999</v>
      </c>
      <c r="V9">
        <v>0.48599999999999999</v>
      </c>
      <c r="W9">
        <v>0.48599999999999999</v>
      </c>
      <c r="X9">
        <v>0.48599999999999999</v>
      </c>
    </row>
    <row r="10" spans="2:24" x14ac:dyDescent="0.2">
      <c r="B10" t="s">
        <v>7</v>
      </c>
      <c r="C10">
        <v>4</v>
      </c>
      <c r="D10">
        <v>0.40600000000000003</v>
      </c>
      <c r="G10">
        <v>0.42199999999999999</v>
      </c>
      <c r="H10">
        <v>2.6599999999999999E-2</v>
      </c>
      <c r="I10">
        <v>0.40500000000000003</v>
      </c>
      <c r="J10">
        <v>0.41799999999999998</v>
      </c>
      <c r="K10">
        <v>0.42299999999999999</v>
      </c>
      <c r="L10">
        <v>0.42099999999999999</v>
      </c>
      <c r="M10">
        <v>0.38400000000000001</v>
      </c>
      <c r="P10" t="s">
        <v>7</v>
      </c>
      <c r="Q10">
        <v>4</v>
      </c>
      <c r="R10">
        <v>0.42199999999999999</v>
      </c>
      <c r="S10">
        <v>2.6599999999999999E-2</v>
      </c>
      <c r="T10">
        <v>0.40500000000000003</v>
      </c>
      <c r="U10">
        <v>0.41799999999999998</v>
      </c>
      <c r="V10">
        <v>0.42299999999999999</v>
      </c>
      <c r="W10">
        <v>0.42099999999999999</v>
      </c>
      <c r="X10">
        <v>0.38400000000000001</v>
      </c>
    </row>
    <row r="11" spans="2:24" x14ac:dyDescent="0.2">
      <c r="D11" t="s">
        <v>21</v>
      </c>
      <c r="G11" t="s">
        <v>21</v>
      </c>
    </row>
    <row r="12" spans="2:24" x14ac:dyDescent="0.2"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24" x14ac:dyDescent="0.2">
      <c r="B13" t="s">
        <v>9</v>
      </c>
      <c r="C13" t="s">
        <v>10</v>
      </c>
      <c r="D13" t="s">
        <v>17</v>
      </c>
      <c r="E13" t="s">
        <v>23</v>
      </c>
      <c r="F13" t="s">
        <v>22</v>
      </c>
      <c r="G13" t="s">
        <v>18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b">
        <v>1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  <c r="W13" t="s">
        <v>16</v>
      </c>
      <c r="X13" t="b">
        <v>1</v>
      </c>
    </row>
    <row r="14" spans="2:24" x14ac:dyDescent="0.2">
      <c r="B14" t="s">
        <v>0</v>
      </c>
      <c r="C14">
        <v>4</v>
      </c>
      <c r="D14">
        <v>0.13700000000000001</v>
      </c>
      <c r="G14">
        <v>0.13700000000000001</v>
      </c>
      <c r="H14">
        <v>1.7600000000000001E-2</v>
      </c>
      <c r="I14">
        <v>4.9700000000000001E-2</v>
      </c>
      <c r="J14">
        <v>9.7199999999999995E-2</v>
      </c>
      <c r="K14">
        <v>5.21E-2</v>
      </c>
      <c r="L14">
        <v>5.3600000000000002E-2</v>
      </c>
      <c r="M14">
        <v>0.371</v>
      </c>
      <c r="P14" t="s">
        <v>0</v>
      </c>
      <c r="Q14">
        <v>4</v>
      </c>
      <c r="R14">
        <v>0.13700000000000001</v>
      </c>
      <c r="S14">
        <v>1.7600000000000001E-2</v>
      </c>
      <c r="T14">
        <v>4.9700000000000001E-2</v>
      </c>
      <c r="U14">
        <v>9.7199999999999995E-2</v>
      </c>
      <c r="V14">
        <v>5.21E-2</v>
      </c>
      <c r="W14">
        <v>5.3600000000000002E-2</v>
      </c>
      <c r="X14">
        <v>0.371</v>
      </c>
    </row>
    <row r="15" spans="2:24" x14ac:dyDescent="0.2">
      <c r="B15" t="s">
        <v>1</v>
      </c>
      <c r="C15">
        <v>4</v>
      </c>
      <c r="D15">
        <v>3.1699999999999999E-2</v>
      </c>
      <c r="G15">
        <v>2.7E-2</v>
      </c>
      <c r="H15">
        <v>0.26500000000000001</v>
      </c>
      <c r="I15">
        <v>1.72E-2</v>
      </c>
      <c r="J15">
        <v>3.73E-2</v>
      </c>
      <c r="K15">
        <v>3.0200000000000001E-2</v>
      </c>
      <c r="L15">
        <v>9.1000000000000004E-3</v>
      </c>
      <c r="M15">
        <v>0.26500000000000001</v>
      </c>
      <c r="P15" t="s">
        <v>1</v>
      </c>
      <c r="Q15">
        <v>4</v>
      </c>
      <c r="R15">
        <v>2.7E-2</v>
      </c>
      <c r="S15">
        <v>0.26500000000000001</v>
      </c>
      <c r="T15">
        <v>1.72E-2</v>
      </c>
      <c r="U15">
        <v>3.73E-2</v>
      </c>
      <c r="V15">
        <v>3.0200000000000001E-2</v>
      </c>
      <c r="W15">
        <v>9.1000000000000004E-3</v>
      </c>
      <c r="X15">
        <v>0.26500000000000001</v>
      </c>
    </row>
    <row r="16" spans="2:24" x14ac:dyDescent="0.2">
      <c r="B16" t="s">
        <v>2</v>
      </c>
      <c r="C16">
        <v>4</v>
      </c>
      <c r="D16">
        <v>0.35699999999999998</v>
      </c>
      <c r="G16">
        <v>0.33600000000000002</v>
      </c>
      <c r="H16">
        <v>1.08</v>
      </c>
      <c r="I16">
        <v>0.51400000000000001</v>
      </c>
      <c r="J16">
        <v>1.08</v>
      </c>
      <c r="K16">
        <v>1.08</v>
      </c>
      <c r="L16">
        <v>2.7400000000000001E-2</v>
      </c>
      <c r="M16">
        <v>1.08</v>
      </c>
      <c r="P16" t="s">
        <v>2</v>
      </c>
      <c r="Q16">
        <v>4</v>
      </c>
      <c r="R16">
        <v>0.33600000000000002</v>
      </c>
      <c r="S16">
        <v>1.08</v>
      </c>
      <c r="T16">
        <v>0.51400000000000001</v>
      </c>
      <c r="U16">
        <v>1.08</v>
      </c>
      <c r="V16">
        <v>1.08</v>
      </c>
      <c r="W16">
        <v>2.7400000000000001E-2</v>
      </c>
      <c r="X16">
        <v>1.08</v>
      </c>
    </row>
    <row r="17" spans="2:24" s="44" customFormat="1" x14ac:dyDescent="0.2">
      <c r="B17" s="44" t="s">
        <v>3</v>
      </c>
      <c r="C17" s="44">
        <v>4</v>
      </c>
      <c r="D17" s="44">
        <v>0.11700000000000001</v>
      </c>
      <c r="E17" s="44">
        <v>0.11700000000000001</v>
      </c>
      <c r="F17" s="44">
        <v>0.105</v>
      </c>
      <c r="G17" s="44">
        <v>0.104</v>
      </c>
      <c r="H17" s="44">
        <v>0.11700000000000001</v>
      </c>
      <c r="I17" s="44">
        <v>0.11700000000000001</v>
      </c>
      <c r="J17" s="44">
        <v>7.0499999999999993E-2</v>
      </c>
      <c r="K17" s="44">
        <v>6.1600000000000002E-2</v>
      </c>
      <c r="L17" s="44">
        <v>2.9499999999999998E-2</v>
      </c>
      <c r="M17" s="44">
        <v>0.11700000000000001</v>
      </c>
      <c r="P17" s="44" t="s">
        <v>3</v>
      </c>
      <c r="Q17" s="44">
        <v>4</v>
      </c>
      <c r="R17" s="44">
        <v>0.104</v>
      </c>
      <c r="S17" s="44">
        <v>0.11700000000000001</v>
      </c>
      <c r="T17" s="44">
        <v>0.11700000000000001</v>
      </c>
      <c r="U17" s="44">
        <v>7.0499999999999993E-2</v>
      </c>
      <c r="V17" s="44">
        <v>6.1600000000000002E-2</v>
      </c>
      <c r="W17" s="44">
        <v>2.9499999999999998E-2</v>
      </c>
      <c r="X17" s="44">
        <v>0.11700000000000001</v>
      </c>
    </row>
    <row r="18" spans="2:24" s="44" customFormat="1" x14ac:dyDescent="0.2">
      <c r="B18" s="44" t="s">
        <v>4</v>
      </c>
      <c r="C18" s="44">
        <v>4</v>
      </c>
      <c r="D18" s="44">
        <v>0.36199999999999999</v>
      </c>
      <c r="E18" s="44">
        <v>0.36199999999999999</v>
      </c>
      <c r="F18" s="44">
        <v>0.55000000000000004</v>
      </c>
      <c r="G18" s="44">
        <v>0.55000000000000004</v>
      </c>
      <c r="H18" s="44">
        <v>0.11700000000000001</v>
      </c>
      <c r="I18" s="44">
        <v>7.7200000000000005E-2</v>
      </c>
      <c r="J18" s="44">
        <v>0.55000000000000004</v>
      </c>
      <c r="K18" s="44">
        <v>2.8799999999999999E-2</v>
      </c>
      <c r="L18" s="44">
        <v>1.0800000000000001E-2</v>
      </c>
      <c r="M18" s="44">
        <v>0.253</v>
      </c>
      <c r="P18" s="44" t="s">
        <v>4</v>
      </c>
      <c r="Q18" s="44">
        <v>4</v>
      </c>
      <c r="R18" s="44">
        <v>0.55000000000000004</v>
      </c>
      <c r="S18" s="44">
        <v>0.11700000000000001</v>
      </c>
      <c r="T18" s="44">
        <v>7.7200000000000005E-2</v>
      </c>
      <c r="U18" s="44">
        <v>0.55000000000000004</v>
      </c>
      <c r="V18" s="44">
        <v>2.8799999999999999E-2</v>
      </c>
      <c r="W18" s="44">
        <v>1.0800000000000001E-2</v>
      </c>
      <c r="X18" s="44">
        <v>0.253</v>
      </c>
    </row>
    <row r="19" spans="2:24" x14ac:dyDescent="0.2">
      <c r="B19" t="s">
        <v>5</v>
      </c>
      <c r="C19">
        <v>4</v>
      </c>
      <c r="D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P19" t="s">
        <v>5</v>
      </c>
      <c r="Q19">
        <v>4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</row>
    <row r="20" spans="2:24" x14ac:dyDescent="0.2">
      <c r="B20" t="s">
        <v>6</v>
      </c>
      <c r="C20">
        <v>4</v>
      </c>
      <c r="D20">
        <v>4.3499999999999997E-2</v>
      </c>
      <c r="G20">
        <v>4.3700000000000003E-2</v>
      </c>
      <c r="H20">
        <v>1.1900000000000001E-2</v>
      </c>
      <c r="I20">
        <v>2.01E-2</v>
      </c>
      <c r="J20">
        <v>4.8599999999999997E-2</v>
      </c>
      <c r="K20">
        <v>2.5000000000000001E-2</v>
      </c>
      <c r="L20">
        <v>3.82E-3</v>
      </c>
      <c r="M20">
        <v>2.1999999999999999E-2</v>
      </c>
      <c r="P20" t="s">
        <v>6</v>
      </c>
      <c r="Q20">
        <v>4</v>
      </c>
      <c r="R20">
        <v>4.3700000000000003E-2</v>
      </c>
      <c r="S20">
        <v>1.1900000000000001E-2</v>
      </c>
      <c r="T20">
        <v>2.01E-2</v>
      </c>
      <c r="U20">
        <v>4.8599999999999997E-2</v>
      </c>
      <c r="V20">
        <v>2.5000000000000001E-2</v>
      </c>
      <c r="W20">
        <v>3.82E-3</v>
      </c>
      <c r="X20">
        <v>2.1999999999999999E-2</v>
      </c>
    </row>
    <row r="21" spans="2:24" x14ac:dyDescent="0.2">
      <c r="B21" t="s">
        <v>7</v>
      </c>
      <c r="C21">
        <v>4</v>
      </c>
      <c r="D21">
        <v>6.3299999999999995E-2</v>
      </c>
      <c r="G21">
        <v>6.3299999999999995E-2</v>
      </c>
      <c r="H21">
        <v>1.9099999999999999E-2</v>
      </c>
      <c r="I21">
        <v>1.6E-2</v>
      </c>
      <c r="J21">
        <v>3.6400000000000002E-2</v>
      </c>
      <c r="K21">
        <v>2.5999999999999999E-2</v>
      </c>
      <c r="L21">
        <v>8.5500000000000003E-3</v>
      </c>
      <c r="M21">
        <v>6.3299999999999995E-2</v>
      </c>
      <c r="P21" t="s">
        <v>7</v>
      </c>
      <c r="Q21">
        <v>4</v>
      </c>
      <c r="R21">
        <v>6.3299999999999995E-2</v>
      </c>
      <c r="S21">
        <v>1.9099999999999999E-2</v>
      </c>
      <c r="T21">
        <v>1.6E-2</v>
      </c>
      <c r="U21">
        <v>3.6400000000000002E-2</v>
      </c>
      <c r="V21">
        <v>2.5999999999999999E-2</v>
      </c>
      <c r="W21">
        <v>8.5500000000000003E-3</v>
      </c>
      <c r="X21">
        <v>6.3299999999999995E-2</v>
      </c>
    </row>
  </sheetData>
  <conditionalFormatting sqref="D3:G11 D14:G21">
    <cfRule type="expression" dxfId="11" priority="2">
      <formula>D3=MAX($D3:$G3)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EDFB-EC6B-BD46-B68A-D341FA310CA3}">
  <dimension ref="B1:K33"/>
  <sheetViews>
    <sheetView tabSelected="1" workbookViewId="0">
      <selection activeCell="M19" sqref="M19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</cols>
  <sheetData>
    <row r="1" spans="2:11" ht="17" thickBot="1" x14ac:dyDescent="0.25">
      <c r="B1" s="3" t="s">
        <v>24</v>
      </c>
      <c r="C1" s="4"/>
      <c r="D1" s="4"/>
      <c r="E1" s="4"/>
      <c r="F1" s="4"/>
      <c r="G1" s="4"/>
      <c r="H1" s="4"/>
      <c r="I1" s="4"/>
      <c r="J1" s="4"/>
      <c r="K1" s="5"/>
    </row>
    <row r="2" spans="2:11" ht="17" thickBot="1" x14ac:dyDescent="0.25">
      <c r="B2" s="6" t="s">
        <v>25</v>
      </c>
      <c r="C2" s="7" t="s">
        <v>26</v>
      </c>
      <c r="D2" s="7" t="s">
        <v>11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16</v>
      </c>
      <c r="J2" s="7" t="s">
        <v>31</v>
      </c>
      <c r="K2" s="8" t="s">
        <v>32</v>
      </c>
    </row>
    <row r="3" spans="2:11" x14ac:dyDescent="0.2">
      <c r="B3" s="9" t="s">
        <v>0</v>
      </c>
      <c r="C3" s="10">
        <v>4</v>
      </c>
      <c r="D3">
        <v>0.52100000000000002</v>
      </c>
      <c r="E3">
        <v>-1.2E-2</v>
      </c>
      <c r="F3">
        <v>0.56499999999999995</v>
      </c>
      <c r="G3">
        <v>0.59299999999999997</v>
      </c>
      <c r="H3">
        <v>0.61399999999999999</v>
      </c>
      <c r="I3">
        <v>0.48399999999999999</v>
      </c>
      <c r="J3" s="40">
        <v>0.311</v>
      </c>
      <c r="K3" s="11">
        <f t="shared" ref="K3:K11" si="0">MAX(D3:I3)</f>
        <v>0.61399999999999999</v>
      </c>
    </row>
    <row r="4" spans="2:11" x14ac:dyDescent="0.2">
      <c r="B4" s="12" t="s">
        <v>1</v>
      </c>
      <c r="C4" s="13">
        <v>4</v>
      </c>
      <c r="D4">
        <v>0.39100000000000001</v>
      </c>
      <c r="E4">
        <v>0.16800000000000001</v>
      </c>
      <c r="F4">
        <v>0.40699999999999997</v>
      </c>
      <c r="G4">
        <v>0.496</v>
      </c>
      <c r="H4">
        <v>0.501</v>
      </c>
      <c r="I4">
        <v>0.33</v>
      </c>
      <c r="J4" s="41">
        <v>0.158</v>
      </c>
      <c r="K4" s="11">
        <f t="shared" si="0"/>
        <v>0.501</v>
      </c>
    </row>
    <row r="5" spans="2:11" x14ac:dyDescent="0.2">
      <c r="B5" s="30" t="s">
        <v>8</v>
      </c>
      <c r="C5" s="31">
        <v>5</v>
      </c>
      <c r="D5" s="32">
        <v>0.57299999999999995</v>
      </c>
      <c r="E5" s="32">
        <v>0.161</v>
      </c>
      <c r="F5" s="32">
        <v>0.433</v>
      </c>
      <c r="G5" s="32">
        <v>0.379</v>
      </c>
      <c r="H5" s="32">
        <v>0.438</v>
      </c>
      <c r="I5" s="32">
        <v>0.434</v>
      </c>
      <c r="J5" s="42">
        <v>0.39800000000000002</v>
      </c>
      <c r="K5" s="33">
        <f t="shared" si="0"/>
        <v>0.57299999999999995</v>
      </c>
    </row>
    <row r="6" spans="2:11" x14ac:dyDescent="0.2">
      <c r="B6" s="12" t="s">
        <v>2</v>
      </c>
      <c r="C6" s="13">
        <v>4</v>
      </c>
      <c r="D6">
        <v>0.45500000000000002</v>
      </c>
      <c r="E6">
        <v>0.70199999999999996</v>
      </c>
      <c r="F6">
        <v>0.61199999999999999</v>
      </c>
      <c r="G6">
        <v>0.70199999999999996</v>
      </c>
      <c r="H6">
        <v>0.70199999999999996</v>
      </c>
      <c r="I6">
        <v>0.373</v>
      </c>
      <c r="J6" s="41">
        <v>0.70199999999999996</v>
      </c>
      <c r="K6" s="11">
        <f t="shared" si="0"/>
        <v>0.70199999999999996</v>
      </c>
    </row>
    <row r="7" spans="2:11" x14ac:dyDescent="0.2">
      <c r="B7" s="12" t="s">
        <v>3</v>
      </c>
      <c r="C7" s="13">
        <v>4</v>
      </c>
      <c r="D7">
        <v>0.56699999999999995</v>
      </c>
      <c r="E7">
        <v>0.439</v>
      </c>
      <c r="F7">
        <v>0.53700000000000003</v>
      </c>
      <c r="G7">
        <v>0.55400000000000005</v>
      </c>
      <c r="H7">
        <v>0.56799999999999995</v>
      </c>
      <c r="I7">
        <v>0.56799999999999995</v>
      </c>
      <c r="J7" s="41">
        <v>0.439</v>
      </c>
      <c r="K7" s="11">
        <f t="shared" si="0"/>
        <v>0.56799999999999995</v>
      </c>
    </row>
    <row r="8" spans="2:11" x14ac:dyDescent="0.2">
      <c r="B8" s="12" t="s">
        <v>4</v>
      </c>
      <c r="C8" s="13">
        <v>4</v>
      </c>
      <c r="D8">
        <v>0.629</v>
      </c>
      <c r="E8">
        <v>0.41599999999999998</v>
      </c>
      <c r="F8">
        <v>0.56399999999999995</v>
      </c>
      <c r="G8">
        <v>0.61899999999999999</v>
      </c>
      <c r="H8">
        <v>0.59099999999999997</v>
      </c>
      <c r="I8">
        <v>0.50900000000000001</v>
      </c>
      <c r="J8" s="41">
        <v>0.29499999999999998</v>
      </c>
      <c r="K8" s="11">
        <f t="shared" si="0"/>
        <v>0.629</v>
      </c>
    </row>
    <row r="9" spans="2:11" x14ac:dyDescent="0.2">
      <c r="B9" s="12" t="s">
        <v>5</v>
      </c>
      <c r="C9" s="13">
        <v>4</v>
      </c>
      <c r="D9">
        <v>0.504</v>
      </c>
      <c r="E9">
        <v>0.504</v>
      </c>
      <c r="F9">
        <v>0.504</v>
      </c>
      <c r="G9">
        <v>0.504</v>
      </c>
      <c r="H9">
        <v>0.504</v>
      </c>
      <c r="I9">
        <v>0.504</v>
      </c>
      <c r="J9" s="41">
        <v>0.504</v>
      </c>
      <c r="K9" s="11">
        <f t="shared" si="0"/>
        <v>0.504</v>
      </c>
    </row>
    <row r="10" spans="2:11" x14ac:dyDescent="0.2">
      <c r="B10" s="12" t="s">
        <v>6</v>
      </c>
      <c r="C10" s="13">
        <v>4</v>
      </c>
      <c r="D10">
        <v>0.48599999999999999</v>
      </c>
      <c r="E10">
        <v>4.7300000000000002E-2</v>
      </c>
      <c r="F10">
        <v>0.41799999999999998</v>
      </c>
      <c r="G10">
        <v>0.48499999999999999</v>
      </c>
      <c r="H10">
        <v>0.48599999999999999</v>
      </c>
      <c r="I10">
        <v>0.48599999999999999</v>
      </c>
      <c r="J10" s="41">
        <v>0.48599999999999999</v>
      </c>
      <c r="K10" s="11">
        <f t="shared" si="0"/>
        <v>0.48599999999999999</v>
      </c>
    </row>
    <row r="11" spans="2:11" ht="17" thickBot="1" x14ac:dyDescent="0.25">
      <c r="B11" s="12" t="s">
        <v>7</v>
      </c>
      <c r="C11" s="13">
        <v>4</v>
      </c>
      <c r="D11">
        <v>0.40600000000000003</v>
      </c>
      <c r="E11">
        <v>2.6599999999999999E-2</v>
      </c>
      <c r="F11">
        <v>0.40500000000000003</v>
      </c>
      <c r="G11">
        <v>0.41799999999999998</v>
      </c>
      <c r="H11">
        <v>0.42299999999999999</v>
      </c>
      <c r="I11">
        <v>0.42099999999999999</v>
      </c>
      <c r="J11" s="43">
        <v>0.38400000000000001</v>
      </c>
      <c r="K11" s="11">
        <f t="shared" si="0"/>
        <v>0.42299999999999999</v>
      </c>
    </row>
    <row r="12" spans="2:11" x14ac:dyDescent="0.2">
      <c r="B12" s="3" t="s">
        <v>33</v>
      </c>
      <c r="C12" s="14"/>
      <c r="D12" s="15">
        <f>SUMPRODUCT(--(D3:D11=$K$3:$K$11))</f>
        <v>4</v>
      </c>
      <c r="E12" s="15">
        <f>SUMPRODUCT(--(E3:E11=$K$3:$K$11))</f>
        <v>2</v>
      </c>
      <c r="F12" s="15">
        <f>SUMPRODUCT(--(F3:F11=$K$3:$K$11))</f>
        <v>1</v>
      </c>
      <c r="G12" s="15">
        <f>SUMPRODUCT(--(G3:G11=$K$3:$K$11))</f>
        <v>2</v>
      </c>
      <c r="H12" s="15">
        <f>SUMPRODUCT(--(H3:H11=$K$3:$K$11))</f>
        <v>7</v>
      </c>
      <c r="I12" s="15">
        <f>SUMPRODUCT(--(I3:I11=$K$3:$K$11))</f>
        <v>3</v>
      </c>
      <c r="J12" s="15">
        <f t="array" ref="J12">SUM(IF(J3:J11&gt;=K3:K11,1,0))</f>
        <v>3</v>
      </c>
      <c r="K12" s="16"/>
    </row>
    <row r="13" spans="2:11" x14ac:dyDescent="0.2">
      <c r="B13" s="17" t="s">
        <v>34</v>
      </c>
      <c r="C13" s="18"/>
      <c r="D13" s="19">
        <f>AVERAGE(D3:D11)</f>
        <v>0.50355555555555542</v>
      </c>
      <c r="E13" s="19">
        <f>AVERAGE(E3:E11)</f>
        <v>0.27243333333333336</v>
      </c>
      <c r="F13" s="19">
        <f>AVERAGE(F3:F11)</f>
        <v>0.49388888888888893</v>
      </c>
      <c r="G13" s="19">
        <f>AVERAGE(G3:G11)</f>
        <v>0.52777777777777779</v>
      </c>
      <c r="H13" s="19">
        <f>AVERAGE(H3:H11)</f>
        <v>0.53633333333333333</v>
      </c>
      <c r="I13" s="19">
        <f>AVERAGE(I3:I11)</f>
        <v>0.45655555555555555</v>
      </c>
      <c r="J13" s="20">
        <f>AVERAGE(J3:J11)</f>
        <v>0.40855555555555556</v>
      </c>
      <c r="K13" s="21"/>
    </row>
    <row r="14" spans="2:11" x14ac:dyDescent="0.2">
      <c r="B14" s="17" t="s">
        <v>35</v>
      </c>
      <c r="C14" s="18"/>
      <c r="D14" s="19">
        <f>STDEV(D3:D11)</f>
        <v>7.8851301687276873E-2</v>
      </c>
      <c r="E14" s="19">
        <f>STDEV(E3:E11)</f>
        <v>0.25046246225732105</v>
      </c>
      <c r="F14" s="19">
        <f>STDEV(F3:F11)</f>
        <v>7.9687584422612895E-2</v>
      </c>
      <c r="G14" s="19">
        <f>STDEV(G3:G11)</f>
        <v>0.10075189548809672</v>
      </c>
      <c r="H14" s="19">
        <f>STDEV(H3:H11)</f>
        <v>9.0006944176546755E-2</v>
      </c>
      <c r="I14" s="19">
        <f>STDEV(I3:I11)</f>
        <v>7.4003565980145999E-2</v>
      </c>
      <c r="J14" s="20">
        <f>STDEV(J3:J11)</f>
        <v>0.15331675635030179</v>
      </c>
      <c r="K14" s="21"/>
    </row>
    <row r="15" spans="2:11" hidden="1" x14ac:dyDescent="0.2">
      <c r="B15" s="17" t="s">
        <v>36</v>
      </c>
      <c r="C15" s="18"/>
      <c r="D15" s="22">
        <f t="array" ref="D15">AVERAGE(($D$3:$D$11-D3:D11)/D3:D11)</f>
        <v>0</v>
      </c>
      <c r="E15" s="22">
        <f t="array" ref="E15">AVERAGE(($D$3:$D$11-E3:E11)/E3:E11)</f>
        <v>-1.8378378930925454</v>
      </c>
      <c r="F15" s="22">
        <f t="array" ref="F15">AVERAGE(($D$3:$D$11-F3:F11)/F3:F11)</f>
        <v>3.1762694695848019E-2</v>
      </c>
      <c r="G15" s="22">
        <f t="array" ref="G15">AVERAGE(($D$3:$D$11-G3:G11)/G3:G11)</f>
        <v>-1.7790451214536297E-2</v>
      </c>
      <c r="H15" s="22">
        <f t="array" ref="H15">AVERAGE(($D$3:$D$11-H3:H11)/H3:H11)</f>
        <v>-4.3590137599572885E-2</v>
      </c>
      <c r="I15" s="22">
        <f t="array" ref="I15">AVERAGE(($D$3:$D$11-I3:I11)/I3:I11)</f>
        <v>0.11108630818155511</v>
      </c>
      <c r="J15" s="23">
        <f t="array" ref="J15">AVERAGE(($D$3:$D$11-J3:J11)/J3:J11)</f>
        <v>0.41320423921711497</v>
      </c>
      <c r="K15" s="21"/>
    </row>
    <row r="16" spans="2:11" ht="17" thickBot="1" x14ac:dyDescent="0.25">
      <c r="B16" s="24" t="s">
        <v>37</v>
      </c>
      <c r="C16" s="25"/>
      <c r="D16" s="26">
        <f t="shared" ref="D16:J16" si="1">($D$13-D13)/D13</f>
        <v>0</v>
      </c>
      <c r="E16" s="26">
        <f t="shared" si="1"/>
        <v>0.84836249439210343</v>
      </c>
      <c r="F16" s="26">
        <f t="shared" si="1"/>
        <v>1.9572553430820788E-2</v>
      </c>
      <c r="G16" s="26">
        <f t="shared" si="1"/>
        <v>-4.5894736842105537E-2</v>
      </c>
      <c r="H16" s="26">
        <f t="shared" si="1"/>
        <v>-6.1114563911332326E-2</v>
      </c>
      <c r="I16" s="26">
        <f t="shared" si="1"/>
        <v>0.10294475541494254</v>
      </c>
      <c r="J16" s="27">
        <f t="shared" si="1"/>
        <v>0.2325265161816695</v>
      </c>
      <c r="K16" s="28"/>
    </row>
    <row r="17" spans="2:11" ht="17" thickBot="1" x14ac:dyDescent="0.25">
      <c r="B17" s="1"/>
      <c r="C17" s="1"/>
      <c r="D17" s="29"/>
      <c r="E17" s="29"/>
      <c r="F17" s="29"/>
      <c r="G17" s="29"/>
      <c r="H17" s="29"/>
      <c r="I17" s="29"/>
      <c r="J17" s="29"/>
    </row>
    <row r="18" spans="2:11" ht="17" thickBot="1" x14ac:dyDescent="0.25">
      <c r="B18" s="3" t="s">
        <v>19</v>
      </c>
      <c r="C18" s="4"/>
      <c r="D18" s="4"/>
      <c r="E18" s="4"/>
      <c r="F18" s="4"/>
      <c r="G18" s="4"/>
      <c r="H18" s="4"/>
      <c r="I18" s="4"/>
      <c r="J18" s="4"/>
      <c r="K18" s="5"/>
    </row>
    <row r="19" spans="2:11" ht="17" thickBot="1" x14ac:dyDescent="0.25">
      <c r="B19" s="6" t="s">
        <v>25</v>
      </c>
      <c r="C19" s="7" t="s">
        <v>26</v>
      </c>
      <c r="D19" s="7" t="s">
        <v>11</v>
      </c>
      <c r="E19" s="7" t="s">
        <v>38</v>
      </c>
      <c r="F19" s="7" t="s">
        <v>28</v>
      </c>
      <c r="G19" s="7" t="s">
        <v>39</v>
      </c>
      <c r="H19" s="7" t="s">
        <v>30</v>
      </c>
      <c r="I19" s="7" t="s">
        <v>16</v>
      </c>
      <c r="J19" s="7" t="s">
        <v>31</v>
      </c>
      <c r="K19" s="8" t="s">
        <v>32</v>
      </c>
    </row>
    <row r="20" spans="2:11" x14ac:dyDescent="0.2">
      <c r="B20" s="36" t="s">
        <v>0</v>
      </c>
      <c r="C20" s="40">
        <v>4</v>
      </c>
      <c r="D20">
        <v>0.13700000000000001</v>
      </c>
      <c r="E20">
        <v>1.7600000000000001E-2</v>
      </c>
      <c r="F20">
        <v>4.9700000000000001E-2</v>
      </c>
      <c r="G20">
        <v>9.7199999999999995E-2</v>
      </c>
      <c r="H20">
        <v>5.21E-2</v>
      </c>
      <c r="I20">
        <v>5.3600000000000002E-2</v>
      </c>
      <c r="J20" s="40">
        <v>0.371</v>
      </c>
      <c r="K20" s="11">
        <f t="shared" ref="K20:K28" si="2">MAX(D20:I20)</f>
        <v>0.13700000000000001</v>
      </c>
    </row>
    <row r="21" spans="2:11" x14ac:dyDescent="0.2">
      <c r="B21" s="37" t="s">
        <v>1</v>
      </c>
      <c r="C21" s="41">
        <v>4</v>
      </c>
      <c r="D21">
        <v>3.1699999999999999E-2</v>
      </c>
      <c r="E21">
        <v>0.26500000000000001</v>
      </c>
      <c r="F21">
        <v>1.72E-2</v>
      </c>
      <c r="G21">
        <v>3.73E-2</v>
      </c>
      <c r="H21">
        <v>3.0200000000000001E-2</v>
      </c>
      <c r="I21">
        <v>9.1000000000000004E-3</v>
      </c>
      <c r="J21" s="41">
        <v>0.26500000000000001</v>
      </c>
      <c r="K21" s="11">
        <f t="shared" si="2"/>
        <v>0.26500000000000001</v>
      </c>
    </row>
    <row r="22" spans="2:11" x14ac:dyDescent="0.2">
      <c r="B22" s="38" t="s">
        <v>8</v>
      </c>
      <c r="C22" s="42">
        <v>5</v>
      </c>
      <c r="D22" s="39">
        <v>6.4000000000000001E-2</v>
      </c>
      <c r="E22" s="34">
        <v>1.0500000000000001E-2</v>
      </c>
      <c r="F22" s="34">
        <v>4.4200000000000003E-3</v>
      </c>
      <c r="G22" s="34">
        <v>1.38E-2</v>
      </c>
      <c r="H22" s="34">
        <v>4.4799999999999996E-3</v>
      </c>
      <c r="I22" s="39">
        <v>1.6199999999999999E-3</v>
      </c>
      <c r="J22" s="35">
        <v>2.5900000000000001E-4</v>
      </c>
      <c r="K22" s="33">
        <f t="shared" si="2"/>
        <v>6.4000000000000001E-2</v>
      </c>
    </row>
    <row r="23" spans="2:11" x14ac:dyDescent="0.2">
      <c r="B23" s="37" t="s">
        <v>2</v>
      </c>
      <c r="C23" s="41">
        <v>4</v>
      </c>
      <c r="D23">
        <v>0.35699999999999998</v>
      </c>
      <c r="E23">
        <v>1.08</v>
      </c>
      <c r="F23">
        <v>0.51400000000000001</v>
      </c>
      <c r="G23">
        <v>1.08</v>
      </c>
      <c r="H23">
        <v>1.08</v>
      </c>
      <c r="I23">
        <v>2.7400000000000001E-2</v>
      </c>
      <c r="J23" s="41">
        <v>1.08</v>
      </c>
      <c r="K23" s="11">
        <f t="shared" si="2"/>
        <v>1.08</v>
      </c>
    </row>
    <row r="24" spans="2:11" x14ac:dyDescent="0.2">
      <c r="B24" s="37" t="s">
        <v>3</v>
      </c>
      <c r="C24" s="41">
        <v>4</v>
      </c>
      <c r="D24">
        <v>0.11700000000000001</v>
      </c>
      <c r="E24">
        <v>0.11700000000000001</v>
      </c>
      <c r="F24">
        <v>0.11700000000000001</v>
      </c>
      <c r="G24">
        <v>7.0499999999999993E-2</v>
      </c>
      <c r="H24">
        <v>6.1600000000000002E-2</v>
      </c>
      <c r="I24">
        <v>2.9499999999999998E-2</v>
      </c>
      <c r="J24" s="41">
        <v>0.11700000000000001</v>
      </c>
      <c r="K24" s="11">
        <f t="shared" si="2"/>
        <v>0.11700000000000001</v>
      </c>
    </row>
    <row r="25" spans="2:11" x14ac:dyDescent="0.2">
      <c r="B25" s="37" t="s">
        <v>4</v>
      </c>
      <c r="C25" s="41">
        <v>4</v>
      </c>
      <c r="D25">
        <v>0.36199999999999999</v>
      </c>
      <c r="E25">
        <v>0.11700000000000001</v>
      </c>
      <c r="F25">
        <v>7.7200000000000005E-2</v>
      </c>
      <c r="G25">
        <v>0.55000000000000004</v>
      </c>
      <c r="H25">
        <v>2.8799999999999999E-2</v>
      </c>
      <c r="I25">
        <v>1.0800000000000001E-2</v>
      </c>
      <c r="J25" s="41">
        <v>0.253</v>
      </c>
      <c r="K25" s="11">
        <f t="shared" si="2"/>
        <v>0.55000000000000004</v>
      </c>
    </row>
    <row r="26" spans="2:11" x14ac:dyDescent="0.2">
      <c r="B26" s="37" t="s">
        <v>5</v>
      </c>
      <c r="C26" s="41">
        <v>4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 s="41">
        <v>0.2</v>
      </c>
      <c r="K26" s="11">
        <f t="shared" si="2"/>
        <v>0.2</v>
      </c>
    </row>
    <row r="27" spans="2:11" x14ac:dyDescent="0.2">
      <c r="B27" s="37" t="s">
        <v>6</v>
      </c>
      <c r="C27" s="41">
        <v>4</v>
      </c>
      <c r="D27">
        <v>4.3499999999999997E-2</v>
      </c>
      <c r="E27">
        <v>1.1900000000000001E-2</v>
      </c>
      <c r="F27">
        <v>2.01E-2</v>
      </c>
      <c r="G27">
        <v>4.8599999999999997E-2</v>
      </c>
      <c r="H27">
        <v>2.5000000000000001E-2</v>
      </c>
      <c r="I27">
        <v>3.82E-3</v>
      </c>
      <c r="J27" s="41">
        <v>2.1999999999999999E-2</v>
      </c>
      <c r="K27" s="11">
        <f t="shared" si="2"/>
        <v>4.8599999999999997E-2</v>
      </c>
    </row>
    <row r="28" spans="2:11" ht="17" thickBot="1" x14ac:dyDescent="0.25">
      <c r="B28" s="37" t="s">
        <v>7</v>
      </c>
      <c r="C28" s="43">
        <v>4</v>
      </c>
      <c r="D28">
        <v>6.3299999999999995E-2</v>
      </c>
      <c r="E28">
        <v>1.9099999999999999E-2</v>
      </c>
      <c r="F28">
        <v>1.6E-2</v>
      </c>
      <c r="G28">
        <v>3.6400000000000002E-2</v>
      </c>
      <c r="H28">
        <v>2.5999999999999999E-2</v>
      </c>
      <c r="I28">
        <v>8.5500000000000003E-3</v>
      </c>
      <c r="J28" s="43">
        <v>6.3299999999999995E-2</v>
      </c>
      <c r="K28" s="11">
        <f t="shared" si="2"/>
        <v>6.3299999999999995E-2</v>
      </c>
    </row>
    <row r="29" spans="2:11" x14ac:dyDescent="0.2">
      <c r="B29" s="3" t="s">
        <v>33</v>
      </c>
      <c r="C29" s="14"/>
      <c r="D29" s="15">
        <f>SUMPRODUCT(--(D20:D28=$K$20:$K$28))</f>
        <v>5</v>
      </c>
      <c r="E29" s="15">
        <f>SUMPRODUCT(--(E20:E28=$K$20:$K$28))</f>
        <v>4</v>
      </c>
      <c r="F29" s="15">
        <f>SUMPRODUCT(--(F20:F28=$K$20:$K$28))</f>
        <v>2</v>
      </c>
      <c r="G29" s="15">
        <f>SUMPRODUCT(--(G20:G28=$K$20:$K$28))</f>
        <v>4</v>
      </c>
      <c r="H29" s="15">
        <f>SUMPRODUCT(--(H20:H28=$K$20:$K$28))</f>
        <v>2</v>
      </c>
      <c r="I29" s="15">
        <f>SUMPRODUCT(--(I20:I28=$K$20:$K$28))</f>
        <v>1</v>
      </c>
      <c r="J29" s="15">
        <f t="array" ref="J29">SUM(IF(J20:J28&gt;=K20:K28,1,0))</f>
        <v>6</v>
      </c>
      <c r="K29" s="21"/>
    </row>
    <row r="30" spans="2:11" x14ac:dyDescent="0.2">
      <c r="B30" s="17" t="s">
        <v>34</v>
      </c>
      <c r="C30" s="18"/>
      <c r="D30" s="19">
        <f>AVERAGE(D20:D28)</f>
        <v>0.15283333333333332</v>
      </c>
      <c r="E30" s="19">
        <f>AVERAGE(E20:E28)</f>
        <v>0.20423333333333332</v>
      </c>
      <c r="F30" s="19">
        <f>AVERAGE(F20:F28)</f>
        <v>0.11284666666666669</v>
      </c>
      <c r="G30" s="19">
        <f>AVERAGE(G20:G28)</f>
        <v>0.23708888888888893</v>
      </c>
      <c r="H30" s="19">
        <f>AVERAGE(H20:H28)</f>
        <v>0.16757555555555556</v>
      </c>
      <c r="I30" s="19">
        <f>AVERAGE(I20:I28)</f>
        <v>3.8265555555555553E-2</v>
      </c>
      <c r="J30" s="19">
        <f>AVERAGE(J20:J28)</f>
        <v>0.26350655555555558</v>
      </c>
      <c r="K30" s="21"/>
    </row>
    <row r="31" spans="2:11" x14ac:dyDescent="0.2">
      <c r="B31" s="17" t="s">
        <v>35</v>
      </c>
      <c r="C31" s="18"/>
      <c r="D31" s="19">
        <f>STDEV(D20:D28)</f>
        <v>0.12832029262747183</v>
      </c>
      <c r="E31" s="19">
        <f>STDEV(E20:E28)</f>
        <v>0.34086803531572163</v>
      </c>
      <c r="F31" s="19">
        <f>STDEV(F20:F28)</f>
        <v>0.16304944986107742</v>
      </c>
      <c r="G31" s="19">
        <f>STDEV(G20:G28)</f>
        <v>0.35754133832483076</v>
      </c>
      <c r="H31" s="19">
        <f>STDEV(H20:H28)</f>
        <v>0.34699377138181858</v>
      </c>
      <c r="I31" s="19">
        <f>STDEV(I20:I28)</f>
        <v>6.2854459489981931E-2</v>
      </c>
      <c r="J31" s="20">
        <f>STDEV(J20:J28)</f>
        <v>0.33006317836404869</v>
      </c>
      <c r="K31" s="21"/>
    </row>
    <row r="32" spans="2:11" hidden="1" x14ac:dyDescent="0.2">
      <c r="B32" s="17" t="s">
        <v>36</v>
      </c>
      <c r="C32" s="18"/>
      <c r="D32" s="22">
        <f t="array" ref="D32">AVERAGE(($D$20:$D$28-D20:D28)/D20:D28)</f>
        <v>0</v>
      </c>
      <c r="E32" s="22">
        <f t="array" ref="E32">AVERAGE(($D$20:$D$28-E20:E28)/E20:E28)</f>
        <v>1.932569178437721</v>
      </c>
      <c r="F32" s="22">
        <f t="array" ref="F32">AVERAGE(($D$20:$D$28-F20:F28)/F20:F28)</f>
        <v>2.6203668116579051</v>
      </c>
      <c r="G32" s="22">
        <f t="array" ref="G32">AVERAGE(($D$20:$D$28-G20:G28)/G20:G28)</f>
        <v>0.46437741010750894</v>
      </c>
      <c r="H32" s="22">
        <f t="array" ref="H32">AVERAGE(($D$20:$D$28-H20:H28)/H20:H28)</f>
        <v>3.2154341927910335</v>
      </c>
      <c r="I32" s="22">
        <f t="array" ref="I32">AVERAGE(($D$20:$D$28-I20:I28)/I20:I28)</f>
        <v>11.872268899211754</v>
      </c>
      <c r="J32" s="22">
        <f t="array" ref="J32">AVERAGE(($D$20:$D$28-J20:J28)/J20:J28)</f>
        <v>27.25908892281192</v>
      </c>
      <c r="K32" s="21"/>
    </row>
    <row r="33" spans="2:11" ht="17" thickBot="1" x14ac:dyDescent="0.25">
      <c r="B33" s="24" t="s">
        <v>37</v>
      </c>
      <c r="C33" s="25"/>
      <c r="D33" s="26">
        <f t="shared" ref="D33:J33" si="3">($D$30-D30)/D30</f>
        <v>0</v>
      </c>
      <c r="E33" s="26">
        <f t="shared" si="3"/>
        <v>-0.25167292312714218</v>
      </c>
      <c r="F33" s="26">
        <f t="shared" si="3"/>
        <v>0.35434512908371202</v>
      </c>
      <c r="G33" s="26">
        <f t="shared" si="3"/>
        <v>-0.35537538663417395</v>
      </c>
      <c r="H33" s="26">
        <f t="shared" si="3"/>
        <v>-8.7973584054953757E-2</v>
      </c>
      <c r="I33" s="26">
        <f t="shared" si="3"/>
        <v>2.9940184093614799</v>
      </c>
      <c r="J33" s="26">
        <f t="shared" si="3"/>
        <v>-0.42000177942020428</v>
      </c>
      <c r="K33" s="28"/>
    </row>
  </sheetData>
  <mergeCells count="12">
    <mergeCell ref="B18:K18"/>
    <mergeCell ref="B29:C29"/>
    <mergeCell ref="B30:C30"/>
    <mergeCell ref="B31:C31"/>
    <mergeCell ref="B32:C32"/>
    <mergeCell ref="B33:C33"/>
    <mergeCell ref="B1:K1"/>
    <mergeCell ref="B12:C12"/>
    <mergeCell ref="B13:C13"/>
    <mergeCell ref="B14:C14"/>
    <mergeCell ref="B15:C15"/>
    <mergeCell ref="B16:C16"/>
  </mergeCells>
  <conditionalFormatting sqref="D34:I38 D15:J17 D29:J29 D32:J33 D12:J12">
    <cfRule type="expression" dxfId="10" priority="10">
      <formula>AND(D12&lt;&gt;0,D12=$K12)</formula>
    </cfRule>
  </conditionalFormatting>
  <conditionalFormatting sqref="C20:C21 C23:C28">
    <cfRule type="cellIs" dxfId="9" priority="9" operator="lessThan">
      <formula>5</formula>
    </cfRule>
  </conditionalFormatting>
  <conditionalFormatting sqref="C3:C4 C6:C11">
    <cfRule type="cellIs" dxfId="8" priority="8" operator="lessThan">
      <formula>5</formula>
    </cfRule>
  </conditionalFormatting>
  <conditionalFormatting sqref="D12:I12 K12">
    <cfRule type="expression" dxfId="7" priority="11">
      <formula>AND(D12&lt;&gt;0,D12=$K13)</formula>
    </cfRule>
  </conditionalFormatting>
  <conditionalFormatting sqref="D3:J4 D6:J11">
    <cfRule type="expression" dxfId="6" priority="7">
      <formula>D3=$K3</formula>
    </cfRule>
  </conditionalFormatting>
  <conditionalFormatting sqref="D20:J21 D23:J28">
    <cfRule type="expression" dxfId="5" priority="6">
      <formula>D20=$K20</formula>
    </cfRule>
  </conditionalFormatting>
  <conditionalFormatting sqref="D22:I22">
    <cfRule type="expression" dxfId="4" priority="5">
      <formula>AND(D22&lt;&gt;0,D22=$K22)</formula>
    </cfRule>
  </conditionalFormatting>
  <conditionalFormatting sqref="C22">
    <cfRule type="cellIs" dxfId="3" priority="4" operator="lessThan">
      <formula>5</formula>
    </cfRule>
  </conditionalFormatting>
  <conditionalFormatting sqref="D5:I5">
    <cfRule type="expression" dxfId="2" priority="3">
      <formula>AND(D5&lt;&gt;0,D5=$K5)</formula>
    </cfRule>
  </conditionalFormatting>
  <conditionalFormatting sqref="C5">
    <cfRule type="cellIs" dxfId="1" priority="2" operator="lessThan">
      <formula>5</formula>
    </cfRule>
  </conditionalFormatting>
  <conditionalFormatting sqref="P5">
    <cfRule type="expression" dxfId="0" priority="1">
      <formula>AND(P5&lt;&gt;0,P5=$K5)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2019-12-04T12:45:42Z</dcterms:created>
  <dcterms:modified xsi:type="dcterms:W3CDTF">2019-12-04T17:16:21Z</dcterms:modified>
</cp:coreProperties>
</file>