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gnit\Documents\UT Austin\Fall'24\Finance\Sury\Project 1\"/>
    </mc:Choice>
  </mc:AlternateContent>
  <xr:revisionPtr revIDLastSave="0" documentId="13_ncr:1_{49A25040-3456-4BF1-B0A4-73C99BBAF5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tro" sheetId="9" r:id="rId1"/>
    <sheet name="TASK1-Proxies" sheetId="1" r:id="rId2"/>
    <sheet name="TASK2-Original Port." sheetId="3" r:id="rId3"/>
    <sheet name="TASK3-GMV" sheetId="2" r:id="rId4"/>
    <sheet name="TASK4-Efficient Port." sheetId="4" r:id="rId5"/>
    <sheet name="TASK5-ORP" sheetId="5" r:id="rId6"/>
    <sheet name="TASK6-Constrained ORP" sheetId="6" r:id="rId7"/>
    <sheet name="TASK7-Summary" sheetId="7" r:id="rId8"/>
  </sheets>
  <definedNames>
    <definedName name="covmat">'TASK1-Proxies'!$F$128:$P$138</definedName>
    <definedName name="epamat">'TASK4-Efficient Port.'!$I$3:$U$15</definedName>
    <definedName name="epbvec">'TASK4-Efficient Port.'!$I$19:$I$31</definedName>
    <definedName name="epweights">'TASK4-Efficient Port.'!$C$3:$C$13</definedName>
    <definedName name="gmvamat">'TASK3-GMV'!$H$3:$S$14</definedName>
    <definedName name="gmvbvec">'TASK3-GMV'!$H$18:$H$29</definedName>
    <definedName name="gmvweights">'TASK3-GMV'!$C$3:$C$13</definedName>
    <definedName name="mustar">'TASK4-Efficient Port.'!$G$3</definedName>
    <definedName name="muvec">'TASK1-Proxies'!$C$128:$C$138</definedName>
    <definedName name="onevec">'TASK1-Proxies'!$B$141:$B$151</definedName>
    <definedName name="origweights">'TASK2-Original Port.'!$D$3:$D$13</definedName>
    <definedName name="orpc1">'TASK6-Constrained ORP'!$C$3:$C$13</definedName>
    <definedName name="orpc2">'TASK6-Constrained ORP'!$J$3:$J$13</definedName>
    <definedName name="orpweights">'TASK5-ORP'!$C$3:$C$13</definedName>
    <definedName name="rf">'TASK1-Proxies'!$F$141</definedName>
    <definedName name="solver_adj" localSheetId="5" hidden="1">'TASK5-ORP'!#REF!</definedName>
    <definedName name="solver_adj" localSheetId="6" hidden="1">'TASK6-Constrained ORP'!$J$3:$J$13</definedName>
    <definedName name="solver_cvg" localSheetId="5" hidden="1">0.0001</definedName>
    <definedName name="solver_cvg" localSheetId="6" hidden="1">0.0001</definedName>
    <definedName name="solver_drv" localSheetId="5" hidden="1">2</definedName>
    <definedName name="solver_drv" localSheetId="6" hidden="1">1</definedName>
    <definedName name="solver_eng" localSheetId="5" hidden="1">1</definedName>
    <definedName name="solver_eng" localSheetId="6" hidden="1">1</definedName>
    <definedName name="solver_est" localSheetId="5" hidden="1">1</definedName>
    <definedName name="solver_est" localSheetId="6" hidden="1">1</definedName>
    <definedName name="solver_itr" localSheetId="5" hidden="1">2147483647</definedName>
    <definedName name="solver_itr" localSheetId="6" hidden="1">2147483647</definedName>
    <definedName name="solver_lhs1" localSheetId="6" hidden="1">'TASK6-Constrained ORP'!$J$14</definedName>
    <definedName name="solver_lhs2" localSheetId="6" hidden="1">'TASK6-Constrained ORP'!$J$3:$J$13</definedName>
    <definedName name="solver_lhs3" localSheetId="6" hidden="1">'TASK6-Constrained ORP'!$J$3:$J$13</definedName>
    <definedName name="solver_mip" localSheetId="5" hidden="1">2147483647</definedName>
    <definedName name="solver_mip" localSheetId="6" hidden="1">2147483647</definedName>
    <definedName name="solver_mni" localSheetId="5" hidden="1">30</definedName>
    <definedName name="solver_mni" localSheetId="6" hidden="1">30</definedName>
    <definedName name="solver_mrt" localSheetId="5" hidden="1">0.075</definedName>
    <definedName name="solver_mrt" localSheetId="6" hidden="1">0.075</definedName>
    <definedName name="solver_msl" localSheetId="5" hidden="1">2</definedName>
    <definedName name="solver_msl" localSheetId="6" hidden="1">2</definedName>
    <definedName name="solver_neg" localSheetId="5" hidden="1">1</definedName>
    <definedName name="solver_neg" localSheetId="6" hidden="1">2</definedName>
    <definedName name="solver_nod" localSheetId="5" hidden="1">2147483647</definedName>
    <definedName name="solver_nod" localSheetId="6" hidden="1">2147483647</definedName>
    <definedName name="solver_num" localSheetId="5" hidden="1">1</definedName>
    <definedName name="solver_num" localSheetId="6" hidden="1">3</definedName>
    <definedName name="solver_nwt" localSheetId="5" hidden="1">1</definedName>
    <definedName name="solver_nwt" localSheetId="6" hidden="1">1</definedName>
    <definedName name="solver_opt" localSheetId="5" hidden="1">'TASK5-ORP'!#REF!</definedName>
    <definedName name="solver_opt" localSheetId="6" hidden="1">'TASK6-Constrained ORP'!#REF!</definedName>
    <definedName name="solver_pre" localSheetId="5" hidden="1">0.000001</definedName>
    <definedName name="solver_pre" localSheetId="6" hidden="1">0.000001</definedName>
    <definedName name="solver_rbv" localSheetId="5" hidden="1">2</definedName>
    <definedName name="solver_rbv" localSheetId="6" hidden="1">1</definedName>
    <definedName name="solver_rel1" localSheetId="6" hidden="1">2</definedName>
    <definedName name="solver_rel2" localSheetId="6" hidden="1">1</definedName>
    <definedName name="solver_rel3" localSheetId="6" hidden="1">3</definedName>
    <definedName name="solver_rhs1" localSheetId="6" hidden="1">1</definedName>
    <definedName name="solver_rhs2" localSheetId="6" hidden="1">'TASK6-Constrained ORP'!$J$24</definedName>
    <definedName name="solver_rhs3" localSheetId="6" hidden="1">'TASK6-Constrained ORP'!$J$23</definedName>
    <definedName name="solver_rlx" localSheetId="5" hidden="1">2</definedName>
    <definedName name="solver_rlx" localSheetId="6" hidden="1">2</definedName>
    <definedName name="solver_rsd" localSheetId="5" hidden="1">0</definedName>
    <definedName name="solver_rsd" localSheetId="6" hidden="1">0</definedName>
    <definedName name="solver_scl" localSheetId="5" hidden="1">2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5" hidden="1">100</definedName>
    <definedName name="solver_ssz" localSheetId="6" hidden="1">100</definedName>
    <definedName name="solver_tim" localSheetId="5" hidden="1">2147483647</definedName>
    <definedName name="solver_tim" localSheetId="6" hidden="1">2147483647</definedName>
    <definedName name="solver_tol" localSheetId="5" hidden="1">0.01</definedName>
    <definedName name="solver_tol" localSheetId="6" hidden="1">0.01</definedName>
    <definedName name="solver_typ" localSheetId="5" hidden="1">3</definedName>
    <definedName name="solver_typ" localSheetId="6" hidden="1">1</definedName>
    <definedName name="solver_val" localSheetId="5" hidden="1">0.00984</definedName>
    <definedName name="solver_val" localSheetId="6" hidden="1">0</definedName>
    <definedName name="solver_ver" localSheetId="5" hidden="1">3</definedName>
    <definedName name="solver_ver" localSheetId="6" hidden="1">3</definedName>
    <definedName name="VNQ">'TASK1-Proxies'!$J$4:$J$123</definedName>
    <definedName name="VOX">'TASK1-Proxies'!$D$4:$D$123</definedName>
    <definedName name="XLB">'TASK1-Proxies'!$C$4:$C$123</definedName>
    <definedName name="XLE">'TASK1-Proxies'!$E$4:$E$123</definedName>
    <definedName name="XLF">'TASK1-Proxies'!$F$4:$F$123</definedName>
    <definedName name="XLI">'TASK1-Proxies'!$G$4:$G$123</definedName>
    <definedName name="XLK">'TASK1-Proxies'!$H$4:$H$123</definedName>
    <definedName name="XLP">'TASK1-Proxies'!$I$4:$I$123</definedName>
    <definedName name="XLU">'TASK1-Proxies'!$K$4:$K$123</definedName>
    <definedName name="XLV">'TASK1-Proxies'!$L$4:$L$123</definedName>
    <definedName name="XLY">'TASK1-Proxies'!$M$4:$M$123</definedName>
    <definedName name="zerovec">'TASK1-Proxies'!$D$141:$D$151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7" l="1"/>
  <c r="P14" i="7"/>
  <c r="Q14" i="7"/>
  <c r="R14" i="7"/>
  <c r="O15" i="7"/>
  <c r="P15" i="7"/>
  <c r="Q15" i="7"/>
  <c r="R15" i="7"/>
  <c r="O16" i="7"/>
  <c r="P16" i="7"/>
  <c r="Q16" i="7"/>
  <c r="R16" i="7"/>
  <c r="O17" i="7"/>
  <c r="P17" i="7"/>
  <c r="Q17" i="7"/>
  <c r="R17" i="7"/>
  <c r="O18" i="7"/>
  <c r="P18" i="7"/>
  <c r="Q18" i="7"/>
  <c r="R18" i="7"/>
  <c r="R13" i="7"/>
  <c r="Q13" i="7"/>
  <c r="P13" i="7"/>
  <c r="O13" i="7"/>
  <c r="J5" i="5"/>
  <c r="C18" i="7" a="1"/>
  <c r="C18" i="7"/>
  <c r="N18" i="7"/>
  <c r="C17" i="7" a="1"/>
  <c r="C17" i="7"/>
  <c r="N17" i="7"/>
  <c r="B21" i="7" a="1"/>
  <c r="B21" i="7"/>
  <c r="C9" i="7" a="1"/>
  <c r="C9" i="7"/>
  <c r="N9" i="7"/>
  <c r="C8" i="7" a="1"/>
  <c r="C8" i="7"/>
  <c r="N8" i="7"/>
  <c r="I24" i="7" a="1"/>
  <c r="I24" i="7"/>
  <c r="C537" i="7"/>
  <c r="C329" i="7"/>
  <c r="C737" i="7"/>
  <c r="C167" i="7"/>
  <c r="C552" i="7"/>
  <c r="C408" i="7"/>
  <c r="C213" i="7"/>
  <c r="C181" i="7"/>
  <c r="C149" i="7"/>
  <c r="C133" i="7"/>
  <c r="C101" i="7"/>
  <c r="C69" i="7"/>
  <c r="C53" i="7"/>
  <c r="C37" i="7"/>
  <c r="C614" i="7"/>
  <c r="C598" i="7"/>
  <c r="C582" i="7"/>
  <c r="C566" i="7"/>
  <c r="C550" i="7"/>
  <c r="C534" i="7"/>
  <c r="C518" i="7"/>
  <c r="C502" i="7"/>
  <c r="C486" i="7"/>
  <c r="C470" i="7"/>
  <c r="C454" i="7"/>
  <c r="C438" i="7"/>
  <c r="C422" i="7"/>
  <c r="C406" i="7"/>
  <c r="C390" i="7"/>
  <c r="C374" i="7"/>
  <c r="C358" i="7"/>
  <c r="C342" i="7"/>
  <c r="C326" i="7"/>
  <c r="C310" i="7"/>
  <c r="C294" i="7"/>
  <c r="C278" i="7"/>
  <c r="C262" i="7"/>
  <c r="C246" i="7"/>
  <c r="C230" i="7"/>
  <c r="C814" i="7"/>
  <c r="C798" i="7"/>
  <c r="C782" i="7"/>
  <c r="C766" i="7"/>
  <c r="C750" i="7"/>
  <c r="C734" i="7"/>
  <c r="C718" i="7"/>
  <c r="C702" i="7"/>
  <c r="C686" i="7"/>
  <c r="C670" i="7"/>
  <c r="C654" i="7"/>
  <c r="C638" i="7"/>
  <c r="C622" i="7"/>
  <c r="C136" i="7"/>
  <c r="C40" i="7"/>
  <c r="C409" i="7"/>
  <c r="C249" i="7"/>
  <c r="C705" i="7"/>
  <c r="C55" i="7"/>
  <c r="C214" i="7"/>
  <c r="C134" i="7"/>
  <c r="C615" i="7"/>
  <c r="C503" i="7"/>
  <c r="C375" i="7"/>
  <c r="C311" i="7"/>
  <c r="C231" i="7"/>
  <c r="C735" i="7"/>
  <c r="C703" i="7"/>
  <c r="C687" i="7"/>
  <c r="C671" i="7"/>
  <c r="C655" i="7"/>
  <c r="C639" i="7"/>
  <c r="C623" i="7"/>
  <c r="C197" i="7"/>
  <c r="C165" i="7"/>
  <c r="C117" i="7"/>
  <c r="C85" i="7"/>
  <c r="C212" i="7"/>
  <c r="C196" i="7"/>
  <c r="C180" i="7"/>
  <c r="C164" i="7"/>
  <c r="C148" i="7"/>
  <c r="C132" i="7"/>
  <c r="C116" i="7"/>
  <c r="C100" i="7"/>
  <c r="C84" i="7"/>
  <c r="C68" i="7"/>
  <c r="C52" i="7"/>
  <c r="C36" i="7"/>
  <c r="C613" i="7"/>
  <c r="C597" i="7"/>
  <c r="C581" i="7"/>
  <c r="C565" i="7"/>
  <c r="C549" i="7"/>
  <c r="C533" i="7"/>
  <c r="C517" i="7"/>
  <c r="C501" i="7"/>
  <c r="C485" i="7"/>
  <c r="C469" i="7"/>
  <c r="C453" i="7"/>
  <c r="C437" i="7"/>
  <c r="C421" i="7"/>
  <c r="C405" i="7"/>
  <c r="C389" i="7"/>
  <c r="C373" i="7"/>
  <c r="C357" i="7"/>
  <c r="C341" i="7"/>
  <c r="C325" i="7"/>
  <c r="C309" i="7"/>
  <c r="C293" i="7"/>
  <c r="C277" i="7"/>
  <c r="C261" i="7"/>
  <c r="C245" i="7"/>
  <c r="C229" i="7"/>
  <c r="C813" i="7"/>
  <c r="C797" i="7"/>
  <c r="C781" i="7"/>
  <c r="C765" i="7"/>
  <c r="C749" i="7"/>
  <c r="C733" i="7"/>
  <c r="C717" i="7"/>
  <c r="C701" i="7"/>
  <c r="C685" i="7"/>
  <c r="C669" i="7"/>
  <c r="C653" i="7"/>
  <c r="C637" i="7"/>
  <c r="C621" i="7"/>
  <c r="C184" i="7"/>
  <c r="C88" i="7"/>
  <c r="C553" i="7"/>
  <c r="C393" i="7"/>
  <c r="C785" i="7"/>
  <c r="C22" i="7"/>
  <c r="C119" i="7"/>
  <c r="C504" i="7"/>
  <c r="C312" i="7"/>
  <c r="C768" i="7"/>
  <c r="C640" i="7"/>
  <c r="C54" i="7"/>
  <c r="C439" i="7"/>
  <c r="C767" i="7"/>
  <c r="C211" i="7"/>
  <c r="C115" i="7"/>
  <c r="C596" i="7"/>
  <c r="C484" i="7"/>
  <c r="C404" i="7"/>
  <c r="C356" i="7"/>
  <c r="C292" i="7"/>
  <c r="C260" i="7"/>
  <c r="C228" i="7"/>
  <c r="C764" i="7"/>
  <c r="C652" i="7"/>
  <c r="C194" i="7"/>
  <c r="C162" i="7"/>
  <c r="C130" i="7"/>
  <c r="C114" i="7"/>
  <c r="C82" i="7"/>
  <c r="C66" i="7"/>
  <c r="C34" i="7"/>
  <c r="C611" i="7"/>
  <c r="C595" i="7"/>
  <c r="C579" i="7"/>
  <c r="C563" i="7"/>
  <c r="C547" i="7"/>
  <c r="C531" i="7"/>
  <c r="C515" i="7"/>
  <c r="C499" i="7"/>
  <c r="C483" i="7"/>
  <c r="C467" i="7"/>
  <c r="C451" i="7"/>
  <c r="C435" i="7"/>
  <c r="C419" i="7"/>
  <c r="C403" i="7"/>
  <c r="C387" i="7"/>
  <c r="C371" i="7"/>
  <c r="C355" i="7"/>
  <c r="C339" i="7"/>
  <c r="C323" i="7"/>
  <c r="C307" i="7"/>
  <c r="C291" i="7"/>
  <c r="C275" i="7"/>
  <c r="C259" i="7"/>
  <c r="C243" i="7"/>
  <c r="C227" i="7"/>
  <c r="C811" i="7"/>
  <c r="C795" i="7"/>
  <c r="C779" i="7"/>
  <c r="C763" i="7"/>
  <c r="C747" i="7"/>
  <c r="C731" i="7"/>
  <c r="C715" i="7"/>
  <c r="C699" i="7"/>
  <c r="C683" i="7"/>
  <c r="C667" i="7"/>
  <c r="C651" i="7"/>
  <c r="C635" i="7"/>
  <c r="C152" i="7"/>
  <c r="C617" i="7"/>
  <c r="C489" i="7"/>
  <c r="C377" i="7"/>
  <c r="C817" i="7"/>
  <c r="C721" i="7"/>
  <c r="C215" i="7"/>
  <c r="C584" i="7"/>
  <c r="C360" i="7"/>
  <c r="C800" i="7"/>
  <c r="C656" i="7"/>
  <c r="C198" i="7"/>
  <c r="C599" i="7"/>
  <c r="C391" i="7"/>
  <c r="C783" i="7"/>
  <c r="C179" i="7"/>
  <c r="C51" i="7"/>
  <c r="C532" i="7"/>
  <c r="C436" i="7"/>
  <c r="C340" i="7"/>
  <c r="C276" i="7"/>
  <c r="C244" i="7"/>
  <c r="C796" i="7"/>
  <c r="C636" i="7"/>
  <c r="C210" i="7"/>
  <c r="C178" i="7"/>
  <c r="C146" i="7"/>
  <c r="C98" i="7"/>
  <c r="C50" i="7"/>
  <c r="C209" i="7"/>
  <c r="C193" i="7"/>
  <c r="C177" i="7"/>
  <c r="C161" i="7"/>
  <c r="C145" i="7"/>
  <c r="C129" i="7"/>
  <c r="C113" i="7"/>
  <c r="C97" i="7"/>
  <c r="C81" i="7"/>
  <c r="C65" i="7"/>
  <c r="C49" i="7"/>
  <c r="C33" i="7"/>
  <c r="C610" i="7"/>
  <c r="C594" i="7"/>
  <c r="C578" i="7"/>
  <c r="C562" i="7"/>
  <c r="C546" i="7"/>
  <c r="C530" i="7"/>
  <c r="C514" i="7"/>
  <c r="C498" i="7"/>
  <c r="C482" i="7"/>
  <c r="C466" i="7"/>
  <c r="C450" i="7"/>
  <c r="C434" i="7"/>
  <c r="C418" i="7"/>
  <c r="C402" i="7"/>
  <c r="C386" i="7"/>
  <c r="C370" i="7"/>
  <c r="C354" i="7"/>
  <c r="C338" i="7"/>
  <c r="C322" i="7"/>
  <c r="C306" i="7"/>
  <c r="C290" i="7"/>
  <c r="C274" i="7"/>
  <c r="C258" i="7"/>
  <c r="C242" i="7"/>
  <c r="C226" i="7"/>
  <c r="C810" i="7"/>
  <c r="C794" i="7"/>
  <c r="C778" i="7"/>
  <c r="C762" i="7"/>
  <c r="C746" i="7"/>
  <c r="C730" i="7"/>
  <c r="C714" i="7"/>
  <c r="C698" i="7"/>
  <c r="C682" i="7"/>
  <c r="C666" i="7"/>
  <c r="C650" i="7"/>
  <c r="C634" i="7"/>
  <c r="C200" i="7"/>
  <c r="C521" i="7"/>
  <c r="C297" i="7"/>
  <c r="C673" i="7"/>
  <c r="C71" i="7"/>
  <c r="C440" i="7"/>
  <c r="C248" i="7"/>
  <c r="C752" i="7"/>
  <c r="C182" i="7"/>
  <c r="C583" i="7"/>
  <c r="C455" i="7"/>
  <c r="C263" i="7"/>
  <c r="C83" i="7"/>
  <c r="C468" i="7"/>
  <c r="C812" i="7"/>
  <c r="C128" i="7"/>
  <c r="C96" i="7"/>
  <c r="C80" i="7"/>
  <c r="C64" i="7"/>
  <c r="C48" i="7"/>
  <c r="C32" i="7"/>
  <c r="C609" i="7"/>
  <c r="C593" i="7"/>
  <c r="C577" i="7"/>
  <c r="C561" i="7"/>
  <c r="C545" i="7"/>
  <c r="C529" i="7"/>
  <c r="C513" i="7"/>
  <c r="C497" i="7"/>
  <c r="C481" i="7"/>
  <c r="C465" i="7"/>
  <c r="C449" i="7"/>
  <c r="C433" i="7"/>
  <c r="C417" i="7"/>
  <c r="C401" i="7"/>
  <c r="C385" i="7"/>
  <c r="C369" i="7"/>
  <c r="C353" i="7"/>
  <c r="C337" i="7"/>
  <c r="C321" i="7"/>
  <c r="C305" i="7"/>
  <c r="C289" i="7"/>
  <c r="C273" i="7"/>
  <c r="C257" i="7"/>
  <c r="C241" i="7"/>
  <c r="C225" i="7"/>
  <c r="C809" i="7"/>
  <c r="C793" i="7"/>
  <c r="C777" i="7"/>
  <c r="C761" i="7"/>
  <c r="C745" i="7"/>
  <c r="C729" i="7"/>
  <c r="C713" i="7"/>
  <c r="C697" i="7"/>
  <c r="C681" i="7"/>
  <c r="C665" i="7"/>
  <c r="C649" i="7"/>
  <c r="C633" i="7"/>
  <c r="C601" i="7"/>
  <c r="C345" i="7"/>
  <c r="C657" i="7"/>
  <c r="C87" i="7"/>
  <c r="C472" i="7"/>
  <c r="C296" i="7"/>
  <c r="C736" i="7"/>
  <c r="C86" i="7"/>
  <c r="C487" i="7"/>
  <c r="C295" i="7"/>
  <c r="C35" i="7"/>
  <c r="C668" i="7"/>
  <c r="C111" i="7"/>
  <c r="C608" i="7"/>
  <c r="C576" i="7"/>
  <c r="C560" i="7"/>
  <c r="C544" i="7"/>
  <c r="C528" i="7"/>
  <c r="C512" i="7"/>
  <c r="C496" i="7"/>
  <c r="C480" i="7"/>
  <c r="C464" i="7"/>
  <c r="C448" i="7"/>
  <c r="C432" i="7"/>
  <c r="C416" i="7"/>
  <c r="C400" i="7"/>
  <c r="C384" i="7"/>
  <c r="C368" i="7"/>
  <c r="C352" i="7"/>
  <c r="C336" i="7"/>
  <c r="C320" i="7"/>
  <c r="C304" i="7"/>
  <c r="C288" i="7"/>
  <c r="C272" i="7"/>
  <c r="C256" i="7"/>
  <c r="C240" i="7"/>
  <c r="C224" i="7"/>
  <c r="C808" i="7"/>
  <c r="C792" i="7"/>
  <c r="C776" i="7"/>
  <c r="C760" i="7"/>
  <c r="C744" i="7"/>
  <c r="C728" i="7"/>
  <c r="C712" i="7"/>
  <c r="C696" i="7"/>
  <c r="C680" i="7"/>
  <c r="C664" i="7"/>
  <c r="C648" i="7"/>
  <c r="C632" i="7"/>
  <c r="C120" i="7"/>
  <c r="C473" i="7"/>
  <c r="C233" i="7"/>
  <c r="C641" i="7"/>
  <c r="C151" i="7"/>
  <c r="C600" i="7"/>
  <c r="C456" i="7"/>
  <c r="C280" i="7"/>
  <c r="C704" i="7"/>
  <c r="C102" i="7"/>
  <c r="C535" i="7"/>
  <c r="C407" i="7"/>
  <c r="C279" i="7"/>
  <c r="C131" i="7"/>
  <c r="C500" i="7"/>
  <c r="C780" i="7"/>
  <c r="C144" i="7"/>
  <c r="C207" i="7"/>
  <c r="C190" i="7"/>
  <c r="C62" i="7"/>
  <c r="C30" i="7"/>
  <c r="C607" i="7"/>
  <c r="C591" i="7"/>
  <c r="C575" i="7"/>
  <c r="C559" i="7"/>
  <c r="C543" i="7"/>
  <c r="C527" i="7"/>
  <c r="C511" i="7"/>
  <c r="C495" i="7"/>
  <c r="C479" i="7"/>
  <c r="C463" i="7"/>
  <c r="C447" i="7"/>
  <c r="C431" i="7"/>
  <c r="C415" i="7"/>
  <c r="C399" i="7"/>
  <c r="C383" i="7"/>
  <c r="C367" i="7"/>
  <c r="C351" i="7"/>
  <c r="C335" i="7"/>
  <c r="C319" i="7"/>
  <c r="C303" i="7"/>
  <c r="C287" i="7"/>
  <c r="C271" i="7"/>
  <c r="C255" i="7"/>
  <c r="C239" i="7"/>
  <c r="C223" i="7"/>
  <c r="C807" i="7"/>
  <c r="C791" i="7"/>
  <c r="C775" i="7"/>
  <c r="C759" i="7"/>
  <c r="C743" i="7"/>
  <c r="C727" i="7"/>
  <c r="C711" i="7"/>
  <c r="C695" i="7"/>
  <c r="C679" i="7"/>
  <c r="C663" i="7"/>
  <c r="C647" i="7"/>
  <c r="C631" i="7"/>
  <c r="C585" i="7"/>
  <c r="C361" i="7"/>
  <c r="C689" i="7"/>
  <c r="C199" i="7"/>
  <c r="C616" i="7"/>
  <c r="C424" i="7"/>
  <c r="C264" i="7"/>
  <c r="C720" i="7"/>
  <c r="C38" i="7"/>
  <c r="C471" i="7"/>
  <c r="C247" i="7"/>
  <c r="C580" i="7"/>
  <c r="C700" i="7"/>
  <c r="C176" i="7"/>
  <c r="C175" i="7"/>
  <c r="C29" i="7"/>
  <c r="C558" i="7"/>
  <c r="C526" i="7"/>
  <c r="C510" i="7"/>
  <c r="C494" i="7"/>
  <c r="C478" i="7"/>
  <c r="C462" i="7"/>
  <c r="C446" i="7"/>
  <c r="C430" i="7"/>
  <c r="C414" i="7"/>
  <c r="C398" i="7"/>
  <c r="C382" i="7"/>
  <c r="C366" i="7"/>
  <c r="C350" i="7"/>
  <c r="C334" i="7"/>
  <c r="C318" i="7"/>
  <c r="C302" i="7"/>
  <c r="C286" i="7"/>
  <c r="C270" i="7"/>
  <c r="C254" i="7"/>
  <c r="C238" i="7"/>
  <c r="C222" i="7"/>
  <c r="C806" i="7"/>
  <c r="C790" i="7"/>
  <c r="C774" i="7"/>
  <c r="C758" i="7"/>
  <c r="C742" i="7"/>
  <c r="C726" i="7"/>
  <c r="C710" i="7"/>
  <c r="C694" i="7"/>
  <c r="C678" i="7"/>
  <c r="C662" i="7"/>
  <c r="C646" i="7"/>
  <c r="C630" i="7"/>
  <c r="C27" i="7"/>
  <c r="C216" i="7"/>
  <c r="C104" i="7"/>
  <c r="C569" i="7"/>
  <c r="C441" i="7"/>
  <c r="C313" i="7"/>
  <c r="C801" i="7"/>
  <c r="C769" i="7"/>
  <c r="C135" i="7"/>
  <c r="C39" i="7"/>
  <c r="C520" i="7"/>
  <c r="C376" i="7"/>
  <c r="C816" i="7"/>
  <c r="C672" i="7"/>
  <c r="C118" i="7"/>
  <c r="C519" i="7"/>
  <c r="C343" i="7"/>
  <c r="C751" i="7"/>
  <c r="C195" i="7"/>
  <c r="C67" i="7"/>
  <c r="C516" i="7"/>
  <c r="C372" i="7"/>
  <c r="C716" i="7"/>
  <c r="C160" i="7"/>
  <c r="C191" i="7"/>
  <c r="C95" i="7"/>
  <c r="C31" i="7"/>
  <c r="C158" i="7"/>
  <c r="C78" i="7"/>
  <c r="C173" i="7"/>
  <c r="C93" i="7"/>
  <c r="C542" i="7"/>
  <c r="C220" i="7"/>
  <c r="C204" i="7"/>
  <c r="C188" i="7"/>
  <c r="C172" i="7"/>
  <c r="C156" i="7"/>
  <c r="C140" i="7"/>
  <c r="C124" i="7"/>
  <c r="C108" i="7"/>
  <c r="C92" i="7"/>
  <c r="C76" i="7"/>
  <c r="C60" i="7"/>
  <c r="C44" i="7"/>
  <c r="C28" i="7"/>
  <c r="C605" i="7"/>
  <c r="C589" i="7"/>
  <c r="C573" i="7"/>
  <c r="C557" i="7"/>
  <c r="C541" i="7"/>
  <c r="C525" i="7"/>
  <c r="C509" i="7"/>
  <c r="C493" i="7"/>
  <c r="C477" i="7"/>
  <c r="C461" i="7"/>
  <c r="C445" i="7"/>
  <c r="C429" i="7"/>
  <c r="C413" i="7"/>
  <c r="C397" i="7"/>
  <c r="C381" i="7"/>
  <c r="C365" i="7"/>
  <c r="C349" i="7"/>
  <c r="C333" i="7"/>
  <c r="C317" i="7"/>
  <c r="C301" i="7"/>
  <c r="C285" i="7"/>
  <c r="C269" i="7"/>
  <c r="C253" i="7"/>
  <c r="C237" i="7"/>
  <c r="C221" i="7"/>
  <c r="C805" i="7"/>
  <c r="C789" i="7"/>
  <c r="C773" i="7"/>
  <c r="C757" i="7"/>
  <c r="C741" i="7"/>
  <c r="C725" i="7"/>
  <c r="C709" i="7"/>
  <c r="C693" i="7"/>
  <c r="C677" i="7"/>
  <c r="C661" i="7"/>
  <c r="C645" i="7"/>
  <c r="C629" i="7"/>
  <c r="C26" i="7"/>
  <c r="C166" i="7"/>
  <c r="C567" i="7"/>
  <c r="C359" i="7"/>
  <c r="C799" i="7"/>
  <c r="C163" i="7"/>
  <c r="C612" i="7"/>
  <c r="C420" i="7"/>
  <c r="C732" i="7"/>
  <c r="C192" i="7"/>
  <c r="C159" i="7"/>
  <c r="C592" i="7"/>
  <c r="C142" i="7"/>
  <c r="C94" i="7"/>
  <c r="C189" i="7"/>
  <c r="C141" i="7"/>
  <c r="C77" i="7"/>
  <c r="C590" i="7"/>
  <c r="C219" i="7"/>
  <c r="C203" i="7"/>
  <c r="C187" i="7"/>
  <c r="C171" i="7"/>
  <c r="C155" i="7"/>
  <c r="C139" i="7"/>
  <c r="C123" i="7"/>
  <c r="C107" i="7"/>
  <c r="C91" i="7"/>
  <c r="C75" i="7"/>
  <c r="C59" i="7"/>
  <c r="C43" i="7"/>
  <c r="C620" i="7"/>
  <c r="C604" i="7"/>
  <c r="C588" i="7"/>
  <c r="C572" i="7"/>
  <c r="C556" i="7"/>
  <c r="C540" i="7"/>
  <c r="C524" i="7"/>
  <c r="C508" i="7"/>
  <c r="C492" i="7"/>
  <c r="C476" i="7"/>
  <c r="C460" i="7"/>
  <c r="C444" i="7"/>
  <c r="C428" i="7"/>
  <c r="C412" i="7"/>
  <c r="C396" i="7"/>
  <c r="C380" i="7"/>
  <c r="C364" i="7"/>
  <c r="C348" i="7"/>
  <c r="C332" i="7"/>
  <c r="C316" i="7"/>
  <c r="C300" i="7"/>
  <c r="C284" i="7"/>
  <c r="C268" i="7"/>
  <c r="C252" i="7"/>
  <c r="C236" i="7"/>
  <c r="C820" i="7"/>
  <c r="C804" i="7"/>
  <c r="C788" i="7"/>
  <c r="C772" i="7"/>
  <c r="C756" i="7"/>
  <c r="C740" i="7"/>
  <c r="C724" i="7"/>
  <c r="C708" i="7"/>
  <c r="C692" i="7"/>
  <c r="C676" i="7"/>
  <c r="C660" i="7"/>
  <c r="C644" i="7"/>
  <c r="C628" i="7"/>
  <c r="C25" i="7"/>
  <c r="C72" i="7"/>
  <c r="C457" i="7"/>
  <c r="C265" i="7"/>
  <c r="C625" i="7"/>
  <c r="C103" i="7"/>
  <c r="C568" i="7"/>
  <c r="C488" i="7"/>
  <c r="C392" i="7"/>
  <c r="C328" i="7"/>
  <c r="C232" i="7"/>
  <c r="C688" i="7"/>
  <c r="C150" i="7"/>
  <c r="C551" i="7"/>
  <c r="C327" i="7"/>
  <c r="C719" i="7"/>
  <c r="C99" i="7"/>
  <c r="C548" i="7"/>
  <c r="C388" i="7"/>
  <c r="C308" i="7"/>
  <c r="C748" i="7"/>
  <c r="C208" i="7"/>
  <c r="C127" i="7"/>
  <c r="C47" i="7"/>
  <c r="C174" i="7"/>
  <c r="C110" i="7"/>
  <c r="C205" i="7"/>
  <c r="C125" i="7"/>
  <c r="C61" i="7"/>
  <c r="C606" i="7"/>
  <c r="C218" i="7"/>
  <c r="C202" i="7"/>
  <c r="C186" i="7"/>
  <c r="C170" i="7"/>
  <c r="C154" i="7"/>
  <c r="C138" i="7"/>
  <c r="C122" i="7"/>
  <c r="C106" i="7"/>
  <c r="C90" i="7"/>
  <c r="C74" i="7"/>
  <c r="C58" i="7"/>
  <c r="C42" i="7"/>
  <c r="C619" i="7"/>
  <c r="C603" i="7"/>
  <c r="C587" i="7"/>
  <c r="C571" i="7"/>
  <c r="C555" i="7"/>
  <c r="C539" i="7"/>
  <c r="C523" i="7"/>
  <c r="C507" i="7"/>
  <c r="C491" i="7"/>
  <c r="C475" i="7"/>
  <c r="C459" i="7"/>
  <c r="C443" i="7"/>
  <c r="C427" i="7"/>
  <c r="C411" i="7"/>
  <c r="C395" i="7"/>
  <c r="C379" i="7"/>
  <c r="C363" i="7"/>
  <c r="C347" i="7"/>
  <c r="C331" i="7"/>
  <c r="C315" i="7"/>
  <c r="C299" i="7"/>
  <c r="C283" i="7"/>
  <c r="C267" i="7"/>
  <c r="C251" i="7"/>
  <c r="C235" i="7"/>
  <c r="C819" i="7"/>
  <c r="C803" i="7"/>
  <c r="C787" i="7"/>
  <c r="C771" i="7"/>
  <c r="C755" i="7"/>
  <c r="C739" i="7"/>
  <c r="C723" i="7"/>
  <c r="C707" i="7"/>
  <c r="C691" i="7"/>
  <c r="C675" i="7"/>
  <c r="C659" i="7"/>
  <c r="C643" i="7"/>
  <c r="C627" i="7"/>
  <c r="C24" i="7"/>
  <c r="C168" i="7"/>
  <c r="C56" i="7"/>
  <c r="C505" i="7"/>
  <c r="C425" i="7"/>
  <c r="C281" i="7"/>
  <c r="C753" i="7"/>
  <c r="C183" i="7"/>
  <c r="C536" i="7"/>
  <c r="C344" i="7"/>
  <c r="C784" i="7"/>
  <c r="C624" i="7"/>
  <c r="C70" i="7"/>
  <c r="C423" i="7"/>
  <c r="C815" i="7"/>
  <c r="C147" i="7"/>
  <c r="C564" i="7"/>
  <c r="C452" i="7"/>
  <c r="C324" i="7"/>
  <c r="C684" i="7"/>
  <c r="C112" i="7"/>
  <c r="C143" i="7"/>
  <c r="C79" i="7"/>
  <c r="C63" i="7"/>
  <c r="C206" i="7"/>
  <c r="C126" i="7"/>
  <c r="C46" i="7"/>
  <c r="C157" i="7"/>
  <c r="C109" i="7"/>
  <c r="C45" i="7"/>
  <c r="C574" i="7"/>
  <c r="C217" i="7"/>
  <c r="C201" i="7"/>
  <c r="C185" i="7"/>
  <c r="C169" i="7"/>
  <c r="C153" i="7"/>
  <c r="C137" i="7"/>
  <c r="C121" i="7"/>
  <c r="C105" i="7"/>
  <c r="C89" i="7"/>
  <c r="C73" i="7"/>
  <c r="C57" i="7"/>
  <c r="C41" i="7"/>
  <c r="C618" i="7"/>
  <c r="C602" i="7"/>
  <c r="C586" i="7"/>
  <c r="C570" i="7"/>
  <c r="C554" i="7"/>
  <c r="C538" i="7"/>
  <c r="C522" i="7"/>
  <c r="C506" i="7"/>
  <c r="C490" i="7"/>
  <c r="C474" i="7"/>
  <c r="C458" i="7"/>
  <c r="C442" i="7"/>
  <c r="C426" i="7"/>
  <c r="C410" i="7"/>
  <c r="C394" i="7"/>
  <c r="C378" i="7"/>
  <c r="C362" i="7"/>
  <c r="C346" i="7"/>
  <c r="C330" i="7"/>
  <c r="C314" i="7"/>
  <c r="C298" i="7"/>
  <c r="C282" i="7"/>
  <c r="C266" i="7"/>
  <c r="C250" i="7"/>
  <c r="C234" i="7"/>
  <c r="C818" i="7"/>
  <c r="C802" i="7"/>
  <c r="C786" i="7"/>
  <c r="C770" i="7"/>
  <c r="C754" i="7"/>
  <c r="C738" i="7"/>
  <c r="C722" i="7"/>
  <c r="C706" i="7"/>
  <c r="C690" i="7"/>
  <c r="C674" i="7"/>
  <c r="C658" i="7"/>
  <c r="C642" i="7"/>
  <c r="C626" i="7"/>
  <c r="C23" i="7"/>
  <c r="C21" i="7"/>
  <c r="C14" i="6"/>
  <c r="J14" i="6"/>
  <c r="I19" i="4" a="1"/>
  <c r="I19" i="4"/>
  <c r="I14" i="4" a="1"/>
  <c r="I14" i="4"/>
  <c r="T3" i="4" a="1"/>
  <c r="T3" i="4"/>
  <c r="H18" i="2" a="1"/>
  <c r="H18" i="2"/>
  <c r="H14" i="2" a="1"/>
  <c r="H14" i="2"/>
  <c r="S3" i="2" a="1"/>
  <c r="S3" i="2"/>
  <c r="F141" i="1"/>
  <c r="F127" i="1" a="1"/>
  <c r="F127" i="1"/>
  <c r="E128" i="1" a="1"/>
  <c r="E128" i="1"/>
  <c r="B128" i="1" a="1"/>
  <c r="B128" i="1"/>
  <c r="C14" i="3"/>
  <c r="D4" i="3"/>
  <c r="D7" i="3"/>
  <c r="D3" i="3"/>
  <c r="D13" i="3"/>
  <c r="D12" i="3"/>
  <c r="D11" i="3"/>
  <c r="D10" i="3"/>
  <c r="D9" i="3"/>
  <c r="D8" i="3"/>
  <c r="D6" i="3"/>
  <c r="D5" i="3"/>
  <c r="D14" i="3"/>
  <c r="C13" i="7" a="1"/>
  <c r="C13" i="7"/>
  <c r="N13" i="7"/>
  <c r="C4" i="7" a="1"/>
  <c r="C4" i="7"/>
  <c r="N4" i="7"/>
  <c r="J21" i="7"/>
  <c r="F645" i="7"/>
  <c r="J536" i="7"/>
  <c r="J740" i="7"/>
  <c r="J788" i="7"/>
  <c r="J812" i="7"/>
  <c r="J549" i="7"/>
  <c r="J585" i="7"/>
  <c r="J621" i="7"/>
  <c r="J657" i="7"/>
  <c r="J693" i="7"/>
  <c r="J729" i="7"/>
  <c r="J753" i="7"/>
  <c r="J789" i="7"/>
  <c r="J778" i="7"/>
  <c r="J606" i="7"/>
  <c r="J525" i="7"/>
  <c r="J561" i="7"/>
  <c r="J609" i="7"/>
  <c r="J669" i="7"/>
  <c r="J717" i="7"/>
  <c r="J765" i="7"/>
  <c r="J801" i="7"/>
  <c r="J802" i="7"/>
  <c r="J630" i="7"/>
  <c r="J526" i="7"/>
  <c r="J538" i="7"/>
  <c r="J550" i="7"/>
  <c r="J562" i="7"/>
  <c r="J574" i="7"/>
  <c r="J586" i="7"/>
  <c r="J598" i="7"/>
  <c r="J610" i="7"/>
  <c r="J622" i="7"/>
  <c r="J634" i="7"/>
  <c r="J646" i="7"/>
  <c r="J658" i="7"/>
  <c r="J670" i="7"/>
  <c r="J682" i="7"/>
  <c r="J694" i="7"/>
  <c r="J706" i="7"/>
  <c r="J718" i="7"/>
  <c r="J730" i="7"/>
  <c r="J742" i="7"/>
  <c r="J754" i="7"/>
  <c r="J790" i="7"/>
  <c r="J814" i="7"/>
  <c r="J618" i="7"/>
  <c r="J527" i="7"/>
  <c r="J539" i="7"/>
  <c r="J551" i="7"/>
  <c r="J563" i="7"/>
  <c r="J575" i="7"/>
  <c r="J587" i="7"/>
  <c r="J599" i="7"/>
  <c r="J611" i="7"/>
  <c r="J623" i="7"/>
  <c r="J635" i="7"/>
  <c r="J647" i="7"/>
  <c r="J659" i="7"/>
  <c r="J671" i="7"/>
  <c r="J683" i="7"/>
  <c r="J695" i="7"/>
  <c r="J707" i="7"/>
  <c r="J719" i="7"/>
  <c r="J731" i="7"/>
  <c r="J743" i="7"/>
  <c r="J755" i="7"/>
  <c r="J767" i="7"/>
  <c r="J779" i="7"/>
  <c r="J791" i="7"/>
  <c r="J803" i="7"/>
  <c r="J815" i="7"/>
  <c r="J654" i="7"/>
  <c r="J798" i="7"/>
  <c r="J528" i="7"/>
  <c r="J540" i="7"/>
  <c r="J552" i="7"/>
  <c r="J564" i="7"/>
  <c r="J576" i="7"/>
  <c r="J588" i="7"/>
  <c r="J600" i="7"/>
  <c r="J612" i="7"/>
  <c r="J624" i="7"/>
  <c r="J636" i="7"/>
  <c r="J648" i="7"/>
  <c r="J660" i="7"/>
  <c r="J672" i="7"/>
  <c r="J684" i="7"/>
  <c r="J696" i="7"/>
  <c r="J708" i="7"/>
  <c r="J720" i="7"/>
  <c r="J732" i="7"/>
  <c r="J744" i="7"/>
  <c r="J756" i="7"/>
  <c r="J768" i="7"/>
  <c r="J780" i="7"/>
  <c r="J792" i="7"/>
  <c r="J804" i="7"/>
  <c r="J816" i="7"/>
  <c r="J642" i="7"/>
  <c r="J822" i="7"/>
  <c r="J529" i="7"/>
  <c r="J541" i="7"/>
  <c r="J553" i="7"/>
  <c r="J565" i="7"/>
  <c r="J577" i="7"/>
  <c r="J589" i="7"/>
  <c r="J601" i="7"/>
  <c r="J613" i="7"/>
  <c r="J625" i="7"/>
  <c r="J637" i="7"/>
  <c r="J649" i="7"/>
  <c r="J661" i="7"/>
  <c r="J673" i="7"/>
  <c r="J685" i="7"/>
  <c r="J697" i="7"/>
  <c r="J709" i="7"/>
  <c r="J721" i="7"/>
  <c r="J733" i="7"/>
  <c r="J745" i="7"/>
  <c r="J757" i="7"/>
  <c r="J769" i="7"/>
  <c r="J781" i="7"/>
  <c r="J793" i="7"/>
  <c r="J805" i="7"/>
  <c r="J817" i="7"/>
  <c r="J543" i="7"/>
  <c r="J627" i="7"/>
  <c r="J747" i="7"/>
  <c r="J807" i="7"/>
  <c r="J544" i="7"/>
  <c r="J592" i="7"/>
  <c r="J628" i="7"/>
  <c r="J652" i="7"/>
  <c r="J688" i="7"/>
  <c r="J724" i="7"/>
  <c r="J760" i="7"/>
  <c r="J784" i="7"/>
  <c r="J820" i="7"/>
  <c r="J629" i="7"/>
  <c r="J797" i="7"/>
  <c r="J570" i="7"/>
  <c r="J726" i="7"/>
  <c r="J530" i="7"/>
  <c r="J542" i="7"/>
  <c r="J554" i="7"/>
  <c r="J566" i="7"/>
  <c r="J578" i="7"/>
  <c r="J590" i="7"/>
  <c r="J602" i="7"/>
  <c r="J614" i="7"/>
  <c r="J626" i="7"/>
  <c r="J638" i="7"/>
  <c r="J650" i="7"/>
  <c r="J662" i="7"/>
  <c r="J674" i="7"/>
  <c r="J686" i="7"/>
  <c r="J698" i="7"/>
  <c r="J710" i="7"/>
  <c r="J722" i="7"/>
  <c r="J734" i="7"/>
  <c r="J746" i="7"/>
  <c r="J758" i="7"/>
  <c r="J770" i="7"/>
  <c r="J782" i="7"/>
  <c r="J794" i="7"/>
  <c r="J806" i="7"/>
  <c r="J818" i="7"/>
  <c r="J531" i="7"/>
  <c r="J567" i="7"/>
  <c r="J579" i="7"/>
  <c r="J591" i="7"/>
  <c r="J603" i="7"/>
  <c r="J615" i="7"/>
  <c r="J639" i="7"/>
  <c r="J651" i="7"/>
  <c r="J663" i="7"/>
  <c r="J675" i="7"/>
  <c r="J687" i="7"/>
  <c r="J699" i="7"/>
  <c r="J711" i="7"/>
  <c r="J723" i="7"/>
  <c r="J735" i="7"/>
  <c r="J759" i="7"/>
  <c r="J783" i="7"/>
  <c r="J795" i="7"/>
  <c r="J819" i="7"/>
  <c r="J532" i="7"/>
  <c r="J580" i="7"/>
  <c r="J616" i="7"/>
  <c r="J640" i="7"/>
  <c r="J676" i="7"/>
  <c r="J712" i="7"/>
  <c r="J736" i="7"/>
  <c r="J772" i="7"/>
  <c r="J808" i="7"/>
  <c r="J617" i="7"/>
  <c r="J773" i="7"/>
  <c r="J534" i="7"/>
  <c r="J666" i="7"/>
  <c r="J714" i="7"/>
  <c r="J762" i="7"/>
  <c r="J555" i="7"/>
  <c r="J771" i="7"/>
  <c r="J556" i="7"/>
  <c r="J604" i="7"/>
  <c r="J664" i="7"/>
  <c r="J700" i="7"/>
  <c r="J748" i="7"/>
  <c r="J796" i="7"/>
  <c r="J605" i="7"/>
  <c r="J749" i="7"/>
  <c r="J821" i="7"/>
  <c r="J558" i="7"/>
  <c r="J678" i="7"/>
  <c r="J738" i="7"/>
  <c r="J810" i="7"/>
  <c r="J568" i="7"/>
  <c r="J689" i="7"/>
  <c r="J546" i="7"/>
  <c r="J702" i="7"/>
  <c r="J786" i="7"/>
  <c r="J533" i="7"/>
  <c r="J545" i="7"/>
  <c r="J557" i="7"/>
  <c r="J569" i="7"/>
  <c r="J581" i="7"/>
  <c r="J593" i="7"/>
  <c r="J641" i="7"/>
  <c r="J653" i="7"/>
  <c r="J665" i="7"/>
  <c r="J677" i="7"/>
  <c r="J701" i="7"/>
  <c r="J713" i="7"/>
  <c r="J725" i="7"/>
  <c r="J737" i="7"/>
  <c r="J761" i="7"/>
  <c r="J785" i="7"/>
  <c r="J809" i="7"/>
  <c r="J582" i="7"/>
  <c r="J690" i="7"/>
  <c r="J750" i="7"/>
  <c r="J535" i="7"/>
  <c r="J547" i="7"/>
  <c r="J559" i="7"/>
  <c r="J571" i="7"/>
  <c r="J583" i="7"/>
  <c r="J595" i="7"/>
  <c r="J607" i="7"/>
  <c r="J619" i="7"/>
  <c r="J631" i="7"/>
  <c r="J643" i="7"/>
  <c r="J655" i="7"/>
  <c r="J667" i="7"/>
  <c r="J679" i="7"/>
  <c r="J691" i="7"/>
  <c r="J703" i="7"/>
  <c r="J715" i="7"/>
  <c r="J727" i="7"/>
  <c r="J739" i="7"/>
  <c r="J751" i="7"/>
  <c r="J763" i="7"/>
  <c r="J775" i="7"/>
  <c r="J787" i="7"/>
  <c r="J799" i="7"/>
  <c r="J811" i="7"/>
  <c r="J823" i="7"/>
  <c r="J524" i="7"/>
  <c r="J548" i="7"/>
  <c r="J560" i="7"/>
  <c r="J572" i="7"/>
  <c r="J584" i="7"/>
  <c r="J596" i="7"/>
  <c r="J608" i="7"/>
  <c r="J620" i="7"/>
  <c r="J632" i="7"/>
  <c r="J644" i="7"/>
  <c r="J656" i="7"/>
  <c r="J668" i="7"/>
  <c r="J680" i="7"/>
  <c r="J692" i="7"/>
  <c r="J704" i="7"/>
  <c r="J716" i="7"/>
  <c r="J728" i="7"/>
  <c r="J752" i="7"/>
  <c r="J764" i="7"/>
  <c r="J776" i="7"/>
  <c r="J800" i="7"/>
  <c r="J537" i="7"/>
  <c r="J573" i="7"/>
  <c r="J597" i="7"/>
  <c r="J633" i="7"/>
  <c r="J645" i="7"/>
  <c r="J681" i="7"/>
  <c r="J705" i="7"/>
  <c r="J741" i="7"/>
  <c r="J777" i="7"/>
  <c r="J813" i="7"/>
  <c r="J766" i="7"/>
  <c r="J594" i="7"/>
  <c r="J774" i="7"/>
  <c r="J225" i="7"/>
  <c r="J237" i="7"/>
  <c r="J249" i="7"/>
  <c r="J261" i="7"/>
  <c r="J273" i="7"/>
  <c r="J285" i="7"/>
  <c r="J297" i="7"/>
  <c r="J309" i="7"/>
  <c r="J321" i="7"/>
  <c r="J333" i="7"/>
  <c r="J345" i="7"/>
  <c r="J357" i="7"/>
  <c r="J369" i="7"/>
  <c r="J381" i="7"/>
  <c r="J393" i="7"/>
  <c r="J405" i="7"/>
  <c r="J417" i="7"/>
  <c r="J429" i="7"/>
  <c r="J441" i="7"/>
  <c r="J453" i="7"/>
  <c r="J465" i="7"/>
  <c r="J477" i="7"/>
  <c r="J489" i="7"/>
  <c r="J501" i="7"/>
  <c r="J513" i="7"/>
  <c r="J226" i="7"/>
  <c r="J238" i="7"/>
  <c r="J250" i="7"/>
  <c r="J262" i="7"/>
  <c r="J274" i="7"/>
  <c r="J286" i="7"/>
  <c r="J298" i="7"/>
  <c r="J310" i="7"/>
  <c r="J322" i="7"/>
  <c r="J334" i="7"/>
  <c r="J346" i="7"/>
  <c r="J358" i="7"/>
  <c r="J370" i="7"/>
  <c r="J382" i="7"/>
  <c r="J394" i="7"/>
  <c r="J406" i="7"/>
  <c r="J418" i="7"/>
  <c r="J430" i="7"/>
  <c r="J442" i="7"/>
  <c r="J454" i="7"/>
  <c r="J466" i="7"/>
  <c r="J478" i="7"/>
  <c r="J490" i="7"/>
  <c r="J502" i="7"/>
  <c r="J514" i="7"/>
  <c r="J227" i="7"/>
  <c r="J239" i="7"/>
  <c r="J251" i="7"/>
  <c r="J263" i="7"/>
  <c r="J275" i="7"/>
  <c r="J287" i="7"/>
  <c r="J299" i="7"/>
  <c r="J311" i="7"/>
  <c r="J323" i="7"/>
  <c r="J335" i="7"/>
  <c r="J347" i="7"/>
  <c r="J359" i="7"/>
  <c r="J371" i="7"/>
  <c r="J383" i="7"/>
  <c r="J395" i="7"/>
  <c r="J407" i="7"/>
  <c r="J419" i="7"/>
  <c r="J431" i="7"/>
  <c r="J443" i="7"/>
  <c r="J455" i="7"/>
  <c r="J467" i="7"/>
  <c r="J479" i="7"/>
  <c r="J491" i="7"/>
  <c r="J503" i="7"/>
  <c r="J515" i="7"/>
  <c r="J228" i="7"/>
  <c r="J240" i="7"/>
  <c r="J252" i="7"/>
  <c r="J264" i="7"/>
  <c r="J276" i="7"/>
  <c r="J288" i="7"/>
  <c r="J300" i="7"/>
  <c r="J312" i="7"/>
  <c r="J324" i="7"/>
  <c r="J336" i="7"/>
  <c r="J348" i="7"/>
  <c r="J360" i="7"/>
  <c r="J372" i="7"/>
  <c r="J384" i="7"/>
  <c r="J396" i="7"/>
  <c r="J408" i="7"/>
  <c r="J420" i="7"/>
  <c r="J432" i="7"/>
  <c r="J444" i="7"/>
  <c r="J456" i="7"/>
  <c r="J468" i="7"/>
  <c r="J480" i="7"/>
  <c r="J492" i="7"/>
  <c r="J504" i="7"/>
  <c r="J516" i="7"/>
  <c r="J229" i="7"/>
  <c r="J241" i="7"/>
  <c r="J253" i="7"/>
  <c r="J265" i="7"/>
  <c r="J277" i="7"/>
  <c r="J289" i="7"/>
  <c r="J301" i="7"/>
  <c r="J313" i="7"/>
  <c r="J325" i="7"/>
  <c r="J337" i="7"/>
  <c r="J349" i="7"/>
  <c r="J361" i="7"/>
  <c r="J373" i="7"/>
  <c r="J385" i="7"/>
  <c r="J397" i="7"/>
  <c r="J409" i="7"/>
  <c r="J421" i="7"/>
  <c r="J433" i="7"/>
  <c r="J445" i="7"/>
  <c r="J457" i="7"/>
  <c r="J469" i="7"/>
  <c r="J481" i="7"/>
  <c r="J493" i="7"/>
  <c r="J505" i="7"/>
  <c r="J517" i="7"/>
  <c r="J230" i="7"/>
  <c r="J242" i="7"/>
  <c r="J254" i="7"/>
  <c r="J266" i="7"/>
  <c r="J278" i="7"/>
  <c r="J290" i="7"/>
  <c r="J302" i="7"/>
  <c r="J314" i="7"/>
  <c r="J326" i="7"/>
  <c r="J338" i="7"/>
  <c r="J350" i="7"/>
  <c r="J362" i="7"/>
  <c r="J374" i="7"/>
  <c r="J386" i="7"/>
  <c r="J398" i="7"/>
  <c r="J410" i="7"/>
  <c r="J422" i="7"/>
  <c r="J434" i="7"/>
  <c r="J446" i="7"/>
  <c r="J458" i="7"/>
  <c r="J470" i="7"/>
  <c r="J482" i="7"/>
  <c r="J494" i="7"/>
  <c r="J506" i="7"/>
  <c r="J518" i="7"/>
  <c r="J231" i="7"/>
  <c r="J243" i="7"/>
  <c r="J255" i="7"/>
  <c r="J267" i="7"/>
  <c r="J279" i="7"/>
  <c r="J291" i="7"/>
  <c r="J303" i="7"/>
  <c r="J315" i="7"/>
  <c r="J327" i="7"/>
  <c r="J339" i="7"/>
  <c r="J351" i="7"/>
  <c r="J363" i="7"/>
  <c r="J375" i="7"/>
  <c r="J387" i="7"/>
  <c r="J399" i="7"/>
  <c r="J411" i="7"/>
  <c r="J423" i="7"/>
  <c r="J435" i="7"/>
  <c r="J447" i="7"/>
  <c r="J459" i="7"/>
  <c r="J471" i="7"/>
  <c r="J483" i="7"/>
  <c r="J495" i="7"/>
  <c r="J507" i="7"/>
  <c r="J519" i="7"/>
  <c r="J449" i="7"/>
  <c r="J232" i="7"/>
  <c r="J244" i="7"/>
  <c r="J256" i="7"/>
  <c r="J268" i="7"/>
  <c r="J280" i="7"/>
  <c r="J292" i="7"/>
  <c r="J304" i="7"/>
  <c r="J316" i="7"/>
  <c r="J328" i="7"/>
  <c r="J340" i="7"/>
  <c r="J352" i="7"/>
  <c r="J364" i="7"/>
  <c r="J376" i="7"/>
  <c r="J388" i="7"/>
  <c r="J400" i="7"/>
  <c r="J412" i="7"/>
  <c r="J424" i="7"/>
  <c r="J436" i="7"/>
  <c r="J448" i="7"/>
  <c r="J460" i="7"/>
  <c r="J472" i="7"/>
  <c r="J484" i="7"/>
  <c r="J496" i="7"/>
  <c r="J508" i="7"/>
  <c r="J520" i="7"/>
  <c r="J245" i="7"/>
  <c r="J365" i="7"/>
  <c r="J413" i="7"/>
  <c r="J461" i="7"/>
  <c r="J485" i="7"/>
  <c r="J509" i="7"/>
  <c r="J233" i="7"/>
  <c r="J257" i="7"/>
  <c r="J269" i="7"/>
  <c r="J281" i="7"/>
  <c r="J293" i="7"/>
  <c r="J305" i="7"/>
  <c r="J317" i="7"/>
  <c r="J329" i="7"/>
  <c r="J341" i="7"/>
  <c r="J353" i="7"/>
  <c r="J377" i="7"/>
  <c r="J389" i="7"/>
  <c r="J401" i="7"/>
  <c r="J425" i="7"/>
  <c r="J437" i="7"/>
  <c r="J473" i="7"/>
  <c r="J497" i="7"/>
  <c r="J521" i="7"/>
  <c r="J234" i="7"/>
  <c r="J246" i="7"/>
  <c r="J258" i="7"/>
  <c r="J270" i="7"/>
  <c r="J282" i="7"/>
  <c r="J294" i="7"/>
  <c r="J306" i="7"/>
  <c r="J318" i="7"/>
  <c r="J330" i="7"/>
  <c r="J342" i="7"/>
  <c r="J354" i="7"/>
  <c r="J366" i="7"/>
  <c r="J378" i="7"/>
  <c r="J390" i="7"/>
  <c r="J402" i="7"/>
  <c r="J414" i="7"/>
  <c r="J426" i="7"/>
  <c r="J438" i="7"/>
  <c r="J450" i="7"/>
  <c r="J462" i="7"/>
  <c r="J474" i="7"/>
  <c r="J486" i="7"/>
  <c r="J498" i="7"/>
  <c r="J510" i="7"/>
  <c r="J522" i="7"/>
  <c r="J235" i="7"/>
  <c r="J247" i="7"/>
  <c r="J259" i="7"/>
  <c r="J271" i="7"/>
  <c r="J283" i="7"/>
  <c r="J295" i="7"/>
  <c r="J307" i="7"/>
  <c r="J319" i="7"/>
  <c r="J331" i="7"/>
  <c r="J343" i="7"/>
  <c r="J355" i="7"/>
  <c r="J367" i="7"/>
  <c r="J379" i="7"/>
  <c r="J391" i="7"/>
  <c r="J403" i="7"/>
  <c r="J415" i="7"/>
  <c r="J427" i="7"/>
  <c r="J439" i="7"/>
  <c r="J451" i="7"/>
  <c r="J463" i="7"/>
  <c r="J475" i="7"/>
  <c r="J487" i="7"/>
  <c r="J499" i="7"/>
  <c r="J511" i="7"/>
  <c r="J523" i="7"/>
  <c r="J224" i="7"/>
  <c r="J236" i="7"/>
  <c r="J248" i="7"/>
  <c r="J260" i="7"/>
  <c r="J272" i="7"/>
  <c r="J284" i="7"/>
  <c r="J296" i="7"/>
  <c r="J308" i="7"/>
  <c r="J320" i="7"/>
  <c r="J332" i="7"/>
  <c r="J344" i="7"/>
  <c r="J356" i="7"/>
  <c r="J368" i="7"/>
  <c r="J380" i="7"/>
  <c r="J392" i="7"/>
  <c r="J404" i="7"/>
  <c r="J416" i="7"/>
  <c r="J428" i="7"/>
  <c r="J440" i="7"/>
  <c r="J452" i="7"/>
  <c r="J464" i="7"/>
  <c r="J476" i="7"/>
  <c r="J488" i="7"/>
  <c r="J500" i="7"/>
  <c r="J512" i="7"/>
  <c r="J24" i="7"/>
  <c r="J25" i="7"/>
  <c r="J37" i="7"/>
  <c r="J49" i="7"/>
  <c r="J61" i="7"/>
  <c r="J73" i="7"/>
  <c r="J85" i="7"/>
  <c r="J97" i="7"/>
  <c r="J109" i="7"/>
  <c r="J121" i="7"/>
  <c r="J133" i="7"/>
  <c r="J145" i="7"/>
  <c r="J157" i="7"/>
  <c r="J169" i="7"/>
  <c r="J181" i="7"/>
  <c r="J193" i="7"/>
  <c r="J26" i="7"/>
  <c r="J38" i="7"/>
  <c r="J50" i="7"/>
  <c r="J62" i="7"/>
  <c r="J74" i="7"/>
  <c r="J86" i="7"/>
  <c r="J98" i="7"/>
  <c r="J110" i="7"/>
  <c r="J122" i="7"/>
  <c r="J134" i="7"/>
  <c r="J146" i="7"/>
  <c r="J158" i="7"/>
  <c r="J170" i="7"/>
  <c r="J182" i="7"/>
  <c r="J194" i="7"/>
  <c r="J206" i="7"/>
  <c r="J218" i="7"/>
  <c r="J27" i="7"/>
  <c r="J39" i="7"/>
  <c r="J51" i="7"/>
  <c r="J63" i="7"/>
  <c r="J75" i="7"/>
  <c r="J87" i="7"/>
  <c r="J99" i="7"/>
  <c r="J111" i="7"/>
  <c r="J123" i="7"/>
  <c r="J135" i="7"/>
  <c r="J147" i="7"/>
  <c r="J159" i="7"/>
  <c r="J171" i="7"/>
  <c r="J183" i="7"/>
  <c r="J195" i="7"/>
  <c r="J207" i="7"/>
  <c r="J219" i="7"/>
  <c r="J28" i="7"/>
  <c r="J40" i="7"/>
  <c r="J52" i="7"/>
  <c r="J64" i="7"/>
  <c r="J76" i="7"/>
  <c r="J88" i="7"/>
  <c r="J100" i="7"/>
  <c r="J112" i="7"/>
  <c r="J124" i="7"/>
  <c r="J136" i="7"/>
  <c r="J148" i="7"/>
  <c r="J160" i="7"/>
  <c r="J172" i="7"/>
  <c r="J184" i="7"/>
  <c r="J196" i="7"/>
  <c r="J208" i="7"/>
  <c r="J220" i="7"/>
  <c r="J29" i="7"/>
  <c r="J41" i="7"/>
  <c r="J53" i="7"/>
  <c r="J65" i="7"/>
  <c r="J77" i="7"/>
  <c r="J89" i="7"/>
  <c r="J101" i="7"/>
  <c r="J113" i="7"/>
  <c r="J125" i="7"/>
  <c r="J137" i="7"/>
  <c r="J149" i="7"/>
  <c r="J161" i="7"/>
  <c r="J173" i="7"/>
  <c r="J185" i="7"/>
  <c r="J197" i="7"/>
  <c r="J209" i="7"/>
  <c r="J221" i="7"/>
  <c r="J30" i="7"/>
  <c r="J42" i="7"/>
  <c r="J54" i="7"/>
  <c r="J66" i="7"/>
  <c r="J78" i="7"/>
  <c r="J90" i="7"/>
  <c r="J102" i="7"/>
  <c r="J114" i="7"/>
  <c r="J126" i="7"/>
  <c r="J138" i="7"/>
  <c r="J150" i="7"/>
  <c r="J162" i="7"/>
  <c r="J174" i="7"/>
  <c r="J186" i="7"/>
  <c r="J198" i="7"/>
  <c r="J210" i="7"/>
  <c r="J222" i="7"/>
  <c r="J31" i="7"/>
  <c r="J43" i="7"/>
  <c r="J55" i="7"/>
  <c r="J67" i="7"/>
  <c r="J79" i="7"/>
  <c r="J91" i="7"/>
  <c r="J103" i="7"/>
  <c r="J115" i="7"/>
  <c r="J127" i="7"/>
  <c r="J139" i="7"/>
  <c r="J151" i="7"/>
  <c r="J163" i="7"/>
  <c r="J175" i="7"/>
  <c r="J187" i="7"/>
  <c r="J199" i="7"/>
  <c r="J211" i="7"/>
  <c r="J223" i="7"/>
  <c r="J48" i="7"/>
  <c r="J156" i="7"/>
  <c r="J96" i="7"/>
  <c r="J32" i="7"/>
  <c r="J44" i="7"/>
  <c r="J56" i="7"/>
  <c r="J68" i="7"/>
  <c r="J80" i="7"/>
  <c r="J92" i="7"/>
  <c r="J104" i="7"/>
  <c r="J116" i="7"/>
  <c r="J128" i="7"/>
  <c r="J140" i="7"/>
  <c r="J152" i="7"/>
  <c r="J164" i="7"/>
  <c r="J176" i="7"/>
  <c r="J188" i="7"/>
  <c r="J200" i="7"/>
  <c r="J212" i="7"/>
  <c r="J45" i="7"/>
  <c r="J57" i="7"/>
  <c r="J69" i="7"/>
  <c r="J81" i="7"/>
  <c r="J93" i="7"/>
  <c r="J105" i="7"/>
  <c r="J117" i="7"/>
  <c r="J129" i="7"/>
  <c r="J141" i="7"/>
  <c r="J153" i="7"/>
  <c r="J165" i="7"/>
  <c r="J177" i="7"/>
  <c r="J189" i="7"/>
  <c r="J201" i="7"/>
  <c r="J213" i="7"/>
  <c r="J72" i="7"/>
  <c r="J84" i="7"/>
  <c r="J120" i="7"/>
  <c r="J144" i="7"/>
  <c r="J168" i="7"/>
  <c r="J204" i="7"/>
  <c r="J33" i="7"/>
  <c r="J60" i="7"/>
  <c r="J192" i="7"/>
  <c r="J217" i="7"/>
  <c r="J34" i="7"/>
  <c r="J46" i="7"/>
  <c r="J58" i="7"/>
  <c r="J70" i="7"/>
  <c r="J82" i="7"/>
  <c r="J94" i="7"/>
  <c r="J106" i="7"/>
  <c r="J118" i="7"/>
  <c r="J130" i="7"/>
  <c r="J142" i="7"/>
  <c r="J154" i="7"/>
  <c r="J166" i="7"/>
  <c r="J178" i="7"/>
  <c r="J190" i="7"/>
  <c r="J202" i="7"/>
  <c r="J214" i="7"/>
  <c r="J35" i="7"/>
  <c r="J47" i="7"/>
  <c r="J59" i="7"/>
  <c r="J71" i="7"/>
  <c r="J83" i="7"/>
  <c r="J95" i="7"/>
  <c r="J107" i="7"/>
  <c r="J119" i="7"/>
  <c r="J131" i="7"/>
  <c r="J143" i="7"/>
  <c r="J155" i="7"/>
  <c r="J167" i="7"/>
  <c r="J179" i="7"/>
  <c r="J191" i="7"/>
  <c r="J203" i="7"/>
  <c r="J215" i="7"/>
  <c r="J36" i="7"/>
  <c r="J108" i="7"/>
  <c r="J132" i="7"/>
  <c r="J180" i="7"/>
  <c r="J216" i="7"/>
  <c r="J205" i="7"/>
  <c r="F568" i="7"/>
  <c r="F769" i="7"/>
  <c r="F428" i="7"/>
  <c r="F693" i="7"/>
  <c r="F421" i="7"/>
  <c r="F544" i="7"/>
  <c r="F349" i="7"/>
  <c r="F472" i="7"/>
  <c r="F37" i="7"/>
  <c r="F700" i="7"/>
  <c r="F41" i="7"/>
  <c r="F607" i="7"/>
  <c r="F617" i="7"/>
  <c r="F308" i="7"/>
  <c r="F250" i="7"/>
  <c r="F89" i="7"/>
  <c r="F110" i="7"/>
  <c r="F393" i="7"/>
  <c r="F399" i="7"/>
  <c r="F371" i="7"/>
  <c r="F265" i="7"/>
  <c r="F314" i="7"/>
  <c r="F389" i="7"/>
  <c r="F602" i="7"/>
  <c r="F482" i="7"/>
  <c r="F506" i="7"/>
  <c r="F744" i="7"/>
  <c r="F58" i="7"/>
  <c r="F419" i="7"/>
  <c r="F673" i="7"/>
  <c r="F560" i="7"/>
  <c r="F817" i="7"/>
  <c r="F771" i="7"/>
  <c r="F255" i="7"/>
  <c r="F178" i="7"/>
  <c r="F818" i="7"/>
  <c r="F639" i="7"/>
  <c r="F256" i="7"/>
  <c r="F64" i="7"/>
  <c r="F342" i="7"/>
  <c r="F783" i="7"/>
  <c r="F469" i="7"/>
  <c r="F148" i="7"/>
  <c r="F593" i="7"/>
  <c r="F756" i="7"/>
  <c r="F359" i="7"/>
  <c r="F354" i="7"/>
  <c r="F194" i="7"/>
  <c r="F185" i="7"/>
  <c r="F351" i="7"/>
  <c r="F80" i="7"/>
  <c r="F595" i="7"/>
  <c r="F98" i="7"/>
  <c r="F248" i="7"/>
  <c r="F173" i="7"/>
  <c r="F24" i="7"/>
  <c r="F664" i="7"/>
  <c r="F762" i="7"/>
  <c r="F634" i="7"/>
  <c r="F520" i="7"/>
  <c r="F500" i="7"/>
  <c r="F654" i="7"/>
  <c r="F663" i="7"/>
  <c r="F463" i="7"/>
  <c r="F119" i="7"/>
  <c r="F44" i="7"/>
  <c r="F408" i="7"/>
  <c r="F413" i="7"/>
  <c r="F734" i="7"/>
  <c r="F78" i="7"/>
  <c r="F81" i="7"/>
  <c r="F348" i="7"/>
  <c r="F470" i="7"/>
  <c r="F210" i="7"/>
  <c r="F601" i="7"/>
  <c r="F355" i="7"/>
  <c r="F498" i="7"/>
  <c r="F745" i="7"/>
  <c r="F513" i="7"/>
  <c r="F333" i="7"/>
  <c r="F122" i="7"/>
  <c r="F381" i="7"/>
  <c r="F331" i="7"/>
  <c r="F736" i="7"/>
  <c r="F70" i="7"/>
  <c r="F38" i="7"/>
  <c r="F563" i="7"/>
  <c r="F529" i="7"/>
  <c r="F696" i="7"/>
  <c r="F820" i="7"/>
  <c r="F362" i="7"/>
  <c r="F488" i="7"/>
  <c r="F571" i="7"/>
  <c r="F749" i="7"/>
  <c r="F730" i="7"/>
  <c r="F525" i="7"/>
  <c r="F812" i="7"/>
  <c r="F667" i="7"/>
  <c r="F459" i="7"/>
  <c r="F240" i="7"/>
  <c r="F480" i="7"/>
  <c r="F473" i="7"/>
  <c r="F714" i="7"/>
  <c r="F117" i="7"/>
  <c r="F133" i="7"/>
  <c r="F538" i="7"/>
  <c r="F763" i="7"/>
  <c r="F509" i="7"/>
  <c r="F65" i="7"/>
  <c r="F113" i="7"/>
  <c r="F312" i="7"/>
  <c r="F750" i="7"/>
  <c r="F184" i="7"/>
  <c r="F275" i="7"/>
  <c r="F390" i="7"/>
  <c r="F692" i="7"/>
  <c r="F540" i="7"/>
  <c r="F785" i="7"/>
  <c r="F458" i="7"/>
  <c r="F778" i="7"/>
  <c r="F115" i="7"/>
  <c r="F350" i="7"/>
  <c r="F370" i="7"/>
  <c r="F606" i="7"/>
  <c r="F792" i="7"/>
  <c r="F395" i="7"/>
  <c r="F604" i="7"/>
  <c r="F797" i="7"/>
  <c r="F632" i="7"/>
  <c r="F319" i="7"/>
  <c r="F591" i="7"/>
  <c r="F228" i="7"/>
  <c r="F532" i="7"/>
  <c r="F205" i="7"/>
  <c r="F30" i="7"/>
  <c r="F686" i="7"/>
  <c r="F761" i="7"/>
  <c r="F309" i="7"/>
  <c r="F97" i="7"/>
  <c r="F475" i="7"/>
  <c r="F561" i="7"/>
  <c r="F455" i="7"/>
  <c r="F107" i="7"/>
  <c r="F764" i="7"/>
  <c r="F721" i="7"/>
  <c r="F257" i="7"/>
  <c r="F504" i="7"/>
  <c r="F493" i="7"/>
  <c r="F118" i="7"/>
  <c r="F726" i="7"/>
  <c r="F357" i="7"/>
  <c r="F322" i="7"/>
  <c r="F267" i="7"/>
  <c r="F158" i="7"/>
  <c r="F96" i="7"/>
  <c r="F130" i="7"/>
  <c r="F729" i="7"/>
  <c r="F725" i="7"/>
  <c r="F438" i="7"/>
  <c r="F339" i="7"/>
  <c r="F471" i="7"/>
  <c r="F126" i="7"/>
  <c r="F711" i="7"/>
  <c r="F169" i="7"/>
  <c r="F502" i="7"/>
  <c r="F576" i="7"/>
  <c r="F292" i="7"/>
  <c r="F159" i="7"/>
  <c r="F616" i="7"/>
  <c r="F105" i="7"/>
  <c r="F702" i="7"/>
  <c r="F449" i="7"/>
  <c r="F418" i="7"/>
  <c r="F94" i="7"/>
  <c r="F61" i="7"/>
  <c r="F809" i="7"/>
  <c r="F83" i="7"/>
  <c r="F232" i="7"/>
  <c r="F588" i="7"/>
  <c r="F373" i="7"/>
  <c r="F47" i="7"/>
  <c r="F43" i="7"/>
  <c r="F306" i="7"/>
  <c r="F658" i="7"/>
  <c r="F807" i="7"/>
  <c r="F234" i="7"/>
  <c r="F276" i="7"/>
  <c r="F143" i="7"/>
  <c r="F42" i="7"/>
  <c r="F579" i="7"/>
  <c r="F788" i="7"/>
  <c r="F165" i="7"/>
  <c r="F621" i="7"/>
  <c r="F665" i="7"/>
  <c r="F570" i="7"/>
  <c r="F609" i="7"/>
  <c r="F574" i="7"/>
  <c r="F352" i="7"/>
  <c r="F219" i="7"/>
  <c r="F57" i="7"/>
  <c r="F683" i="7"/>
  <c r="F427" i="7"/>
  <c r="F404" i="7"/>
  <c r="F66" i="7"/>
  <c r="F60" i="7"/>
  <c r="F385" i="7"/>
  <c r="F387" i="7"/>
  <c r="F358" i="7"/>
  <c r="F476" i="7"/>
  <c r="F221" i="7"/>
  <c r="F768" i="7"/>
  <c r="F647" i="7"/>
  <c r="F26" i="7"/>
  <c r="F671" i="7"/>
  <c r="F572" i="7"/>
  <c r="F112" i="7"/>
  <c r="F75" i="7"/>
  <c r="F345" i="7"/>
  <c r="F557" i="7"/>
  <c r="F770" i="7"/>
  <c r="F640" i="7"/>
  <c r="F424" i="7"/>
  <c r="F215" i="7"/>
  <c r="F188" i="7"/>
  <c r="F144" i="7"/>
  <c r="F432" i="7"/>
  <c r="F394" i="7"/>
  <c r="F261" i="7"/>
  <c r="F524" i="7"/>
  <c r="F285" i="7"/>
  <c r="F740" i="7"/>
  <c r="F808" i="7"/>
  <c r="F111" i="7"/>
  <c r="F95" i="7"/>
  <c r="F283" i="7"/>
  <c r="F735" i="7"/>
  <c r="F767" i="7"/>
  <c r="F622" i="7"/>
  <c r="F642" i="7"/>
  <c r="F189" i="7"/>
  <c r="F181" i="7"/>
  <c r="F386" i="7"/>
  <c r="F515" i="7"/>
  <c r="F335" i="7"/>
  <c r="F226" i="7"/>
  <c r="F477" i="7"/>
  <c r="F462" i="7"/>
  <c r="F293" i="7"/>
  <c r="F174" i="7"/>
  <c r="F212" i="7"/>
  <c r="F743" i="7"/>
  <c r="F224" i="7"/>
  <c r="F268" i="7"/>
  <c r="F179" i="7"/>
  <c r="F676" i="7"/>
  <c r="F514" i="7"/>
  <c r="F134" i="7"/>
  <c r="F669" i="7"/>
  <c r="F546" i="7"/>
  <c r="F577" i="7"/>
  <c r="F294" i="7"/>
  <c r="F644" i="7"/>
  <c r="F467" i="7"/>
  <c r="F128" i="7"/>
  <c r="F738" i="7"/>
  <c r="F523" i="7"/>
  <c r="F554" i="7"/>
  <c r="F213" i="7"/>
  <c r="F724" i="7"/>
  <c r="F562" i="7"/>
  <c r="F182" i="7"/>
  <c r="F813" i="7"/>
  <c r="F543" i="7"/>
  <c r="F241" i="7"/>
  <c r="F92" i="7"/>
  <c r="F709" i="7"/>
  <c r="F249" i="7"/>
  <c r="F46" i="7"/>
  <c r="F25" i="7"/>
  <c r="F426" i="7"/>
  <c r="F457" i="7"/>
  <c r="F45" i="7"/>
  <c r="F772" i="7"/>
  <c r="F610" i="7"/>
  <c r="F39" i="7"/>
  <c r="F651" i="7"/>
  <c r="F238" i="7"/>
  <c r="F49" i="7"/>
  <c r="F278" i="7"/>
  <c r="F281" i="7"/>
  <c r="F300" i="7"/>
  <c r="F114" i="7"/>
  <c r="F710" i="7"/>
  <c r="F501" i="7"/>
  <c r="F132" i="7"/>
  <c r="F99" i="7"/>
  <c r="F198" i="7"/>
  <c r="F596" i="7"/>
  <c r="F537" i="7"/>
  <c r="F36" i="7"/>
  <c r="F684" i="7"/>
  <c r="F416" i="7"/>
  <c r="F460" i="7"/>
  <c r="F687" i="7"/>
  <c r="F641" i="7"/>
  <c r="F251" i="7"/>
  <c r="F135" i="7"/>
  <c r="F775" i="7"/>
  <c r="F307" i="7"/>
  <c r="F338" i="7"/>
  <c r="F380" i="7"/>
  <c r="F786" i="7"/>
  <c r="F363" i="7"/>
  <c r="F208" i="7"/>
  <c r="F791" i="7"/>
  <c r="F272" i="7"/>
  <c r="F316" i="7"/>
  <c r="F781" i="7"/>
  <c r="F689" i="7"/>
  <c r="F299" i="7"/>
  <c r="F183" i="7"/>
  <c r="F317" i="7"/>
  <c r="F402" i="7"/>
  <c r="F433" i="7"/>
  <c r="F164" i="7"/>
  <c r="F650" i="7"/>
  <c r="F441" i="7"/>
  <c r="F108" i="7"/>
  <c r="F741" i="7"/>
  <c r="F618" i="7"/>
  <c r="F531" i="7"/>
  <c r="F166" i="7"/>
  <c r="F737" i="7"/>
  <c r="F347" i="7"/>
  <c r="F101" i="7"/>
  <c r="F810" i="7"/>
  <c r="F430" i="7"/>
  <c r="F50" i="7"/>
  <c r="F85" i="7"/>
  <c r="F485" i="7"/>
  <c r="F516" i="7"/>
  <c r="F125" i="7"/>
  <c r="F675" i="7"/>
  <c r="F262" i="7"/>
  <c r="F73" i="7"/>
  <c r="F599" i="7"/>
  <c r="F805" i="7"/>
  <c r="F541" i="7"/>
  <c r="F533" i="7"/>
  <c r="F564" i="7"/>
  <c r="F625" i="7"/>
  <c r="F608" i="7"/>
  <c r="F569" i="7"/>
  <c r="F321" i="7"/>
  <c r="F679" i="7"/>
  <c r="F443" i="7"/>
  <c r="F187" i="7"/>
  <c r="F802" i="7"/>
  <c r="F499" i="7"/>
  <c r="F530" i="7"/>
  <c r="F324" i="7"/>
  <c r="F377" i="7"/>
  <c r="F396" i="7"/>
  <c r="F116" i="7"/>
  <c r="F732" i="7"/>
  <c r="F464" i="7"/>
  <c r="F508" i="7"/>
  <c r="F274" i="7"/>
  <c r="F668" i="7"/>
  <c r="F491" i="7"/>
  <c r="F40" i="7"/>
  <c r="F717" i="7"/>
  <c r="F594" i="7"/>
  <c r="F231" i="7"/>
  <c r="F722" i="7"/>
  <c r="F727" i="7"/>
  <c r="F483" i="7"/>
  <c r="F168" i="7"/>
  <c r="F682" i="7"/>
  <c r="F379" i="7"/>
  <c r="F410" i="7"/>
  <c r="F742" i="7"/>
  <c r="F716" i="7"/>
  <c r="F539" i="7"/>
  <c r="F88" i="7"/>
  <c r="F784" i="7"/>
  <c r="F468" i="7"/>
  <c r="F51" i="7"/>
  <c r="F31" i="7"/>
  <c r="F270" i="7"/>
  <c r="F301" i="7"/>
  <c r="F104" i="7"/>
  <c r="F751" i="7"/>
  <c r="F454" i="7"/>
  <c r="F74" i="7"/>
  <c r="F731" i="7"/>
  <c r="F392" i="7"/>
  <c r="F209" i="7"/>
  <c r="F129" i="7"/>
  <c r="F337" i="7"/>
  <c r="F758" i="7"/>
  <c r="F549" i="7"/>
  <c r="F48" i="7"/>
  <c r="F162" i="7"/>
  <c r="F353" i="7"/>
  <c r="F372" i="7"/>
  <c r="F211" i="7"/>
  <c r="F708" i="7"/>
  <c r="F440" i="7"/>
  <c r="F484" i="7"/>
  <c r="F138" i="7"/>
  <c r="F366" i="7"/>
  <c r="F397" i="7"/>
  <c r="F163" i="7"/>
  <c r="F811" i="7"/>
  <c r="F405" i="7"/>
  <c r="F131" i="7"/>
  <c r="F149" i="7"/>
  <c r="F401" i="7"/>
  <c r="F420" i="7"/>
  <c r="F29" i="7"/>
  <c r="F623" i="7"/>
  <c r="F547" i="7"/>
  <c r="F578" i="7"/>
  <c r="F439" i="7"/>
  <c r="F748" i="7"/>
  <c r="F586" i="7"/>
  <c r="F206" i="7"/>
  <c r="F774" i="7"/>
  <c r="F320" i="7"/>
  <c r="F364" i="7"/>
  <c r="F71" i="7"/>
  <c r="F461" i="7"/>
  <c r="F492" i="7"/>
  <c r="F77" i="7"/>
  <c r="F728" i="7"/>
  <c r="F551" i="7"/>
  <c r="F100" i="7"/>
  <c r="F777" i="7"/>
  <c r="F223" i="7"/>
  <c r="F254" i="7"/>
  <c r="F35" i="7"/>
  <c r="F773" i="7"/>
  <c r="F383" i="7"/>
  <c r="F102" i="7"/>
  <c r="F227" i="7"/>
  <c r="F436" i="7"/>
  <c r="F290" i="7"/>
  <c r="F286" i="7"/>
  <c r="F318" i="7"/>
  <c r="F723" i="7"/>
  <c r="F310" i="7"/>
  <c r="F121" i="7"/>
  <c r="F660" i="7"/>
  <c r="F581" i="7"/>
  <c r="F612" i="7"/>
  <c r="F150" i="7"/>
  <c r="F649" i="7"/>
  <c r="F327" i="7"/>
  <c r="F279" i="7"/>
  <c r="F681" i="7"/>
  <c r="F558" i="7"/>
  <c r="F589" i="7"/>
  <c r="F177" i="7"/>
  <c r="F806" i="7"/>
  <c r="F597" i="7"/>
  <c r="F120" i="7"/>
  <c r="F754" i="7"/>
  <c r="F423" i="7"/>
  <c r="F229" i="7"/>
  <c r="F68" i="7"/>
  <c r="F815" i="7"/>
  <c r="F296" i="7"/>
  <c r="F340" i="7"/>
  <c r="F411" i="7"/>
  <c r="F713" i="7"/>
  <c r="F323" i="7"/>
  <c r="F207" i="7"/>
  <c r="F780" i="7"/>
  <c r="F512" i="7"/>
  <c r="F556" i="7"/>
  <c r="F699" i="7"/>
  <c r="F246" i="7"/>
  <c r="F277" i="7"/>
  <c r="F127" i="7"/>
  <c r="F269" i="7"/>
  <c r="F288" i="7"/>
  <c r="F90" i="7"/>
  <c r="F718" i="7"/>
  <c r="F415" i="7"/>
  <c r="F446" i="7"/>
  <c r="F21" i="7"/>
  <c r="F752" i="7"/>
  <c r="F575" i="7"/>
  <c r="F124" i="7"/>
  <c r="F494" i="7"/>
  <c r="F746" i="7"/>
  <c r="F67" i="7"/>
  <c r="F142" i="7"/>
  <c r="F510" i="7"/>
  <c r="F629" i="7"/>
  <c r="F239" i="7"/>
  <c r="F123" i="7"/>
  <c r="F657" i="7"/>
  <c r="F534" i="7"/>
  <c r="F565" i="7"/>
  <c r="F153" i="7"/>
  <c r="F782" i="7"/>
  <c r="F573" i="7"/>
  <c r="F72" i="7"/>
  <c r="F814" i="7"/>
  <c r="F511" i="7"/>
  <c r="F542" i="7"/>
  <c r="F648" i="7"/>
  <c r="F712" i="7"/>
  <c r="F550" i="7"/>
  <c r="F170" i="7"/>
  <c r="F705" i="7"/>
  <c r="F582" i="7"/>
  <c r="F613" i="7"/>
  <c r="F201" i="7"/>
  <c r="F697" i="7"/>
  <c r="F237" i="7"/>
  <c r="F34" i="7"/>
  <c r="F136" i="7"/>
  <c r="F233" i="7"/>
  <c r="F252" i="7"/>
  <c r="F197" i="7"/>
  <c r="F662" i="7"/>
  <c r="F453" i="7"/>
  <c r="F204" i="7"/>
  <c r="F753" i="7"/>
  <c r="F291" i="7"/>
  <c r="F230" i="7"/>
  <c r="F190" i="7"/>
  <c r="F258" i="7"/>
  <c r="F289" i="7"/>
  <c r="F56" i="7"/>
  <c r="F624" i="7"/>
  <c r="F356" i="7"/>
  <c r="F400" i="7"/>
  <c r="F216" i="7"/>
  <c r="F497" i="7"/>
  <c r="F528" i="7"/>
  <c r="F137" i="7"/>
  <c r="F672" i="7"/>
  <c r="F448" i="7"/>
  <c r="F91" i="7"/>
  <c r="F545" i="7"/>
  <c r="F259" i="7"/>
  <c r="F630" i="7"/>
  <c r="F431" i="7"/>
  <c r="F79" i="7"/>
  <c r="F715" i="7"/>
  <c r="F295" i="7"/>
  <c r="F326" i="7"/>
  <c r="F155" i="7"/>
  <c r="F747" i="7"/>
  <c r="F334" i="7"/>
  <c r="F145" i="7"/>
  <c r="F779" i="7"/>
  <c r="F260" i="7"/>
  <c r="F304" i="7"/>
  <c r="F466" i="7"/>
  <c r="F677" i="7"/>
  <c r="F287" i="7"/>
  <c r="F171" i="7"/>
  <c r="F646" i="7"/>
  <c r="F343" i="7"/>
  <c r="F374" i="7"/>
  <c r="F192" i="7"/>
  <c r="F638" i="7"/>
  <c r="F429" i="7"/>
  <c r="F191" i="7"/>
  <c r="F719" i="7"/>
  <c r="F425" i="7"/>
  <c r="F444" i="7"/>
  <c r="F53" i="7"/>
  <c r="F627" i="7"/>
  <c r="F615" i="7"/>
  <c r="F180" i="7"/>
  <c r="F694" i="7"/>
  <c r="F391" i="7"/>
  <c r="F422" i="7"/>
  <c r="F22" i="7"/>
  <c r="F450" i="7"/>
  <c r="F481" i="7"/>
  <c r="F69" i="7"/>
  <c r="F816" i="7"/>
  <c r="F548" i="7"/>
  <c r="F592" i="7"/>
  <c r="F643" i="7"/>
  <c r="F282" i="7"/>
  <c r="F313" i="7"/>
  <c r="F152" i="7"/>
  <c r="F435" i="7"/>
  <c r="F160" i="7"/>
  <c r="F490" i="7"/>
  <c r="F652" i="7"/>
  <c r="F271" i="7"/>
  <c r="F800" i="7"/>
  <c r="F456" i="7"/>
  <c r="F172" i="7"/>
  <c r="F790" i="7"/>
  <c r="F487" i="7"/>
  <c r="F518" i="7"/>
  <c r="F139" i="7"/>
  <c r="F688" i="7"/>
  <c r="F526" i="7"/>
  <c r="F146" i="7"/>
  <c r="F720" i="7"/>
  <c r="F452" i="7"/>
  <c r="F496" i="7"/>
  <c r="F86" i="7"/>
  <c r="F656" i="7"/>
  <c r="F479" i="7"/>
  <c r="F28" i="7"/>
  <c r="F631" i="7"/>
  <c r="F535" i="7"/>
  <c r="F566" i="7"/>
  <c r="F176" i="7"/>
  <c r="F666" i="7"/>
  <c r="F315" i="7"/>
  <c r="F156" i="7"/>
  <c r="F776" i="7"/>
  <c r="F222" i="7"/>
  <c r="F253" i="7"/>
  <c r="F140" i="7"/>
  <c r="F819" i="7"/>
  <c r="F406" i="7"/>
  <c r="F217" i="7"/>
  <c r="F659" i="7"/>
  <c r="F583" i="7"/>
  <c r="F614" i="7"/>
  <c r="F765" i="7"/>
  <c r="F495" i="7"/>
  <c r="F242" i="7"/>
  <c r="F214" i="7"/>
  <c r="F757" i="7"/>
  <c r="F297" i="7"/>
  <c r="F106" i="7"/>
  <c r="F27" i="7"/>
  <c r="F474" i="7"/>
  <c r="F505" i="7"/>
  <c r="F93" i="7"/>
  <c r="F407" i="7"/>
  <c r="F611" i="7"/>
  <c r="F336" i="7"/>
  <c r="F298" i="7"/>
  <c r="F552" i="7"/>
  <c r="F341" i="7"/>
  <c r="F360" i="7"/>
  <c r="F151" i="7"/>
  <c r="F755" i="7"/>
  <c r="F236" i="7"/>
  <c r="F280" i="7"/>
  <c r="F628" i="7"/>
  <c r="F653" i="7"/>
  <c r="F263" i="7"/>
  <c r="F147" i="7"/>
  <c r="F661" i="7"/>
  <c r="F447" i="7"/>
  <c r="F375" i="7"/>
  <c r="F793" i="7"/>
  <c r="F703" i="7"/>
  <c r="F519" i="7"/>
  <c r="F220" i="7"/>
  <c r="F803" i="7"/>
  <c r="F284" i="7"/>
  <c r="F328" i="7"/>
  <c r="F798" i="7"/>
  <c r="F795" i="7"/>
  <c r="F382" i="7"/>
  <c r="F193" i="7"/>
  <c r="F23" i="7"/>
  <c r="F414" i="7"/>
  <c r="F445" i="7"/>
  <c r="F33" i="7"/>
  <c r="F760" i="7"/>
  <c r="F598" i="7"/>
  <c r="F218" i="7"/>
  <c r="F655" i="7"/>
  <c r="F332" i="7"/>
  <c r="F376" i="7"/>
  <c r="F706" i="7"/>
  <c r="F403" i="7"/>
  <c r="F434" i="7"/>
  <c r="F707" i="7"/>
  <c r="F698" i="7"/>
  <c r="F489" i="7"/>
  <c r="F203" i="7"/>
  <c r="F789" i="7"/>
  <c r="F235" i="7"/>
  <c r="F266" i="7"/>
  <c r="F59" i="7"/>
  <c r="F244" i="7"/>
  <c r="F584" i="7"/>
  <c r="F633" i="7"/>
  <c r="F154" i="7"/>
  <c r="F109" i="7"/>
  <c r="F330" i="7"/>
  <c r="F361" i="7"/>
  <c r="F103" i="7"/>
  <c r="F637" i="7"/>
  <c r="F620" i="7"/>
  <c r="F605" i="7"/>
  <c r="F517" i="7"/>
  <c r="F690" i="7"/>
  <c r="F243" i="7"/>
  <c r="F196" i="7"/>
  <c r="F794" i="7"/>
  <c r="F585" i="7"/>
  <c r="F84" i="7"/>
  <c r="F521" i="7"/>
  <c r="F303" i="7"/>
  <c r="F507" i="7"/>
  <c r="F175" i="7"/>
  <c r="F685" i="7"/>
  <c r="F225" i="7"/>
  <c r="F567" i="7"/>
  <c r="F247" i="7"/>
  <c r="F701" i="7"/>
  <c r="F311" i="7"/>
  <c r="F195" i="7"/>
  <c r="F670" i="7"/>
  <c r="F367" i="7"/>
  <c r="F398" i="7"/>
  <c r="F801" i="7"/>
  <c r="F704" i="7"/>
  <c r="F527" i="7"/>
  <c r="F76" i="7"/>
  <c r="F733" i="7"/>
  <c r="F273" i="7"/>
  <c r="F82" i="7"/>
  <c r="F799" i="7"/>
  <c r="F344" i="7"/>
  <c r="F388" i="7"/>
  <c r="F305" i="7"/>
  <c r="F691" i="7"/>
  <c r="F442" i="7"/>
  <c r="F62" i="7"/>
  <c r="F695" i="7"/>
  <c r="F619" i="7"/>
  <c r="F603" i="7"/>
  <c r="F766" i="7"/>
  <c r="F787" i="7"/>
  <c r="F161" i="7"/>
  <c r="F437" i="7"/>
  <c r="F739" i="7"/>
  <c r="F55" i="7"/>
  <c r="F522" i="7"/>
  <c r="F553" i="7"/>
  <c r="F141" i="7"/>
  <c r="F678" i="7"/>
  <c r="F369" i="7"/>
  <c r="F202" i="7"/>
  <c r="F87" i="7"/>
  <c r="F365" i="7"/>
  <c r="F384" i="7"/>
  <c r="F32" i="7"/>
  <c r="F759" i="7"/>
  <c r="F346" i="7"/>
  <c r="F157" i="7"/>
  <c r="F378" i="7"/>
  <c r="F409" i="7"/>
  <c r="F199" i="7"/>
  <c r="F626" i="7"/>
  <c r="F417" i="7"/>
  <c r="F167" i="7"/>
  <c r="F587" i="7"/>
  <c r="F680" i="7"/>
  <c r="F503" i="7"/>
  <c r="F52" i="7"/>
  <c r="F635" i="7"/>
  <c r="F559" i="7"/>
  <c r="F590" i="7"/>
  <c r="F325" i="7"/>
  <c r="F245" i="7"/>
  <c r="F264" i="7"/>
  <c r="F54" i="7"/>
  <c r="F674" i="7"/>
  <c r="F465" i="7"/>
  <c r="F200" i="7"/>
  <c r="F804" i="7"/>
  <c r="F536" i="7"/>
  <c r="F580" i="7"/>
  <c r="F486" i="7"/>
  <c r="F796" i="7"/>
  <c r="F600" i="7"/>
  <c r="F63" i="7"/>
  <c r="F636" i="7"/>
  <c r="F368" i="7"/>
  <c r="F412" i="7"/>
  <c r="F451" i="7"/>
  <c r="F555" i="7"/>
  <c r="F329" i="7"/>
  <c r="F302" i="7"/>
  <c r="F478" i="7"/>
  <c r="F186" i="7"/>
  <c r="C137" i="1"/>
  <c r="C135" i="1"/>
  <c r="C132" i="1"/>
  <c r="R4" i="1" a="1"/>
  <c r="O4" i="1" a="1"/>
  <c r="C129" i="1"/>
  <c r="W4" i="1" a="1"/>
  <c r="C131" i="1"/>
  <c r="U4" i="1" a="1"/>
  <c r="V4" i="1" a="1"/>
  <c r="C134" i="1"/>
  <c r="Q4" i="1" a="1"/>
  <c r="C130" i="1"/>
  <c r="T4" i="1" a="1"/>
  <c r="X4" i="1" a="1"/>
  <c r="C136" i="1"/>
  <c r="Y4" i="1" a="1"/>
  <c r="C133" i="1"/>
  <c r="P4" i="1" a="1"/>
  <c r="C138" i="1"/>
  <c r="S4" i="1" a="1"/>
  <c r="C128" i="1"/>
  <c r="X4" i="1" l="1"/>
  <c r="V4" i="1"/>
  <c r="I15" i="4" a="1"/>
  <c r="I15" i="4" s="1"/>
  <c r="U3" i="4" a="1"/>
  <c r="U3" i="4" s="1"/>
  <c r="C17" i="3" a="1"/>
  <c r="C17" i="3" s="1"/>
  <c r="J17" i="6" a="1"/>
  <c r="J17" i="6" s="1"/>
  <c r="C17" i="6" a="1"/>
  <c r="C17" i="6" s="1"/>
  <c r="S4" i="1"/>
  <c r="P4" i="1"/>
  <c r="Y4" i="1"/>
  <c r="T4" i="1"/>
  <c r="Q4" i="1"/>
  <c r="U4" i="1"/>
  <c r="W4" i="1"/>
  <c r="O4" i="1"/>
  <c r="F128" i="1" s="1" a="1"/>
  <c r="F128" i="1" s="1"/>
  <c r="R4" i="1"/>
  <c r="H3" i="2" l="1" a="1"/>
  <c r="H3" i="2" s="1"/>
  <c r="C3" i="2" s="1" a="1"/>
  <c r="C18" i="3" a="1"/>
  <c r="C18" i="3" s="1"/>
  <c r="J18" i="6" a="1"/>
  <c r="J18" i="6" s="1"/>
  <c r="C3" i="5" a="1"/>
  <c r="C3" i="5" s="1"/>
  <c r="C18" i="6" a="1"/>
  <c r="C18" i="6" s="1"/>
  <c r="I3" i="4" a="1"/>
  <c r="I3" i="4" s="1"/>
  <c r="K17" i="6"/>
  <c r="D17" i="3"/>
  <c r="G3" i="4"/>
  <c r="D17" i="6"/>
  <c r="D18" i="6" l="1"/>
  <c r="C19" i="6"/>
  <c r="J8" i="5"/>
  <c r="I31" i="4"/>
  <c r="C3" i="4" a="1"/>
  <c r="C16" i="7" a="1"/>
  <c r="C16" i="7" s="1"/>
  <c r="N16" i="7" s="1"/>
  <c r="C18" i="5" a="1"/>
  <c r="C18" i="5" s="1"/>
  <c r="C7" i="7" a="1"/>
  <c r="C7" i="7" s="1"/>
  <c r="N7" i="7" s="1"/>
  <c r="C17" i="5" a="1"/>
  <c r="C17" i="5" s="1"/>
  <c r="J3" i="5" s="1"/>
  <c r="C14" i="5"/>
  <c r="J19" i="6"/>
  <c r="K18" i="6"/>
  <c r="D18" i="3"/>
  <c r="C19" i="3"/>
  <c r="C8" i="2"/>
  <c r="C6" i="2"/>
  <c r="C3" i="2"/>
  <c r="C12" i="2"/>
  <c r="C10" i="2"/>
  <c r="C9" i="2"/>
  <c r="C4" i="2"/>
  <c r="C11" i="2"/>
  <c r="C7" i="2"/>
  <c r="C13" i="2"/>
  <c r="C5" i="2"/>
  <c r="J9" i="5" l="1"/>
  <c r="J4" i="5"/>
  <c r="K19" i="6"/>
  <c r="J20" i="6"/>
  <c r="K20" i="6" s="1"/>
  <c r="D19" i="3"/>
  <c r="C20" i="3"/>
  <c r="D20" i="3" s="1"/>
  <c r="C19" i="5"/>
  <c r="D19" i="5" s="1"/>
  <c r="D18" i="5"/>
  <c r="D17" i="5"/>
  <c r="C20" i="5"/>
  <c r="D20" i="5" s="1"/>
  <c r="D19" i="6"/>
  <c r="C20" i="6"/>
  <c r="D20" i="6" s="1"/>
  <c r="C3" i="4"/>
  <c r="C5" i="4"/>
  <c r="D395" i="7" s="1" a="1"/>
  <c r="D395" i="7" s="1"/>
  <c r="E395" i="7" s="1"/>
  <c r="G395" i="7" s="1"/>
  <c r="C7" i="4"/>
  <c r="D481" i="7" s="1" a="1"/>
  <c r="D481" i="7" s="1"/>
  <c r="E481" i="7" s="1"/>
  <c r="G481" i="7" s="1"/>
  <c r="C9" i="4"/>
  <c r="D247" i="7" s="1" a="1"/>
  <c r="D247" i="7" s="1"/>
  <c r="E247" i="7" s="1"/>
  <c r="G247" i="7" s="1"/>
  <c r="C8" i="4"/>
  <c r="C6" i="4"/>
  <c r="C10" i="4"/>
  <c r="C11" i="4"/>
  <c r="C12" i="4"/>
  <c r="C4" i="4"/>
  <c r="C13" i="4"/>
  <c r="K8" i="5"/>
  <c r="C17" i="2" a="1"/>
  <c r="C17" i="2" s="1"/>
  <c r="D361" i="7" a="1"/>
  <c r="D361" i="7" s="1"/>
  <c r="E361" i="7" s="1"/>
  <c r="G361" i="7" s="1"/>
  <c r="C14" i="7" a="1"/>
  <c r="C14" i="7" s="1"/>
  <c r="N14" i="7" s="1"/>
  <c r="D216" i="7" a="1"/>
  <c r="D216" i="7" s="1"/>
  <c r="E216" i="7" s="1"/>
  <c r="G216" i="7" s="1"/>
  <c r="D730" i="7" a="1"/>
  <c r="D730" i="7" s="1"/>
  <c r="E730" i="7" s="1"/>
  <c r="G730" i="7" s="1"/>
  <c r="D816" i="7" a="1"/>
  <c r="D816" i="7" s="1"/>
  <c r="E816" i="7" s="1"/>
  <c r="G816" i="7" s="1"/>
  <c r="C5" i="7" a="1"/>
  <c r="C5" i="7" s="1"/>
  <c r="N5" i="7" s="1"/>
  <c r="D416" i="7" a="1"/>
  <c r="D416" i="7" s="1"/>
  <c r="E416" i="7" s="1"/>
  <c r="G416" i="7" s="1"/>
  <c r="D504" i="7" a="1"/>
  <c r="D504" i="7" s="1"/>
  <c r="E504" i="7" s="1"/>
  <c r="G504" i="7" s="1"/>
  <c r="D453" i="7" a="1"/>
  <c r="D453" i="7" s="1"/>
  <c r="E453" i="7" s="1"/>
  <c r="G453" i="7" s="1"/>
  <c r="D787" i="7" a="1"/>
  <c r="D787" i="7" s="1"/>
  <c r="E787" i="7" s="1"/>
  <c r="G787" i="7" s="1"/>
  <c r="C14" i="2"/>
  <c r="D43" i="7" a="1"/>
  <c r="D43" i="7" s="1"/>
  <c r="E43" i="7" s="1"/>
  <c r="G43" i="7" s="1"/>
  <c r="D114" i="7" a="1"/>
  <c r="D114" i="7" s="1"/>
  <c r="E114" i="7" s="1"/>
  <c r="G114" i="7" s="1"/>
  <c r="D700" i="7" a="1"/>
  <c r="D700" i="7" s="1"/>
  <c r="E700" i="7" s="1"/>
  <c r="G700" i="7" s="1"/>
  <c r="D766" i="7" a="1"/>
  <c r="D766" i="7" s="1"/>
  <c r="E766" i="7" s="1"/>
  <c r="G766" i="7" s="1"/>
  <c r="D66" i="7" a="1"/>
  <c r="D66" i="7" s="1"/>
  <c r="E66" i="7" s="1"/>
  <c r="G66" i="7" s="1"/>
  <c r="D512" i="7" a="1"/>
  <c r="D512" i="7" s="1"/>
  <c r="E512" i="7" s="1"/>
  <c r="G512" i="7" s="1"/>
  <c r="D324" i="7" a="1"/>
  <c r="D324" i="7" s="1"/>
  <c r="E324" i="7" s="1"/>
  <c r="G324" i="7" s="1"/>
  <c r="D360" i="7" a="1"/>
  <c r="D360" i="7" s="1"/>
  <c r="E360" i="7" s="1"/>
  <c r="G360" i="7" s="1"/>
  <c r="C18" i="2" a="1"/>
  <c r="C18" i="2" s="1"/>
  <c r="D610" i="7" a="1"/>
  <c r="D610" i="7" s="1"/>
  <c r="E610" i="7" s="1"/>
  <c r="G610" i="7" s="1"/>
  <c r="D404" i="7" a="1"/>
  <c r="D404" i="7" s="1"/>
  <c r="E404" i="7" s="1"/>
  <c r="G404" i="7" s="1"/>
  <c r="D635" i="7" a="1"/>
  <c r="D635" i="7" s="1"/>
  <c r="E635" i="7" s="1"/>
  <c r="G635" i="7" s="1"/>
  <c r="D317" i="7" a="1"/>
  <c r="D317" i="7" s="1"/>
  <c r="E317" i="7" s="1"/>
  <c r="G317" i="7" s="1"/>
  <c r="D777" i="7" a="1"/>
  <c r="D777" i="7" s="1"/>
  <c r="E777" i="7" s="1"/>
  <c r="G777" i="7" s="1"/>
  <c r="D169" i="7" a="1"/>
  <c r="D169" i="7" s="1"/>
  <c r="E169" i="7" s="1"/>
  <c r="G169" i="7" s="1"/>
  <c r="D365" i="7" a="1"/>
  <c r="D365" i="7" s="1"/>
  <c r="E365" i="7" s="1"/>
  <c r="G365" i="7" s="1"/>
  <c r="D649" i="7" a="1"/>
  <c r="D649" i="7" s="1"/>
  <c r="E649" i="7" s="1"/>
  <c r="G649" i="7" s="1"/>
  <c r="D322" i="7" a="1"/>
  <c r="D322" i="7" s="1"/>
  <c r="E322" i="7" s="1"/>
  <c r="G322" i="7" s="1"/>
  <c r="D652" i="7" a="1"/>
  <c r="D652" i="7" s="1"/>
  <c r="E652" i="7" s="1"/>
  <c r="G652" i="7" s="1"/>
  <c r="D511" i="7" a="1"/>
  <c r="D511" i="7" s="1"/>
  <c r="E511" i="7" s="1"/>
  <c r="G511" i="7" s="1"/>
  <c r="D616" i="7" a="1"/>
  <c r="D616" i="7" s="1"/>
  <c r="E616" i="7" s="1"/>
  <c r="G616" i="7" s="1"/>
  <c r="D712" i="7" a="1"/>
  <c r="D712" i="7" s="1"/>
  <c r="E712" i="7" s="1"/>
  <c r="G712" i="7" s="1"/>
  <c r="D415" i="7" a="1"/>
  <c r="D415" i="7" s="1"/>
  <c r="E415" i="7" s="1"/>
  <c r="G415" i="7" s="1"/>
  <c r="D802" i="7" a="1"/>
  <c r="D802" i="7" s="1"/>
  <c r="E802" i="7" s="1"/>
  <c r="G802" i="7" s="1"/>
  <c r="D198" i="7" a="1"/>
  <c r="D198" i="7" s="1"/>
  <c r="E198" i="7" s="1"/>
  <c r="G198" i="7" s="1"/>
  <c r="D639" i="7" a="1"/>
  <c r="D639" i="7" s="1"/>
  <c r="E639" i="7" s="1"/>
  <c r="G639" i="7" s="1"/>
  <c r="D669" i="7" a="1"/>
  <c r="D669" i="7" s="1"/>
  <c r="E669" i="7" s="1"/>
  <c r="G669" i="7" s="1"/>
  <c r="D567" i="7" a="1"/>
  <c r="D567" i="7" s="1"/>
  <c r="E567" i="7" s="1"/>
  <c r="G567" i="7" s="1"/>
  <c r="D642" i="7" a="1"/>
  <c r="D642" i="7" s="1"/>
  <c r="E642" i="7" s="1"/>
  <c r="G642" i="7" s="1"/>
  <c r="D595" i="7" a="1"/>
  <c r="D595" i="7" s="1"/>
  <c r="E595" i="7" s="1"/>
  <c r="G595" i="7" s="1"/>
  <c r="D518" i="7" a="1"/>
  <c r="D518" i="7" s="1"/>
  <c r="E518" i="7" s="1"/>
  <c r="G518" i="7" s="1"/>
  <c r="D331" i="7" a="1"/>
  <c r="D331" i="7" s="1"/>
  <c r="E331" i="7" s="1"/>
  <c r="G331" i="7" s="1"/>
  <c r="D493" i="7" a="1"/>
  <c r="D493" i="7" s="1"/>
  <c r="E493" i="7" s="1"/>
  <c r="G493" i="7" s="1"/>
  <c r="D341" i="7" a="1"/>
  <c r="D341" i="7" s="1"/>
  <c r="E341" i="7" s="1"/>
  <c r="G341" i="7" s="1"/>
  <c r="D192" i="7" a="1"/>
  <c r="D192" i="7" s="1"/>
  <c r="E192" i="7" s="1"/>
  <c r="G192" i="7" s="1"/>
  <c r="D744" i="7" a="1"/>
  <c r="D744" i="7" s="1"/>
  <c r="E744" i="7" s="1"/>
  <c r="G744" i="7" s="1"/>
  <c r="D697" i="7" a="1"/>
  <c r="D697" i="7" s="1"/>
  <c r="E697" i="7" s="1"/>
  <c r="G697" i="7" s="1"/>
  <c r="D468" i="7" a="1"/>
  <c r="D468" i="7" s="1"/>
  <c r="E468" i="7" s="1"/>
  <c r="G468" i="7" s="1"/>
  <c r="D78" i="7" a="1"/>
  <c r="D78" i="7" s="1"/>
  <c r="E78" i="7" s="1"/>
  <c r="G78" i="7" s="1"/>
  <c r="D366" i="7" a="1"/>
  <c r="D366" i="7" s="1"/>
  <c r="E366" i="7" s="1"/>
  <c r="G366" i="7" s="1"/>
  <c r="D105" i="7" a="1"/>
  <c r="D105" i="7" s="1"/>
  <c r="E105" i="7" s="1"/>
  <c r="G105" i="7" s="1"/>
  <c r="D119" i="7" a="1"/>
  <c r="D119" i="7" s="1"/>
  <c r="E119" i="7" s="1"/>
  <c r="G119" i="7" s="1"/>
  <c r="D58" i="7" a="1"/>
  <c r="D58" i="7" s="1"/>
  <c r="E58" i="7" s="1"/>
  <c r="G58" i="7" s="1"/>
  <c r="D226" i="7" a="1"/>
  <c r="D226" i="7" s="1"/>
  <c r="E226" i="7" s="1"/>
  <c r="G226" i="7" s="1"/>
  <c r="D146" i="7" a="1"/>
  <c r="D146" i="7" s="1"/>
  <c r="E146" i="7" s="1"/>
  <c r="G146" i="7" s="1"/>
  <c r="D497" i="7" a="1"/>
  <c r="D497" i="7" s="1"/>
  <c r="E497" i="7" s="1"/>
  <c r="G497" i="7" s="1"/>
  <c r="D638" i="7" a="1"/>
  <c r="D638" i="7" s="1"/>
  <c r="E638" i="7" s="1"/>
  <c r="G638" i="7" s="1"/>
  <c r="D140" i="7" a="1"/>
  <c r="D140" i="7" s="1"/>
  <c r="E140" i="7" s="1"/>
  <c r="G140" i="7" s="1"/>
  <c r="D269" i="7" l="1" a="1"/>
  <c r="D269" i="7" s="1"/>
  <c r="E269" i="7" s="1"/>
  <c r="G269" i="7" s="1"/>
  <c r="D159" i="7" a="1"/>
  <c r="D159" i="7" s="1"/>
  <c r="E159" i="7" s="1"/>
  <c r="G159" i="7" s="1"/>
  <c r="D352" i="7" a="1"/>
  <c r="D352" i="7" s="1"/>
  <c r="E352" i="7" s="1"/>
  <c r="G352" i="7" s="1"/>
  <c r="D65" i="7" a="1"/>
  <c r="D65" i="7" s="1"/>
  <c r="E65" i="7" s="1"/>
  <c r="G65" i="7" s="1"/>
  <c r="D495" i="7" a="1"/>
  <c r="D495" i="7" s="1"/>
  <c r="E495" i="7" s="1"/>
  <c r="G495" i="7" s="1"/>
  <c r="D433" i="7" a="1"/>
  <c r="D433" i="7" s="1"/>
  <c r="E433" i="7" s="1"/>
  <c r="G433" i="7" s="1"/>
  <c r="D706" i="7" a="1"/>
  <c r="D706" i="7" s="1"/>
  <c r="E706" i="7" s="1"/>
  <c r="G706" i="7" s="1"/>
  <c r="D148" i="7" a="1"/>
  <c r="D148" i="7" s="1"/>
  <c r="E148" i="7" s="1"/>
  <c r="G148" i="7" s="1"/>
  <c r="D161" i="7" a="1"/>
  <c r="D161" i="7" s="1"/>
  <c r="E161" i="7" s="1"/>
  <c r="G161" i="7" s="1"/>
  <c r="D60" i="7" a="1"/>
  <c r="D60" i="7" s="1"/>
  <c r="E60" i="7" s="1"/>
  <c r="G60" i="7" s="1"/>
  <c r="D491" i="7" a="1"/>
  <c r="D491" i="7" s="1"/>
  <c r="E491" i="7" s="1"/>
  <c r="G491" i="7" s="1"/>
  <c r="D661" i="7" a="1"/>
  <c r="D661" i="7" s="1"/>
  <c r="E661" i="7" s="1"/>
  <c r="G661" i="7" s="1"/>
  <c r="D290" i="7" a="1"/>
  <c r="D290" i="7" s="1"/>
  <c r="E290" i="7" s="1"/>
  <c r="G290" i="7" s="1"/>
  <c r="D231" i="7" a="1"/>
  <c r="D231" i="7" s="1"/>
  <c r="E231" i="7" s="1"/>
  <c r="G231" i="7" s="1"/>
  <c r="D773" i="7" a="1"/>
  <c r="D773" i="7" s="1"/>
  <c r="E773" i="7" s="1"/>
  <c r="G773" i="7" s="1"/>
  <c r="D102" i="7" a="1"/>
  <c r="D102" i="7" s="1"/>
  <c r="E102" i="7" s="1"/>
  <c r="G102" i="7" s="1"/>
  <c r="D462" i="7" a="1"/>
  <c r="D462" i="7" s="1"/>
  <c r="E462" i="7" s="1"/>
  <c r="G462" i="7" s="1"/>
  <c r="D74" i="7" a="1"/>
  <c r="D74" i="7" s="1"/>
  <c r="E74" i="7" s="1"/>
  <c r="G74" i="7" s="1"/>
  <c r="D614" i="7" a="1"/>
  <c r="D614" i="7" s="1"/>
  <c r="E614" i="7" s="1"/>
  <c r="G614" i="7" s="1"/>
  <c r="D271" i="7" a="1"/>
  <c r="D271" i="7" s="1"/>
  <c r="E271" i="7" s="1"/>
  <c r="G271" i="7" s="1"/>
  <c r="D704" i="7" a="1"/>
  <c r="D704" i="7" s="1"/>
  <c r="E704" i="7" s="1"/>
  <c r="G704" i="7" s="1"/>
  <c r="D56" i="7" a="1"/>
  <c r="D56" i="7" s="1"/>
  <c r="E56" i="7" s="1"/>
  <c r="G56" i="7" s="1"/>
  <c r="D809" i="7" a="1"/>
  <c r="D809" i="7" s="1"/>
  <c r="E809" i="7" s="1"/>
  <c r="G809" i="7" s="1"/>
  <c r="D683" i="7" a="1"/>
  <c r="D683" i="7" s="1"/>
  <c r="E683" i="7" s="1"/>
  <c r="G683" i="7" s="1"/>
  <c r="D484" i="7" a="1"/>
  <c r="D484" i="7" s="1"/>
  <c r="E484" i="7" s="1"/>
  <c r="G484" i="7" s="1"/>
  <c r="D571" i="7" a="1"/>
  <c r="D571" i="7" s="1"/>
  <c r="E571" i="7" s="1"/>
  <c r="G571" i="7" s="1"/>
  <c r="D406" i="7" a="1"/>
  <c r="D406" i="7" s="1"/>
  <c r="E406" i="7" s="1"/>
  <c r="G406" i="7" s="1"/>
  <c r="D242" i="7" a="1"/>
  <c r="D242" i="7" s="1"/>
  <c r="E242" i="7" s="1"/>
  <c r="G242" i="7" s="1"/>
  <c r="D798" i="7" a="1"/>
  <c r="D798" i="7" s="1"/>
  <c r="E798" i="7" s="1"/>
  <c r="G798" i="7" s="1"/>
  <c r="D647" i="7" a="1"/>
  <c r="D647" i="7" s="1"/>
  <c r="E647" i="7" s="1"/>
  <c r="G647" i="7" s="1"/>
  <c r="D584" i="7" a="1"/>
  <c r="D584" i="7" s="1"/>
  <c r="E584" i="7" s="1"/>
  <c r="G584" i="7" s="1"/>
  <c r="D96" i="7" a="1"/>
  <c r="D96" i="7" s="1"/>
  <c r="E96" i="7" s="1"/>
  <c r="G96" i="7" s="1"/>
  <c r="D566" i="7" a="1"/>
  <c r="D566" i="7" s="1"/>
  <c r="E566" i="7" s="1"/>
  <c r="G566" i="7" s="1"/>
  <c r="D230" i="7" a="1"/>
  <c r="D230" i="7" s="1"/>
  <c r="E230" i="7" s="1"/>
  <c r="G230" i="7" s="1"/>
  <c r="D609" i="7" a="1"/>
  <c r="D609" i="7" s="1"/>
  <c r="E609" i="7" s="1"/>
  <c r="G609" i="7" s="1"/>
  <c r="D556" i="7" a="1"/>
  <c r="D556" i="7" s="1"/>
  <c r="E556" i="7" s="1"/>
  <c r="G556" i="7" s="1"/>
  <c r="D628" i="7" a="1"/>
  <c r="D628" i="7" s="1"/>
  <c r="E628" i="7" s="1"/>
  <c r="G628" i="7" s="1"/>
  <c r="D82" i="7" a="1"/>
  <c r="D82" i="7" s="1"/>
  <c r="E82" i="7" s="1"/>
  <c r="G82" i="7" s="1"/>
  <c r="D286" i="7" a="1"/>
  <c r="D286" i="7" s="1"/>
  <c r="E286" i="7" s="1"/>
  <c r="G286" i="7" s="1"/>
  <c r="D79" i="7" a="1"/>
  <c r="D79" i="7" s="1"/>
  <c r="E79" i="7" s="1"/>
  <c r="G79" i="7" s="1"/>
  <c r="D445" i="7" a="1"/>
  <c r="D445" i="7" s="1"/>
  <c r="E445" i="7" s="1"/>
  <c r="G445" i="7" s="1"/>
  <c r="D30" i="7" a="1"/>
  <c r="D30" i="7" s="1"/>
  <c r="E30" i="7" s="1"/>
  <c r="G30" i="7" s="1"/>
  <c r="D570" i="7" a="1"/>
  <c r="D570" i="7" s="1"/>
  <c r="E570" i="7" s="1"/>
  <c r="G570" i="7" s="1"/>
  <c r="D38" i="7" a="1"/>
  <c r="D38" i="7" s="1"/>
  <c r="E38" i="7" s="1"/>
  <c r="G38" i="7" s="1"/>
  <c r="D154" i="7" a="1"/>
  <c r="D154" i="7" s="1"/>
  <c r="E154" i="7" s="1"/>
  <c r="G154" i="7" s="1"/>
  <c r="D382" i="7" a="1"/>
  <c r="D382" i="7" s="1"/>
  <c r="E382" i="7" s="1"/>
  <c r="G382" i="7" s="1"/>
  <c r="D374" i="7" a="1"/>
  <c r="D374" i="7" s="1"/>
  <c r="E374" i="7" s="1"/>
  <c r="G374" i="7" s="1"/>
  <c r="D463" i="7" a="1"/>
  <c r="D463" i="7" s="1"/>
  <c r="E463" i="7" s="1"/>
  <c r="G463" i="7" s="1"/>
  <c r="D643" i="7" a="1"/>
  <c r="D643" i="7" s="1"/>
  <c r="E643" i="7" s="1"/>
  <c r="G643" i="7" s="1"/>
  <c r="D157" i="7" a="1"/>
  <c r="D157" i="7" s="1"/>
  <c r="E157" i="7" s="1"/>
  <c r="G157" i="7" s="1"/>
  <c r="D521" i="7" a="1"/>
  <c r="D521" i="7" s="1"/>
  <c r="E521" i="7" s="1"/>
  <c r="G521" i="7" s="1"/>
  <c r="D228" i="7" a="1"/>
  <c r="D228" i="7" s="1"/>
  <c r="E228" i="7" s="1"/>
  <c r="G228" i="7" s="1"/>
  <c r="D713" i="7" a="1"/>
  <c r="D713" i="7" s="1"/>
  <c r="E713" i="7" s="1"/>
  <c r="G713" i="7" s="1"/>
  <c r="D349" i="7" a="1"/>
  <c r="D349" i="7" s="1"/>
  <c r="E349" i="7" s="1"/>
  <c r="G349" i="7" s="1"/>
  <c r="D520" i="7" a="1"/>
  <c r="D520" i="7" s="1"/>
  <c r="E520" i="7" s="1"/>
  <c r="G520" i="7" s="1"/>
  <c r="D673" i="7" a="1"/>
  <c r="D673" i="7" s="1"/>
  <c r="E673" i="7" s="1"/>
  <c r="G673" i="7" s="1"/>
  <c r="D34" i="7" a="1"/>
  <c r="D34" i="7" s="1"/>
  <c r="E34" i="7" s="1"/>
  <c r="G34" i="7" s="1"/>
  <c r="D496" i="7" a="1"/>
  <c r="D496" i="7" s="1"/>
  <c r="E496" i="7" s="1"/>
  <c r="G496" i="7" s="1"/>
  <c r="D41" i="7" a="1"/>
  <c r="D41" i="7" s="1"/>
  <c r="E41" i="7" s="1"/>
  <c r="G41" i="7" s="1"/>
  <c r="D537" i="7" a="1"/>
  <c r="D537" i="7" s="1"/>
  <c r="E537" i="7" s="1"/>
  <c r="G537" i="7" s="1"/>
  <c r="D526" i="7" a="1"/>
  <c r="D526" i="7" s="1"/>
  <c r="E526" i="7" s="1"/>
  <c r="G526" i="7" s="1"/>
  <c r="D212" i="7" a="1"/>
  <c r="D212" i="7" s="1"/>
  <c r="E212" i="7" s="1"/>
  <c r="G212" i="7" s="1"/>
  <c r="D731" i="7" a="1"/>
  <c r="D731" i="7" s="1"/>
  <c r="E731" i="7" s="1"/>
  <c r="G731" i="7" s="1"/>
  <c r="D658" i="7" a="1"/>
  <c r="D658" i="7" s="1"/>
  <c r="E658" i="7" s="1"/>
  <c r="G658" i="7" s="1"/>
  <c r="D22" i="7" a="1"/>
  <c r="D22" i="7" s="1"/>
  <c r="E22" i="7" s="1"/>
  <c r="G22" i="7" s="1"/>
  <c r="D761" i="7" a="1"/>
  <c r="D761" i="7" s="1"/>
  <c r="E761" i="7" s="1"/>
  <c r="G761" i="7" s="1"/>
  <c r="D310" i="7" a="1"/>
  <c r="D310" i="7" s="1"/>
  <c r="E310" i="7" s="1"/>
  <c r="G310" i="7" s="1"/>
  <c r="D760" i="7" a="1"/>
  <c r="D760" i="7" s="1"/>
  <c r="E760" i="7" s="1"/>
  <c r="G760" i="7" s="1"/>
  <c r="D61" i="7" a="1"/>
  <c r="D61" i="7" s="1"/>
  <c r="E61" i="7" s="1"/>
  <c r="G61" i="7" s="1"/>
  <c r="D743" i="7" a="1"/>
  <c r="D743" i="7" s="1"/>
  <c r="E743" i="7" s="1"/>
  <c r="G743" i="7" s="1"/>
  <c r="D553" i="7" a="1"/>
  <c r="D553" i="7" s="1"/>
  <c r="E553" i="7" s="1"/>
  <c r="G553" i="7" s="1"/>
  <c r="D805" i="7" a="1"/>
  <c r="D805" i="7" s="1"/>
  <c r="E805" i="7" s="1"/>
  <c r="G805" i="7" s="1"/>
  <c r="D715" i="7" a="1"/>
  <c r="D715" i="7" s="1"/>
  <c r="E715" i="7" s="1"/>
  <c r="G715" i="7" s="1"/>
  <c r="D419" i="7" a="1"/>
  <c r="D419" i="7" s="1"/>
  <c r="E419" i="7" s="1"/>
  <c r="G419" i="7" s="1"/>
  <c r="D486" i="7" a="1"/>
  <c r="D486" i="7" s="1"/>
  <c r="E486" i="7" s="1"/>
  <c r="G486" i="7" s="1"/>
  <c r="D442" i="7" a="1"/>
  <c r="D442" i="7" s="1"/>
  <c r="E442" i="7" s="1"/>
  <c r="G442" i="7" s="1"/>
  <c r="D806" i="7" a="1"/>
  <c r="D806" i="7" s="1"/>
  <c r="E806" i="7" s="1"/>
  <c r="G806" i="7" s="1"/>
  <c r="D606" i="7" a="1"/>
  <c r="D606" i="7" s="1"/>
  <c r="E606" i="7" s="1"/>
  <c r="G606" i="7" s="1"/>
  <c r="D320" i="7" a="1"/>
  <c r="D320" i="7" s="1"/>
  <c r="E320" i="7" s="1"/>
  <c r="G320" i="7" s="1"/>
  <c r="D432" i="7" a="1"/>
  <c r="D432" i="7" s="1"/>
  <c r="E432" i="7" s="1"/>
  <c r="G432" i="7" s="1"/>
  <c r="D737" i="7" a="1"/>
  <c r="D737" i="7" s="1"/>
  <c r="E737" i="7" s="1"/>
  <c r="G737" i="7" s="1"/>
  <c r="D804" i="7" a="1"/>
  <c r="D804" i="7" s="1"/>
  <c r="E804" i="7" s="1"/>
  <c r="G804" i="7" s="1"/>
  <c r="D69" i="7" a="1"/>
  <c r="D69" i="7" s="1"/>
  <c r="E69" i="7" s="1"/>
  <c r="G69" i="7" s="1"/>
  <c r="D507" i="7" a="1"/>
  <c r="D507" i="7" s="1"/>
  <c r="E507" i="7" s="1"/>
  <c r="G507" i="7" s="1"/>
  <c r="D196" i="7" a="1"/>
  <c r="D196" i="7" s="1"/>
  <c r="E196" i="7" s="1"/>
  <c r="G196" i="7" s="1"/>
  <c r="D471" i="7" a="1"/>
  <c r="D471" i="7" s="1"/>
  <c r="E471" i="7" s="1"/>
  <c r="G471" i="7" s="1"/>
  <c r="D767" i="7" a="1"/>
  <c r="D767" i="7" s="1"/>
  <c r="E767" i="7" s="1"/>
  <c r="G767" i="7" s="1"/>
  <c r="D687" i="7" a="1"/>
  <c r="D687" i="7" s="1"/>
  <c r="E687" i="7" s="1"/>
  <c r="G687" i="7" s="1"/>
  <c r="D420" i="7" a="1"/>
  <c r="D420" i="7" s="1"/>
  <c r="E420" i="7" s="1"/>
  <c r="G420" i="7" s="1"/>
  <c r="D752" i="7" a="1"/>
  <c r="D752" i="7" s="1"/>
  <c r="E752" i="7" s="1"/>
  <c r="G752" i="7" s="1"/>
  <c r="D234" i="7" a="1"/>
  <c r="D234" i="7" s="1"/>
  <c r="E234" i="7" s="1"/>
  <c r="G234" i="7" s="1"/>
  <c r="D789" i="7" a="1"/>
  <c r="D789" i="7" s="1"/>
  <c r="E789" i="7" s="1"/>
  <c r="G789" i="7" s="1"/>
  <c r="D340" i="7" a="1"/>
  <c r="D340" i="7" s="1"/>
  <c r="E340" i="7" s="1"/>
  <c r="G340" i="7" s="1"/>
  <c r="D541" i="7" a="1"/>
  <c r="D541" i="7" s="1"/>
  <c r="E541" i="7" s="1"/>
  <c r="G541" i="7" s="1"/>
  <c r="D637" i="7" a="1"/>
  <c r="D637" i="7" s="1"/>
  <c r="E637" i="7" s="1"/>
  <c r="G637" i="7" s="1"/>
  <c r="D139" i="7" a="1"/>
  <c r="D139" i="7" s="1"/>
  <c r="E139" i="7" s="1"/>
  <c r="G139" i="7" s="1"/>
  <c r="D685" i="7" a="1"/>
  <c r="D685" i="7" s="1"/>
  <c r="E685" i="7" s="1"/>
  <c r="G685" i="7" s="1"/>
  <c r="D466" i="7" a="1"/>
  <c r="D466" i="7" s="1"/>
  <c r="E466" i="7" s="1"/>
  <c r="G466" i="7" s="1"/>
  <c r="D214" i="7" a="1"/>
  <c r="D214" i="7" s="1"/>
  <c r="E214" i="7" s="1"/>
  <c r="G214" i="7" s="1"/>
  <c r="D410" i="7" a="1"/>
  <c r="D410" i="7" s="1"/>
  <c r="E410" i="7" s="1"/>
  <c r="G410" i="7" s="1"/>
  <c r="D347" i="7" a="1"/>
  <c r="D347" i="7" s="1"/>
  <c r="E347" i="7" s="1"/>
  <c r="G347" i="7" s="1"/>
  <c r="D705" i="7" a="1"/>
  <c r="D705" i="7" s="1"/>
  <c r="E705" i="7" s="1"/>
  <c r="G705" i="7" s="1"/>
  <c r="D464" i="7" a="1"/>
  <c r="D464" i="7" s="1"/>
  <c r="E464" i="7" s="1"/>
  <c r="G464" i="7" s="1"/>
  <c r="D93" i="7" a="1"/>
  <c r="D93" i="7" s="1"/>
  <c r="E93" i="7" s="1"/>
  <c r="G93" i="7" s="1"/>
  <c r="D561" i="7" a="1"/>
  <c r="D561" i="7" s="1"/>
  <c r="E561" i="7" s="1"/>
  <c r="G561" i="7" s="1"/>
  <c r="D722" i="7" a="1"/>
  <c r="D722" i="7" s="1"/>
  <c r="E722" i="7" s="1"/>
  <c r="G722" i="7" s="1"/>
  <c r="D506" i="7" a="1"/>
  <c r="D506" i="7" s="1"/>
  <c r="E506" i="7" s="1"/>
  <c r="G506" i="7" s="1"/>
  <c r="D579" i="7" a="1"/>
  <c r="D579" i="7" s="1"/>
  <c r="E579" i="7" s="1"/>
  <c r="G579" i="7" s="1"/>
  <c r="D85" i="7" a="1"/>
  <c r="D85" i="7" s="1"/>
  <c r="E85" i="7" s="1"/>
  <c r="G85" i="7" s="1"/>
  <c r="D634" i="7" a="1"/>
  <c r="D634" i="7" s="1"/>
  <c r="E634" i="7" s="1"/>
  <c r="G634" i="7" s="1"/>
  <c r="D306" i="7" a="1"/>
  <c r="D306" i="7" s="1"/>
  <c r="E306" i="7" s="1"/>
  <c r="G306" i="7" s="1"/>
  <c r="D621" i="7" a="1"/>
  <c r="D621" i="7" s="1"/>
  <c r="E621" i="7" s="1"/>
  <c r="G621" i="7" s="1"/>
  <c r="D24" i="7" a="1"/>
  <c r="D24" i="7" s="1"/>
  <c r="E24" i="7" s="1"/>
  <c r="G24" i="7" s="1"/>
  <c r="D808" i="7" a="1"/>
  <c r="D808" i="7" s="1"/>
  <c r="E808" i="7" s="1"/>
  <c r="G808" i="7" s="1"/>
  <c r="D42" i="7" a="1"/>
  <c r="D42" i="7" s="1"/>
  <c r="E42" i="7" s="1"/>
  <c r="G42" i="7" s="1"/>
  <c r="D653" i="7" a="1"/>
  <c r="D653" i="7" s="1"/>
  <c r="E653" i="7" s="1"/>
  <c r="G653" i="7" s="1"/>
  <c r="D46" i="7" a="1"/>
  <c r="D46" i="7" s="1"/>
  <c r="E46" i="7" s="1"/>
  <c r="G46" i="7" s="1"/>
  <c r="D237" i="7" a="1"/>
  <c r="D237" i="7" s="1"/>
  <c r="E237" i="7" s="1"/>
  <c r="G237" i="7" s="1"/>
  <c r="D390" i="7" a="1"/>
  <c r="D390" i="7" s="1"/>
  <c r="E390" i="7" s="1"/>
  <c r="G390" i="7" s="1"/>
  <c r="D452" i="7" a="1"/>
  <c r="D452" i="7" s="1"/>
  <c r="E452" i="7" s="1"/>
  <c r="G452" i="7" s="1"/>
  <c r="D732" i="7" a="1"/>
  <c r="D732" i="7" s="1"/>
  <c r="E732" i="7" s="1"/>
  <c r="G732" i="7" s="1"/>
  <c r="D137" i="7" a="1"/>
  <c r="D137" i="7" s="1"/>
  <c r="E137" i="7" s="1"/>
  <c r="G137" i="7" s="1"/>
  <c r="D166" i="7" a="1"/>
  <c r="D166" i="7" s="1"/>
  <c r="E166" i="7" s="1"/>
  <c r="G166" i="7" s="1"/>
  <c r="D472" i="7" a="1"/>
  <c r="D472" i="7" s="1"/>
  <c r="E472" i="7" s="1"/>
  <c r="G472" i="7" s="1"/>
  <c r="D488" i="7" a="1"/>
  <c r="D488" i="7" s="1"/>
  <c r="E488" i="7" s="1"/>
  <c r="G488" i="7" s="1"/>
  <c r="D781" i="7" a="1"/>
  <c r="D781" i="7" s="1"/>
  <c r="E781" i="7" s="1"/>
  <c r="G781" i="7" s="1"/>
  <c r="D815" i="7" a="1"/>
  <c r="D815" i="7" s="1"/>
  <c r="E815" i="7" s="1"/>
  <c r="G815" i="7" s="1"/>
  <c r="D244" i="7" a="1"/>
  <c r="D244" i="7" s="1"/>
  <c r="E244" i="7" s="1"/>
  <c r="G244" i="7" s="1"/>
  <c r="D197" i="7" a="1"/>
  <c r="D197" i="7" s="1"/>
  <c r="E197" i="7" s="1"/>
  <c r="G197" i="7" s="1"/>
  <c r="D142" i="7" a="1"/>
  <c r="D142" i="7" s="1"/>
  <c r="E142" i="7" s="1"/>
  <c r="G142" i="7" s="1"/>
  <c r="D659" i="7" a="1"/>
  <c r="D659" i="7" s="1"/>
  <c r="E659" i="7" s="1"/>
  <c r="G659" i="7" s="1"/>
  <c r="D568" i="7" a="1"/>
  <c r="D568" i="7" s="1"/>
  <c r="E568" i="7" s="1"/>
  <c r="G568" i="7" s="1"/>
  <c r="D315" i="7" a="1"/>
  <c r="D315" i="7" s="1"/>
  <c r="E315" i="7" s="1"/>
  <c r="G315" i="7" s="1"/>
  <c r="D569" i="7" a="1"/>
  <c r="D569" i="7" s="1"/>
  <c r="E569" i="7" s="1"/>
  <c r="G569" i="7" s="1"/>
  <c r="D677" i="7" a="1"/>
  <c r="D677" i="7" s="1"/>
  <c r="E677" i="7" s="1"/>
  <c r="G677" i="7" s="1"/>
  <c r="D112" i="7" a="1"/>
  <c r="D112" i="7" s="1"/>
  <c r="E112" i="7" s="1"/>
  <c r="G112" i="7" s="1"/>
  <c r="D189" i="7" a="1"/>
  <c r="D189" i="7" s="1"/>
  <c r="E189" i="7" s="1"/>
  <c r="G189" i="7" s="1"/>
  <c r="D586" i="7" a="1"/>
  <c r="D586" i="7" s="1"/>
  <c r="E586" i="7" s="1"/>
  <c r="G586" i="7" s="1"/>
  <c r="D684" i="7" a="1"/>
  <c r="D684" i="7" s="1"/>
  <c r="E684" i="7" s="1"/>
  <c r="G684" i="7" s="1"/>
  <c r="D748" i="7" a="1"/>
  <c r="D748" i="7" s="1"/>
  <c r="E748" i="7" s="1"/>
  <c r="G748" i="7" s="1"/>
  <c r="D194" i="7" a="1"/>
  <c r="D194" i="7" s="1"/>
  <c r="E194" i="7" s="1"/>
  <c r="G194" i="7" s="1"/>
  <c r="D807" i="7" a="1"/>
  <c r="D807" i="7" s="1"/>
  <c r="E807" i="7" s="1"/>
  <c r="G807" i="7" s="1"/>
  <c r="D560" i="7" a="1"/>
  <c r="D560" i="7" s="1"/>
  <c r="E560" i="7" s="1"/>
  <c r="G560" i="7" s="1"/>
  <c r="D588" i="7" a="1"/>
  <c r="D588" i="7" s="1"/>
  <c r="E588" i="7" s="1"/>
  <c r="G588" i="7" s="1"/>
  <c r="D426" i="7" a="1"/>
  <c r="D426" i="7" s="1"/>
  <c r="E426" i="7" s="1"/>
  <c r="G426" i="7" s="1"/>
  <c r="D63" i="7" a="1"/>
  <c r="D63" i="7" s="1"/>
  <c r="E63" i="7" s="1"/>
  <c r="G63" i="7" s="1"/>
  <c r="D431" i="7" a="1"/>
  <c r="D431" i="7" s="1"/>
  <c r="E431" i="7" s="1"/>
  <c r="G431" i="7" s="1"/>
  <c r="D819" i="7" a="1"/>
  <c r="D819" i="7" s="1"/>
  <c r="E819" i="7" s="1"/>
  <c r="G819" i="7" s="1"/>
  <c r="D562" i="7" a="1"/>
  <c r="D562" i="7" s="1"/>
  <c r="E562" i="7" s="1"/>
  <c r="G562" i="7" s="1"/>
  <c r="D108" i="7" a="1"/>
  <c r="D108" i="7" s="1"/>
  <c r="E108" i="7" s="1"/>
  <c r="G108" i="7" s="1"/>
  <c r="D116" i="7" a="1"/>
  <c r="D116" i="7" s="1"/>
  <c r="E116" i="7" s="1"/>
  <c r="G116" i="7" s="1"/>
  <c r="D480" i="7" a="1"/>
  <c r="D480" i="7" s="1"/>
  <c r="E480" i="7" s="1"/>
  <c r="G480" i="7" s="1"/>
  <c r="D77" i="7" a="1"/>
  <c r="D77" i="7" s="1"/>
  <c r="E77" i="7" s="1"/>
  <c r="G77" i="7" s="1"/>
  <c r="D598" i="7" a="1"/>
  <c r="D598" i="7" s="1"/>
  <c r="E598" i="7" s="1"/>
  <c r="G598" i="7" s="1"/>
  <c r="D150" i="7" a="1"/>
  <c r="D150" i="7" s="1"/>
  <c r="E150" i="7" s="1"/>
  <c r="G150" i="7" s="1"/>
  <c r="D54" i="7" a="1"/>
  <c r="D54" i="7" s="1"/>
  <c r="E54" i="7" s="1"/>
  <c r="G54" i="7" s="1"/>
  <c r="D274" i="7" a="1"/>
  <c r="D274" i="7" s="1"/>
  <c r="E274" i="7" s="1"/>
  <c r="G274" i="7" s="1"/>
  <c r="D702" i="7" a="1"/>
  <c r="D702" i="7" s="1"/>
  <c r="E702" i="7" s="1"/>
  <c r="G702" i="7" s="1"/>
  <c r="D510" i="7" a="1"/>
  <c r="D510" i="7" s="1"/>
  <c r="E510" i="7" s="1"/>
  <c r="G510" i="7" s="1"/>
  <c r="D591" i="7" a="1"/>
  <c r="D591" i="7" s="1"/>
  <c r="E591" i="7" s="1"/>
  <c r="G591" i="7" s="1"/>
  <c r="D118" i="7" a="1"/>
  <c r="D118" i="7" s="1"/>
  <c r="E118" i="7" s="1"/>
  <c r="G118" i="7" s="1"/>
  <c r="D517" i="7" a="1"/>
  <c r="D517" i="7" s="1"/>
  <c r="E517" i="7" s="1"/>
  <c r="G517" i="7" s="1"/>
  <c r="D27" i="7" a="1"/>
  <c r="D27" i="7" s="1"/>
  <c r="E27" i="7" s="1"/>
  <c r="G27" i="7" s="1"/>
  <c r="D223" i="7" a="1"/>
  <c r="D223" i="7" s="1"/>
  <c r="E223" i="7" s="1"/>
  <c r="G223" i="7" s="1"/>
  <c r="D508" i="7" a="1"/>
  <c r="D508" i="7" s="1"/>
  <c r="E508" i="7" s="1"/>
  <c r="G508" i="7" s="1"/>
  <c r="D543" i="7" a="1"/>
  <c r="D543" i="7" s="1"/>
  <c r="E543" i="7" s="1"/>
  <c r="G543" i="7" s="1"/>
  <c r="D477" i="7" a="1"/>
  <c r="D477" i="7" s="1"/>
  <c r="E477" i="7" s="1"/>
  <c r="G477" i="7" s="1"/>
  <c r="D473" i="7" a="1"/>
  <c r="D473" i="7" s="1"/>
  <c r="E473" i="7" s="1"/>
  <c r="G473" i="7" s="1"/>
  <c r="D224" i="7" a="1"/>
  <c r="D224" i="7" s="1"/>
  <c r="E224" i="7" s="1"/>
  <c r="G224" i="7" s="1"/>
  <c r="D772" i="7" a="1"/>
  <c r="D772" i="7" s="1"/>
  <c r="E772" i="7" s="1"/>
  <c r="G772" i="7" s="1"/>
  <c r="D458" i="7" a="1"/>
  <c r="D458" i="7" s="1"/>
  <c r="E458" i="7" s="1"/>
  <c r="G458" i="7" s="1"/>
  <c r="D487" i="7" a="1"/>
  <c r="D487" i="7" s="1"/>
  <c r="E487" i="7" s="1"/>
  <c r="G487" i="7" s="1"/>
  <c r="D601" i="7" a="1"/>
  <c r="D601" i="7" s="1"/>
  <c r="E601" i="7" s="1"/>
  <c r="G601" i="7" s="1"/>
  <c r="D440" i="7" a="1"/>
  <c r="D440" i="7" s="1"/>
  <c r="E440" i="7" s="1"/>
  <c r="G440" i="7" s="1"/>
  <c r="D456" i="7" a="1"/>
  <c r="D456" i="7" s="1"/>
  <c r="E456" i="7" s="1"/>
  <c r="G456" i="7" s="1"/>
  <c r="D459" i="7" a="1"/>
  <c r="D459" i="7" s="1"/>
  <c r="E459" i="7" s="1"/>
  <c r="G459" i="7" s="1"/>
  <c r="D593" i="7" a="1"/>
  <c r="D593" i="7" s="1"/>
  <c r="E593" i="7" s="1"/>
  <c r="G593" i="7" s="1"/>
  <c r="D542" i="7" a="1"/>
  <c r="D542" i="7" s="1"/>
  <c r="E542" i="7" s="1"/>
  <c r="G542" i="7" s="1"/>
  <c r="D285" i="7" a="1"/>
  <c r="D285" i="7" s="1"/>
  <c r="E285" i="7" s="1"/>
  <c r="G285" i="7" s="1"/>
  <c r="D597" i="7" a="1"/>
  <c r="D597" i="7" s="1"/>
  <c r="E597" i="7" s="1"/>
  <c r="G597" i="7" s="1"/>
  <c r="D318" i="7" a="1"/>
  <c r="D318" i="7" s="1"/>
  <c r="E318" i="7" s="1"/>
  <c r="G318" i="7" s="1"/>
  <c r="D280" i="7" a="1"/>
  <c r="D280" i="7" s="1"/>
  <c r="E280" i="7" s="1"/>
  <c r="G280" i="7" s="1"/>
  <c r="D330" i="7" a="1"/>
  <c r="D330" i="7" s="1"/>
  <c r="E330" i="7" s="1"/>
  <c r="G330" i="7" s="1"/>
  <c r="D240" i="7" a="1"/>
  <c r="D240" i="7" s="1"/>
  <c r="E240" i="7" s="1"/>
  <c r="G240" i="7" s="1"/>
  <c r="D131" i="7" a="1"/>
  <c r="D131" i="7" s="1"/>
  <c r="E131" i="7" s="1"/>
  <c r="G131" i="7" s="1"/>
  <c r="D735" i="7" a="1"/>
  <c r="D735" i="7" s="1"/>
  <c r="E735" i="7" s="1"/>
  <c r="G735" i="7" s="1"/>
  <c r="D83" i="7" a="1"/>
  <c r="D83" i="7" s="1"/>
  <c r="E83" i="7" s="1"/>
  <c r="G83" i="7" s="1"/>
  <c r="D302" i="7" a="1"/>
  <c r="D302" i="7" s="1"/>
  <c r="E302" i="7" s="1"/>
  <c r="G302" i="7" s="1"/>
  <c r="D681" i="7" a="1"/>
  <c r="D681" i="7" s="1"/>
  <c r="E681" i="7" s="1"/>
  <c r="G681" i="7" s="1"/>
  <c r="D313" i="7" a="1"/>
  <c r="D313" i="7" s="1"/>
  <c r="E313" i="7" s="1"/>
  <c r="G313" i="7" s="1"/>
  <c r="D726" i="7" a="1"/>
  <c r="D726" i="7" s="1"/>
  <c r="E726" i="7" s="1"/>
  <c r="G726" i="7" s="1"/>
  <c r="D238" i="7" a="1"/>
  <c r="D238" i="7" s="1"/>
  <c r="E238" i="7" s="1"/>
  <c r="G238" i="7" s="1"/>
  <c r="D362" i="7" a="1"/>
  <c r="D362" i="7" s="1"/>
  <c r="E362" i="7" s="1"/>
  <c r="G362" i="7" s="1"/>
  <c r="D281" i="7" a="1"/>
  <c r="D281" i="7" s="1"/>
  <c r="E281" i="7" s="1"/>
  <c r="G281" i="7" s="1"/>
  <c r="D450" i="7" a="1"/>
  <c r="D450" i="7" s="1"/>
  <c r="E450" i="7" s="1"/>
  <c r="G450" i="7" s="1"/>
  <c r="D400" i="7" a="1"/>
  <c r="D400" i="7" s="1"/>
  <c r="E400" i="7" s="1"/>
  <c r="G400" i="7" s="1"/>
  <c r="D422" i="7" a="1"/>
  <c r="D422" i="7" s="1"/>
  <c r="E422" i="7" s="1"/>
  <c r="G422" i="7" s="1"/>
  <c r="D107" i="7" a="1"/>
  <c r="D107" i="7" s="1"/>
  <c r="E107" i="7" s="1"/>
  <c r="G107" i="7" s="1"/>
  <c r="D163" i="7" a="1"/>
  <c r="D163" i="7" s="1"/>
  <c r="E163" i="7" s="1"/>
  <c r="G163" i="7" s="1"/>
  <c r="D385" i="7" a="1"/>
  <c r="D385" i="7" s="1"/>
  <c r="E385" i="7" s="1"/>
  <c r="G385" i="7" s="1"/>
  <c r="D527" i="7" a="1"/>
  <c r="D527" i="7" s="1"/>
  <c r="E527" i="7" s="1"/>
  <c r="G527" i="7" s="1"/>
  <c r="D607" i="7" a="1"/>
  <c r="D607" i="7" s="1"/>
  <c r="E607" i="7" s="1"/>
  <c r="G607" i="7" s="1"/>
  <c r="D268" i="7" a="1"/>
  <c r="D268" i="7" s="1"/>
  <c r="E268" i="7" s="1"/>
  <c r="G268" i="7" s="1"/>
  <c r="D80" i="7" a="1"/>
  <c r="D80" i="7" s="1"/>
  <c r="E80" i="7" s="1"/>
  <c r="G80" i="7" s="1"/>
  <c r="D424" i="7" a="1"/>
  <c r="D424" i="7" s="1"/>
  <c r="E424" i="7" s="1"/>
  <c r="G424" i="7" s="1"/>
  <c r="D153" i="7" a="1"/>
  <c r="D153" i="7" s="1"/>
  <c r="E153" i="7" s="1"/>
  <c r="G153" i="7" s="1"/>
  <c r="D418" i="7" a="1"/>
  <c r="D418" i="7" s="1"/>
  <c r="E418" i="7" s="1"/>
  <c r="G418" i="7" s="1"/>
  <c r="D251" i="7" a="1"/>
  <c r="D251" i="7" s="1"/>
  <c r="E251" i="7" s="1"/>
  <c r="G251" i="7" s="1"/>
  <c r="D747" i="7" a="1"/>
  <c r="D747" i="7" s="1"/>
  <c r="E747" i="7" s="1"/>
  <c r="G747" i="7" s="1"/>
  <c r="D48" i="7" a="1"/>
  <c r="D48" i="7" s="1"/>
  <c r="E48" i="7" s="1"/>
  <c r="G48" i="7" s="1"/>
  <c r="D608" i="7" a="1"/>
  <c r="D608" i="7" s="1"/>
  <c r="E608" i="7" s="1"/>
  <c r="G608" i="7" s="1"/>
  <c r="D663" i="7" a="1"/>
  <c r="D663" i="7" s="1"/>
  <c r="E663" i="7" s="1"/>
  <c r="G663" i="7" s="1"/>
  <c r="D778" i="7" a="1"/>
  <c r="D778" i="7" s="1"/>
  <c r="E778" i="7" s="1"/>
  <c r="G778" i="7" s="1"/>
  <c r="D72" i="7" a="1"/>
  <c r="D72" i="7" s="1"/>
  <c r="E72" i="7" s="1"/>
  <c r="G72" i="7" s="1"/>
  <c r="D427" i="7" a="1"/>
  <c r="D427" i="7" s="1"/>
  <c r="E427" i="7" s="1"/>
  <c r="G427" i="7" s="1"/>
  <c r="D208" i="7" a="1"/>
  <c r="D208" i="7" s="1"/>
  <c r="E208" i="7" s="1"/>
  <c r="G208" i="7" s="1"/>
  <c r="D25" i="7" a="1"/>
  <c r="D25" i="7" s="1"/>
  <c r="E25" i="7" s="1"/>
  <c r="G25" i="7" s="1"/>
  <c r="D372" i="7" a="1"/>
  <c r="D372" i="7" s="1"/>
  <c r="E372" i="7" s="1"/>
  <c r="G372" i="7" s="1"/>
  <c r="D734" i="7" a="1"/>
  <c r="D734" i="7" s="1"/>
  <c r="E734" i="7" s="1"/>
  <c r="G734" i="7" s="1"/>
  <c r="D451" i="7" a="1"/>
  <c r="D451" i="7" s="1"/>
  <c r="E451" i="7" s="1"/>
  <c r="G451" i="7" s="1"/>
  <c r="D182" i="7" a="1"/>
  <c r="D182" i="7" s="1"/>
  <c r="E182" i="7" s="1"/>
  <c r="G182" i="7" s="1"/>
  <c r="D287" i="7" a="1"/>
  <c r="D287" i="7" s="1"/>
  <c r="E287" i="7" s="1"/>
  <c r="G287" i="7" s="1"/>
  <c r="D550" i="7" a="1"/>
  <c r="D550" i="7" s="1"/>
  <c r="E550" i="7" s="1"/>
  <c r="G550" i="7" s="1"/>
  <c r="D185" i="7" a="1"/>
  <c r="D185" i="7" s="1"/>
  <c r="E185" i="7" s="1"/>
  <c r="G185" i="7" s="1"/>
  <c r="D53" i="7" a="1"/>
  <c r="D53" i="7" s="1"/>
  <c r="E53" i="7" s="1"/>
  <c r="G53" i="7" s="1"/>
  <c r="D239" i="7" a="1"/>
  <c r="D239" i="7" s="1"/>
  <c r="E239" i="7" s="1"/>
  <c r="G239" i="7" s="1"/>
  <c r="D257" i="7" a="1"/>
  <c r="D257" i="7" s="1"/>
  <c r="E257" i="7" s="1"/>
  <c r="G257" i="7" s="1"/>
  <c r="D342" i="7" a="1"/>
  <c r="D342" i="7" s="1"/>
  <c r="E342" i="7" s="1"/>
  <c r="G342" i="7" s="1"/>
  <c r="D691" i="7" a="1"/>
  <c r="D691" i="7" s="1"/>
  <c r="E691" i="7" s="1"/>
  <c r="G691" i="7" s="1"/>
  <c r="D549" i="7" a="1"/>
  <c r="D549" i="7" s="1"/>
  <c r="E549" i="7" s="1"/>
  <c r="G549" i="7" s="1"/>
  <c r="D262" i="7" a="1"/>
  <c r="D262" i="7" s="1"/>
  <c r="E262" i="7" s="1"/>
  <c r="G262" i="7" s="1"/>
  <c r="D29" i="7" a="1"/>
  <c r="D29" i="7" s="1"/>
  <c r="E29" i="7" s="1"/>
  <c r="G29" i="7" s="1"/>
  <c r="D540" i="7" a="1"/>
  <c r="D540" i="7" s="1"/>
  <c r="E540" i="7" s="1"/>
  <c r="G540" i="7" s="1"/>
  <c r="D68" i="7" a="1"/>
  <c r="D68" i="7" s="1"/>
  <c r="E68" i="7" s="1"/>
  <c r="G68" i="7" s="1"/>
  <c r="D261" i="7" a="1"/>
  <c r="D261" i="7" s="1"/>
  <c r="E261" i="7" s="1"/>
  <c r="G261" i="7" s="1"/>
  <c r="D581" i="7" a="1"/>
  <c r="D581" i="7" s="1"/>
  <c r="E581" i="7" s="1"/>
  <c r="G581" i="7" s="1"/>
  <c r="D522" i="7" a="1"/>
  <c r="D522" i="7" s="1"/>
  <c r="E522" i="7" s="1"/>
  <c r="G522" i="7" s="1"/>
  <c r="D87" i="7" a="1"/>
  <c r="D87" i="7" s="1"/>
  <c r="E87" i="7" s="1"/>
  <c r="G87" i="7" s="1"/>
  <c r="D757" i="7" a="1"/>
  <c r="D757" i="7" s="1"/>
  <c r="E757" i="7" s="1"/>
  <c r="G757" i="7" s="1"/>
  <c r="D592" i="7" a="1"/>
  <c r="D592" i="7" s="1"/>
  <c r="E592" i="7" s="1"/>
  <c r="G592" i="7" s="1"/>
  <c r="D45" i="7" a="1"/>
  <c r="D45" i="7" s="1"/>
  <c r="E45" i="7" s="1"/>
  <c r="G45" i="7" s="1"/>
  <c r="D751" i="7" a="1"/>
  <c r="D751" i="7" s="1"/>
  <c r="E751" i="7" s="1"/>
  <c r="G751" i="7" s="1"/>
  <c r="D636" i="7" a="1"/>
  <c r="D636" i="7" s="1"/>
  <c r="E636" i="7" s="1"/>
  <c r="G636" i="7" s="1"/>
  <c r="D152" i="7" a="1"/>
  <c r="D152" i="7" s="1"/>
  <c r="E152" i="7" s="1"/>
  <c r="G152" i="7" s="1"/>
  <c r="D662" i="7" a="1"/>
  <c r="D662" i="7" s="1"/>
  <c r="E662" i="7" s="1"/>
  <c r="G662" i="7" s="1"/>
  <c r="D786" i="7" a="1"/>
  <c r="D786" i="7" s="1"/>
  <c r="E786" i="7" s="1"/>
  <c r="G786" i="7" s="1"/>
  <c r="D162" i="7" a="1"/>
  <c r="D162" i="7" s="1"/>
  <c r="E162" i="7" s="1"/>
  <c r="G162" i="7" s="1"/>
  <c r="D396" i="7" a="1"/>
  <c r="D396" i="7" s="1"/>
  <c r="E396" i="7" s="1"/>
  <c r="G396" i="7" s="1"/>
  <c r="D509" i="7" a="1"/>
  <c r="D509" i="7" s="1"/>
  <c r="E509" i="7" s="1"/>
  <c r="G509" i="7" s="1"/>
  <c r="D88" i="7" a="1"/>
  <c r="D88" i="7" s="1"/>
  <c r="E88" i="7" s="1"/>
  <c r="G88" i="7" s="1"/>
  <c r="D351" i="7" a="1"/>
  <c r="D351" i="7" s="1"/>
  <c r="E351" i="7" s="1"/>
  <c r="G351" i="7" s="1"/>
  <c r="D207" i="7" a="1"/>
  <c r="D207" i="7" s="1"/>
  <c r="E207" i="7" s="1"/>
  <c r="G207" i="7" s="1"/>
  <c r="D151" i="7" a="1"/>
  <c r="D151" i="7" s="1"/>
  <c r="E151" i="7" s="1"/>
  <c r="G151" i="7" s="1"/>
  <c r="D51" i="7" a="1"/>
  <c r="D51" i="7" s="1"/>
  <c r="E51" i="7" s="1"/>
  <c r="G51" i="7" s="1"/>
  <c r="D127" i="7" a="1"/>
  <c r="D127" i="7" s="1"/>
  <c r="E127" i="7" s="1"/>
  <c r="G127" i="7" s="1"/>
  <c r="D100" i="7" a="1"/>
  <c r="D100" i="7" s="1"/>
  <c r="E100" i="7" s="1"/>
  <c r="G100" i="7" s="1"/>
  <c r="D688" i="7" a="1"/>
  <c r="D688" i="7" s="1"/>
  <c r="E688" i="7" s="1"/>
  <c r="G688" i="7" s="1"/>
  <c r="D98" i="7" a="1"/>
  <c r="D98" i="7" s="1"/>
  <c r="E98" i="7" s="1"/>
  <c r="G98" i="7" s="1"/>
  <c r="D147" i="7" a="1"/>
  <c r="D147" i="7" s="1"/>
  <c r="E147" i="7" s="1"/>
  <c r="G147" i="7" s="1"/>
  <c r="D263" i="7" a="1"/>
  <c r="D263" i="7" s="1"/>
  <c r="E263" i="7" s="1"/>
  <c r="G263" i="7" s="1"/>
  <c r="D674" i="7" a="1"/>
  <c r="D674" i="7" s="1"/>
  <c r="E674" i="7" s="1"/>
  <c r="G674" i="7" s="1"/>
  <c r="D143" i="7" a="1"/>
  <c r="D143" i="7" s="1"/>
  <c r="E143" i="7" s="1"/>
  <c r="G143" i="7" s="1"/>
  <c r="D675" i="7" a="1"/>
  <c r="D675" i="7" s="1"/>
  <c r="E675" i="7" s="1"/>
  <c r="G675" i="7" s="1"/>
  <c r="D308" i="7" a="1"/>
  <c r="D308" i="7" s="1"/>
  <c r="E308" i="7" s="1"/>
  <c r="G308" i="7" s="1"/>
  <c r="D603" i="7" a="1"/>
  <c r="D603" i="7" s="1"/>
  <c r="E603" i="7" s="1"/>
  <c r="G603" i="7" s="1"/>
  <c r="D193" i="7" a="1"/>
  <c r="D193" i="7" s="1"/>
  <c r="E193" i="7" s="1"/>
  <c r="G193" i="7" s="1"/>
  <c r="D770" i="7" a="1"/>
  <c r="D770" i="7" s="1"/>
  <c r="E770" i="7" s="1"/>
  <c r="G770" i="7" s="1"/>
  <c r="D378" i="7" a="1"/>
  <c r="D378" i="7" s="1"/>
  <c r="E378" i="7" s="1"/>
  <c r="G378" i="7" s="1"/>
  <c r="D113" i="7" a="1"/>
  <c r="D113" i="7" s="1"/>
  <c r="E113" i="7" s="1"/>
  <c r="G113" i="7" s="1"/>
  <c r="D532" i="7" a="1"/>
  <c r="D532" i="7" s="1"/>
  <c r="E532" i="7" s="1"/>
  <c r="G532" i="7" s="1"/>
  <c r="D248" i="7" a="1"/>
  <c r="D248" i="7" s="1"/>
  <c r="E248" i="7" s="1"/>
  <c r="G248" i="7" s="1"/>
  <c r="D383" i="7" a="1"/>
  <c r="D383" i="7" s="1"/>
  <c r="E383" i="7" s="1"/>
  <c r="G383" i="7" s="1"/>
  <c r="D389" i="7" a="1"/>
  <c r="D389" i="7" s="1"/>
  <c r="E389" i="7" s="1"/>
  <c r="G389" i="7" s="1"/>
  <c r="D746" i="7" a="1"/>
  <c r="D746" i="7" s="1"/>
  <c r="E746" i="7" s="1"/>
  <c r="G746" i="7" s="1"/>
  <c r="D246" i="7" a="1"/>
  <c r="D246" i="7" s="1"/>
  <c r="E246" i="7" s="1"/>
  <c r="G246" i="7" s="1"/>
  <c r="D793" i="7" a="1"/>
  <c r="D793" i="7" s="1"/>
  <c r="E793" i="7" s="1"/>
  <c r="G793" i="7" s="1"/>
  <c r="D126" i="7" a="1"/>
  <c r="D126" i="7" s="1"/>
  <c r="E126" i="7" s="1"/>
  <c r="G126" i="7" s="1"/>
  <c r="D364" i="7" a="1"/>
  <c r="D364" i="7" s="1"/>
  <c r="E364" i="7" s="1"/>
  <c r="G364" i="7" s="1"/>
  <c r="D21" i="7" a="1"/>
  <c r="D21" i="7" s="1"/>
  <c r="E21" i="7" s="1"/>
  <c r="G21" i="7" s="1"/>
  <c r="D641" i="7" a="1"/>
  <c r="D641" i="7" s="1"/>
  <c r="E641" i="7" s="1"/>
  <c r="G641" i="7" s="1"/>
  <c r="D654" i="7" a="1"/>
  <c r="D654" i="7" s="1"/>
  <c r="E654" i="7" s="1"/>
  <c r="G654" i="7" s="1"/>
  <c r="D583" i="7" a="1"/>
  <c r="D583" i="7" s="1"/>
  <c r="E583" i="7" s="1"/>
  <c r="G583" i="7" s="1"/>
  <c r="D729" i="7" a="1"/>
  <c r="D729" i="7" s="1"/>
  <c r="E729" i="7" s="1"/>
  <c r="G729" i="7" s="1"/>
  <c r="D81" i="7" a="1"/>
  <c r="D81" i="7" s="1"/>
  <c r="E81" i="7" s="1"/>
  <c r="G81" i="7" s="1"/>
  <c r="D264" i="7" a="1"/>
  <c r="D264" i="7" s="1"/>
  <c r="E264" i="7" s="1"/>
  <c r="G264" i="7" s="1"/>
  <c r="D534" i="7" a="1"/>
  <c r="D534" i="7" s="1"/>
  <c r="E534" i="7" s="1"/>
  <c r="G534" i="7" s="1"/>
  <c r="D682" i="7" a="1"/>
  <c r="D682" i="7" s="1"/>
  <c r="E682" i="7" s="1"/>
  <c r="G682" i="7" s="1"/>
  <c r="D363" i="7" a="1"/>
  <c r="D363" i="7" s="1"/>
  <c r="E363" i="7" s="1"/>
  <c r="G363" i="7" s="1"/>
  <c r="D272" i="7" a="1"/>
  <c r="D272" i="7" s="1"/>
  <c r="E272" i="7" s="1"/>
  <c r="G272" i="7" s="1"/>
  <c r="D820" i="7" a="1"/>
  <c r="D820" i="7" s="1"/>
  <c r="E820" i="7" s="1"/>
  <c r="G820" i="7" s="1"/>
  <c r="D33" i="7" a="1"/>
  <c r="D33" i="7" s="1"/>
  <c r="E33" i="7" s="1"/>
  <c r="G33" i="7" s="1"/>
  <c r="D612" i="7" a="1"/>
  <c r="D612" i="7" s="1"/>
  <c r="E612" i="7" s="1"/>
  <c r="G612" i="7" s="1"/>
  <c r="D398" i="7" a="1"/>
  <c r="D398" i="7" s="1"/>
  <c r="E398" i="7" s="1"/>
  <c r="G398" i="7" s="1"/>
  <c r="D354" i="7" a="1"/>
  <c r="D354" i="7" s="1"/>
  <c r="E354" i="7" s="1"/>
  <c r="G354" i="7" s="1"/>
  <c r="D617" i="7" a="1"/>
  <c r="D617" i="7" s="1"/>
  <c r="E617" i="7" s="1"/>
  <c r="G617" i="7" s="1"/>
  <c r="D289" i="7" a="1"/>
  <c r="D289" i="7" s="1"/>
  <c r="E289" i="7" s="1"/>
  <c r="G289" i="7" s="1"/>
  <c r="D388" i="7" a="1"/>
  <c r="D388" i="7" s="1"/>
  <c r="E388" i="7" s="1"/>
  <c r="G388" i="7" s="1"/>
  <c r="D414" i="7" a="1"/>
  <c r="D414" i="7" s="1"/>
  <c r="E414" i="7" s="1"/>
  <c r="G414" i="7" s="1"/>
  <c r="D646" i="7" a="1"/>
  <c r="D646" i="7" s="1"/>
  <c r="E646" i="7" s="1"/>
  <c r="G646" i="7" s="1"/>
  <c r="D421" i="7" a="1"/>
  <c r="D421" i="7" s="1"/>
  <c r="E421" i="7" s="1"/>
  <c r="G421" i="7" s="1"/>
  <c r="D175" i="7" a="1"/>
  <c r="D175" i="7" s="1"/>
  <c r="E175" i="7" s="1"/>
  <c r="G175" i="7" s="1"/>
  <c r="D580" i="7" a="1"/>
  <c r="D580" i="7" s="1"/>
  <c r="E580" i="7" s="1"/>
  <c r="G580" i="7" s="1"/>
  <c r="D297" i="7" a="1"/>
  <c r="D297" i="7" s="1"/>
  <c r="E297" i="7" s="1"/>
  <c r="G297" i="7" s="1"/>
  <c r="D241" i="7" a="1"/>
  <c r="D241" i="7" s="1"/>
  <c r="E241" i="7" s="1"/>
  <c r="G241" i="7" s="1"/>
  <c r="D516" i="7" a="1"/>
  <c r="D516" i="7" s="1"/>
  <c r="E516" i="7" s="1"/>
  <c r="G516" i="7" s="1"/>
  <c r="D40" i="7" a="1"/>
  <c r="D40" i="7" s="1"/>
  <c r="E40" i="7" s="1"/>
  <c r="G40" i="7" s="1"/>
  <c r="D278" i="7" a="1"/>
  <c r="D278" i="7" s="1"/>
  <c r="E278" i="7" s="1"/>
  <c r="G278" i="7" s="1"/>
  <c r="D101" i="7" a="1"/>
  <c r="D101" i="7" s="1"/>
  <c r="E101" i="7" s="1"/>
  <c r="G101" i="7" s="1"/>
  <c r="D448" i="7" a="1"/>
  <c r="D448" i="7" s="1"/>
  <c r="E448" i="7" s="1"/>
  <c r="G448" i="7" s="1"/>
  <c r="D376" i="7" a="1"/>
  <c r="D376" i="7" s="1"/>
  <c r="E376" i="7" s="1"/>
  <c r="G376" i="7" s="1"/>
  <c r="D605" i="7" a="1"/>
  <c r="D605" i="7" s="1"/>
  <c r="E605" i="7" s="1"/>
  <c r="G605" i="7" s="1"/>
  <c r="D186" i="7" a="1"/>
  <c r="D186" i="7" s="1"/>
  <c r="E186" i="7" s="1"/>
  <c r="G186" i="7" s="1"/>
  <c r="D620" i="7" a="1"/>
  <c r="D620" i="7" s="1"/>
  <c r="E620" i="7" s="1"/>
  <c r="G620" i="7" s="1"/>
  <c r="D120" i="7" a="1"/>
  <c r="D120" i="7" s="1"/>
  <c r="E120" i="7" s="1"/>
  <c r="G120" i="7" s="1"/>
  <c r="D632" i="7" a="1"/>
  <c r="D632" i="7" s="1"/>
  <c r="E632" i="7" s="1"/>
  <c r="G632" i="7" s="1"/>
  <c r="D199" i="7" a="1"/>
  <c r="D199" i="7" s="1"/>
  <c r="E199" i="7" s="1"/>
  <c r="G199" i="7" s="1"/>
  <c r="D245" i="7" a="1"/>
  <c r="D245" i="7" s="1"/>
  <c r="E245" i="7" s="1"/>
  <c r="G245" i="7" s="1"/>
  <c r="D304" i="7" a="1"/>
  <c r="D304" i="7" s="1"/>
  <c r="E304" i="7" s="1"/>
  <c r="G304" i="7" s="1"/>
  <c r="D343" i="7" a="1"/>
  <c r="D343" i="7" s="1"/>
  <c r="E343" i="7" s="1"/>
  <c r="G343" i="7" s="1"/>
  <c r="D90" i="7" a="1"/>
  <c r="D90" i="7" s="1"/>
  <c r="E90" i="7" s="1"/>
  <c r="G90" i="7" s="1"/>
  <c r="D397" i="7" a="1"/>
  <c r="D397" i="7" s="1"/>
  <c r="E397" i="7" s="1"/>
  <c r="G397" i="7" s="1"/>
  <c r="D370" i="7" a="1"/>
  <c r="D370" i="7" s="1"/>
  <c r="E370" i="7" s="1"/>
  <c r="G370" i="7" s="1"/>
  <c r="D679" i="7" a="1"/>
  <c r="D679" i="7" s="1"/>
  <c r="E679" i="7" s="1"/>
  <c r="G679" i="7" s="1"/>
  <c r="D183" i="7" a="1"/>
  <c r="D183" i="7" s="1"/>
  <c r="E183" i="7" s="1"/>
  <c r="G183" i="7" s="1"/>
  <c r="D723" i="7" a="1"/>
  <c r="D723" i="7" s="1"/>
  <c r="E723" i="7" s="1"/>
  <c r="G723" i="7" s="1"/>
  <c r="D762" i="7" a="1"/>
  <c r="D762" i="7" s="1"/>
  <c r="E762" i="7" s="1"/>
  <c r="G762" i="7" s="1"/>
  <c r="D774" i="7" a="1"/>
  <c r="D774" i="7" s="1"/>
  <c r="E774" i="7" s="1"/>
  <c r="G774" i="7" s="1"/>
  <c r="D195" i="7" a="1"/>
  <c r="D195" i="7" s="1"/>
  <c r="E195" i="7" s="1"/>
  <c r="G195" i="7" s="1"/>
  <c r="D707" i="7" a="1"/>
  <c r="D707" i="7" s="1"/>
  <c r="E707" i="7" s="1"/>
  <c r="G707" i="7" s="1"/>
  <c r="D437" i="7" a="1"/>
  <c r="D437" i="7" s="1"/>
  <c r="E437" i="7" s="1"/>
  <c r="G437" i="7" s="1"/>
  <c r="D623" i="7" a="1"/>
  <c r="D623" i="7" s="1"/>
  <c r="E623" i="7" s="1"/>
  <c r="G623" i="7" s="1"/>
  <c r="D253" i="7" a="1"/>
  <c r="D253" i="7" s="1"/>
  <c r="E253" i="7" s="1"/>
  <c r="G253" i="7" s="1"/>
  <c r="D57" i="7" a="1"/>
  <c r="D57" i="7" s="1"/>
  <c r="E57" i="7" s="1"/>
  <c r="G57" i="7" s="1"/>
  <c r="D667" i="7" a="1"/>
  <c r="D667" i="7" s="1"/>
  <c r="E667" i="7" s="1"/>
  <c r="G667" i="7" s="1"/>
  <c r="D676" i="7" a="1"/>
  <c r="D676" i="7" s="1"/>
  <c r="E676" i="7" s="1"/>
  <c r="G676" i="7" s="1"/>
  <c r="D250" i="7" a="1"/>
  <c r="D250" i="7" s="1"/>
  <c r="E250" i="7" s="1"/>
  <c r="G250" i="7" s="1"/>
  <c r="D817" i="7" a="1"/>
  <c r="D817" i="7" s="1"/>
  <c r="E817" i="7" s="1"/>
  <c r="G817" i="7" s="1"/>
  <c r="D344" i="7" a="1"/>
  <c r="D344" i="7" s="1"/>
  <c r="E344" i="7" s="1"/>
  <c r="G344" i="7" s="1"/>
  <c r="D717" i="7" a="1"/>
  <c r="D717" i="7" s="1"/>
  <c r="E717" i="7" s="1"/>
  <c r="G717" i="7" s="1"/>
  <c r="D129" i="7" a="1"/>
  <c r="D129" i="7" s="1"/>
  <c r="E129" i="7" s="1"/>
  <c r="G129" i="7" s="1"/>
  <c r="D249" i="7" a="1"/>
  <c r="D249" i="7" s="1"/>
  <c r="E249" i="7" s="1"/>
  <c r="G249" i="7" s="1"/>
  <c r="D429" i="7" a="1"/>
  <c r="D429" i="7" s="1"/>
  <c r="E429" i="7" s="1"/>
  <c r="G429" i="7" s="1"/>
  <c r="D544" i="7" a="1"/>
  <c r="D544" i="7" s="1"/>
  <c r="E544" i="7" s="1"/>
  <c r="G544" i="7" s="1"/>
  <c r="D768" i="7" a="1"/>
  <c r="D768" i="7" s="1"/>
  <c r="E768" i="7" s="1"/>
  <c r="G768" i="7" s="1"/>
  <c r="D279" i="7" a="1"/>
  <c r="D279" i="7" s="1"/>
  <c r="E279" i="7" s="1"/>
  <c r="G279" i="7" s="1"/>
  <c r="D70" i="7" a="1"/>
  <c r="D70" i="7" s="1"/>
  <c r="E70" i="7" s="1"/>
  <c r="G70" i="7" s="1"/>
  <c r="D31" i="7" a="1"/>
  <c r="D31" i="7" s="1"/>
  <c r="E31" i="7" s="1"/>
  <c r="G31" i="7" s="1"/>
  <c r="D695" i="7" a="1"/>
  <c r="D695" i="7" s="1"/>
  <c r="E695" i="7" s="1"/>
  <c r="G695" i="7" s="1"/>
  <c r="D721" i="7" a="1"/>
  <c r="D721" i="7" s="1"/>
  <c r="E721" i="7" s="1"/>
  <c r="G721" i="7" s="1"/>
  <c r="D168" i="7" a="1"/>
  <c r="D168" i="7" s="1"/>
  <c r="E168" i="7" s="1"/>
  <c r="G168" i="7" s="1"/>
  <c r="D800" i="7" a="1"/>
  <c r="D800" i="7" s="1"/>
  <c r="E800" i="7" s="1"/>
  <c r="G800" i="7" s="1"/>
  <c r="D334" i="7" a="1"/>
  <c r="D334" i="7" s="1"/>
  <c r="E334" i="7" s="1"/>
  <c r="G334" i="7" s="1"/>
  <c r="D32" i="7" a="1"/>
  <c r="D32" i="7" s="1"/>
  <c r="E32" i="7" s="1"/>
  <c r="G32" i="7" s="1"/>
  <c r="D535" i="7" a="1"/>
  <c r="D535" i="7" s="1"/>
  <c r="E535" i="7" s="1"/>
  <c r="G535" i="7" s="1"/>
  <c r="D461" i="7" a="1"/>
  <c r="D461" i="7" s="1"/>
  <c r="E461" i="7" s="1"/>
  <c r="G461" i="7" s="1"/>
  <c r="D335" i="7" a="1"/>
  <c r="D335" i="7" s="1"/>
  <c r="E335" i="7" s="1"/>
  <c r="G335" i="7" s="1"/>
  <c r="D337" i="7" a="1"/>
  <c r="D337" i="7" s="1"/>
  <c r="E337" i="7" s="1"/>
  <c r="G337" i="7" s="1"/>
  <c r="D371" i="7" a="1"/>
  <c r="D371" i="7" s="1"/>
  <c r="E371" i="7" s="1"/>
  <c r="G371" i="7" s="1"/>
  <c r="D727" i="7" a="1"/>
  <c r="D727" i="7" s="1"/>
  <c r="E727" i="7" s="1"/>
  <c r="G727" i="7" s="1"/>
  <c r="D305" i="7" a="1"/>
  <c r="D305" i="7" s="1"/>
  <c r="E305" i="7" s="1"/>
  <c r="G305" i="7" s="1"/>
  <c r="D574" i="7" a="1"/>
  <c r="D574" i="7" s="1"/>
  <c r="E574" i="7" s="1"/>
  <c r="G574" i="7" s="1"/>
  <c r="D49" i="7" a="1"/>
  <c r="D49" i="7" s="1"/>
  <c r="E49" i="7" s="1"/>
  <c r="G49" i="7" s="1"/>
  <c r="D121" i="7" a="1"/>
  <c r="D121" i="7" s="1"/>
  <c r="E121" i="7" s="1"/>
  <c r="G121" i="7" s="1"/>
  <c r="D539" i="7" a="1"/>
  <c r="D539" i="7" s="1"/>
  <c r="E539" i="7" s="1"/>
  <c r="G539" i="7" s="1"/>
  <c r="D254" i="7" a="1"/>
  <c r="D254" i="7" s="1"/>
  <c r="E254" i="7" s="1"/>
  <c r="G254" i="7" s="1"/>
  <c r="D283" i="7" a="1"/>
  <c r="D283" i="7" s="1"/>
  <c r="E283" i="7" s="1"/>
  <c r="G283" i="7" s="1"/>
  <c r="D701" i="7" a="1"/>
  <c r="D701" i="7" s="1"/>
  <c r="E701" i="7" s="1"/>
  <c r="G701" i="7" s="1"/>
  <c r="D759" i="7" a="1"/>
  <c r="D759" i="7" s="1"/>
  <c r="E759" i="7" s="1"/>
  <c r="G759" i="7" s="1"/>
  <c r="D750" i="7" a="1"/>
  <c r="D750" i="7" s="1"/>
  <c r="E750" i="7" s="1"/>
  <c r="G750" i="7" s="1"/>
  <c r="D736" i="7" a="1"/>
  <c r="D736" i="7" s="1"/>
  <c r="E736" i="7" s="1"/>
  <c r="G736" i="7" s="1"/>
  <c r="D213" i="7" a="1"/>
  <c r="D213" i="7" s="1"/>
  <c r="E213" i="7" s="1"/>
  <c r="G213" i="7" s="1"/>
  <c r="D47" i="7" a="1"/>
  <c r="D47" i="7" s="1"/>
  <c r="E47" i="7" s="1"/>
  <c r="G47" i="7" s="1"/>
  <c r="D490" i="7" a="1"/>
  <c r="D490" i="7" s="1"/>
  <c r="E490" i="7" s="1"/>
  <c r="G490" i="7" s="1"/>
  <c r="D35" i="7" a="1"/>
  <c r="D35" i="7" s="1"/>
  <c r="E35" i="7" s="1"/>
  <c r="G35" i="7" s="1"/>
  <c r="D411" i="7" a="1"/>
  <c r="D411" i="7" s="1"/>
  <c r="E411" i="7" s="1"/>
  <c r="G411" i="7" s="1"/>
  <c r="D336" i="7" a="1"/>
  <c r="D336" i="7" s="1"/>
  <c r="E336" i="7" s="1"/>
  <c r="G336" i="7" s="1"/>
  <c r="D99" i="7" a="1"/>
  <c r="D99" i="7" s="1"/>
  <c r="E99" i="7" s="1"/>
  <c r="G99" i="7" s="1"/>
  <c r="D749" i="7" a="1"/>
  <c r="D749" i="7" s="1"/>
  <c r="E749" i="7" s="1"/>
  <c r="G749" i="7" s="1"/>
  <c r="D479" i="7" a="1"/>
  <c r="D479" i="7" s="1"/>
  <c r="E479" i="7" s="1"/>
  <c r="G479" i="7" s="1"/>
  <c r="D555" i="7" a="1"/>
  <c r="D555" i="7" s="1"/>
  <c r="E555" i="7" s="1"/>
  <c r="G555" i="7" s="1"/>
  <c r="D393" i="7" a="1"/>
  <c r="D393" i="7" s="1"/>
  <c r="E393" i="7" s="1"/>
  <c r="G393" i="7" s="1"/>
  <c r="D629" i="7" a="1"/>
  <c r="D629" i="7" s="1"/>
  <c r="E629" i="7" s="1"/>
  <c r="G629" i="7" s="1"/>
  <c r="D276" i="7" a="1"/>
  <c r="D276" i="7" s="1"/>
  <c r="E276" i="7" s="1"/>
  <c r="G276" i="7" s="1"/>
  <c r="D547" i="7" a="1"/>
  <c r="D547" i="7" s="1"/>
  <c r="E547" i="7" s="1"/>
  <c r="G547" i="7" s="1"/>
  <c r="D141" i="7" a="1"/>
  <c r="D141" i="7" s="1"/>
  <c r="E141" i="7" s="1"/>
  <c r="G141" i="7" s="1"/>
  <c r="D134" i="7" a="1"/>
  <c r="D134" i="7" s="1"/>
  <c r="E134" i="7" s="1"/>
  <c r="G134" i="7" s="1"/>
  <c r="D575" i="7" a="1"/>
  <c r="D575" i="7" s="1"/>
  <c r="E575" i="7" s="1"/>
  <c r="G575" i="7" s="1"/>
  <c r="D386" i="7" a="1"/>
  <c r="D386" i="7" s="1"/>
  <c r="E386" i="7" s="1"/>
  <c r="G386" i="7" s="1"/>
  <c r="D235" i="7" a="1"/>
  <c r="D235" i="7" s="1"/>
  <c r="E235" i="7" s="1"/>
  <c r="G235" i="7" s="1"/>
  <c r="D703" i="7" a="1"/>
  <c r="D703" i="7" s="1"/>
  <c r="E703" i="7" s="1"/>
  <c r="G703" i="7" s="1"/>
  <c r="D788" i="7" a="1"/>
  <c r="D788" i="7" s="1"/>
  <c r="E788" i="7" s="1"/>
  <c r="G788" i="7" s="1"/>
  <c r="D55" i="7" a="1"/>
  <c r="D55" i="7" s="1"/>
  <c r="E55" i="7" s="1"/>
  <c r="G55" i="7" s="1"/>
  <c r="D483" i="7" a="1"/>
  <c r="D483" i="7" s="1"/>
  <c r="E483" i="7" s="1"/>
  <c r="G483" i="7" s="1"/>
  <c r="D645" i="7" a="1"/>
  <c r="D645" i="7" s="1"/>
  <c r="E645" i="7" s="1"/>
  <c r="G645" i="7" s="1"/>
  <c r="D259" i="7" a="1"/>
  <c r="D259" i="7" s="1"/>
  <c r="E259" i="7" s="1"/>
  <c r="G259" i="7" s="1"/>
  <c r="D719" i="7" a="1"/>
  <c r="D719" i="7" s="1"/>
  <c r="E719" i="7" s="1"/>
  <c r="G719" i="7" s="1"/>
  <c r="D173" i="7" a="1"/>
  <c r="D173" i="7" s="1"/>
  <c r="E173" i="7" s="1"/>
  <c r="G173" i="7" s="1"/>
  <c r="D594" i="7" a="1"/>
  <c r="D594" i="7" s="1"/>
  <c r="E594" i="7" s="1"/>
  <c r="G594" i="7" s="1"/>
  <c r="D428" i="7" a="1"/>
  <c r="D428" i="7" s="1"/>
  <c r="E428" i="7" s="1"/>
  <c r="G428" i="7" s="1"/>
  <c r="D618" i="7" a="1"/>
  <c r="D618" i="7" s="1"/>
  <c r="E618" i="7" s="1"/>
  <c r="G618" i="7" s="1"/>
  <c r="D184" i="7" a="1"/>
  <c r="D184" i="7" s="1"/>
  <c r="E184" i="7" s="1"/>
  <c r="G184" i="7" s="1"/>
  <c r="D680" i="7" a="1"/>
  <c r="D680" i="7" s="1"/>
  <c r="E680" i="7" s="1"/>
  <c r="G680" i="7" s="1"/>
  <c r="D174" i="7" a="1"/>
  <c r="D174" i="7" s="1"/>
  <c r="E174" i="7" s="1"/>
  <c r="G174" i="7" s="1"/>
  <c r="D392" i="7" a="1"/>
  <c r="D392" i="7" s="1"/>
  <c r="E392" i="7" s="1"/>
  <c r="G392" i="7" s="1"/>
  <c r="D754" i="7" a="1"/>
  <c r="D754" i="7" s="1"/>
  <c r="E754" i="7" s="1"/>
  <c r="G754" i="7" s="1"/>
  <c r="D309" i="7" a="1"/>
  <c r="D309" i="7" s="1"/>
  <c r="E309" i="7" s="1"/>
  <c r="G309" i="7" s="1"/>
  <c r="D589" i="7" a="1"/>
  <c r="D589" i="7" s="1"/>
  <c r="E589" i="7" s="1"/>
  <c r="G589" i="7" s="1"/>
  <c r="D219" i="7" a="1"/>
  <c r="D219" i="7" s="1"/>
  <c r="E219" i="7" s="1"/>
  <c r="G219" i="7" s="1"/>
  <c r="D460" i="7" a="1"/>
  <c r="D460" i="7" s="1"/>
  <c r="E460" i="7" s="1"/>
  <c r="G460" i="7" s="1"/>
  <c r="D475" i="7" a="1"/>
  <c r="D475" i="7" s="1"/>
  <c r="E475" i="7" s="1"/>
  <c r="G475" i="7" s="1"/>
  <c r="D67" i="7" a="1"/>
  <c r="D67" i="7" s="1"/>
  <c r="E67" i="7" s="1"/>
  <c r="G67" i="7" s="1"/>
  <c r="D177" i="7" a="1"/>
  <c r="D177" i="7" s="1"/>
  <c r="E177" i="7" s="1"/>
  <c r="G177" i="7" s="1"/>
  <c r="D136" i="7" a="1"/>
  <c r="D136" i="7" s="1"/>
  <c r="E136" i="7" s="1"/>
  <c r="G136" i="7" s="1"/>
  <c r="D314" i="7" a="1"/>
  <c r="D314" i="7" s="1"/>
  <c r="E314" i="7" s="1"/>
  <c r="G314" i="7" s="1"/>
  <c r="D538" i="7" a="1"/>
  <c r="D538" i="7" s="1"/>
  <c r="E538" i="7" s="1"/>
  <c r="G538" i="7" s="1"/>
  <c r="D444" i="7" a="1"/>
  <c r="D444" i="7" s="1"/>
  <c r="E444" i="7" s="1"/>
  <c r="G444" i="7" s="1"/>
  <c r="D474" i="7" a="1"/>
  <c r="D474" i="7" s="1"/>
  <c r="E474" i="7" s="1"/>
  <c r="G474" i="7" s="1"/>
  <c r="D122" i="7" a="1"/>
  <c r="D122" i="7" s="1"/>
  <c r="E122" i="7" s="1"/>
  <c r="G122" i="7" s="1"/>
  <c r="D321" i="7" a="1"/>
  <c r="D321" i="7" s="1"/>
  <c r="E321" i="7" s="1"/>
  <c r="G321" i="7" s="1"/>
  <c r="D307" i="7" a="1"/>
  <c r="D307" i="7" s="1"/>
  <c r="E307" i="7" s="1"/>
  <c r="G307" i="7" s="1"/>
  <c r="D291" i="7" a="1"/>
  <c r="D291" i="7" s="1"/>
  <c r="E291" i="7" s="1"/>
  <c r="G291" i="7" s="1"/>
  <c r="D666" i="7" a="1"/>
  <c r="D666" i="7" s="1"/>
  <c r="E666" i="7" s="1"/>
  <c r="G666" i="7" s="1"/>
  <c r="D202" i="7" a="1"/>
  <c r="D202" i="7" s="1"/>
  <c r="E202" i="7" s="1"/>
  <c r="G202" i="7" s="1"/>
  <c r="D492" i="7" a="1"/>
  <c r="D492" i="7" s="1"/>
  <c r="E492" i="7" s="1"/>
  <c r="G492" i="7" s="1"/>
  <c r="D252" i="7" a="1"/>
  <c r="D252" i="7" s="1"/>
  <c r="E252" i="7" s="1"/>
  <c r="G252" i="7" s="1"/>
  <c r="D446" i="7" a="1"/>
  <c r="D446" i="7" s="1"/>
  <c r="E446" i="7" s="1"/>
  <c r="G446" i="7" s="1"/>
  <c r="D325" i="7" a="1"/>
  <c r="D325" i="7" s="1"/>
  <c r="E325" i="7" s="1"/>
  <c r="G325" i="7" s="1"/>
  <c r="D233" i="7" a="1"/>
  <c r="D233" i="7" s="1"/>
  <c r="E233" i="7" s="1"/>
  <c r="G233" i="7" s="1"/>
  <c r="D587" i="7" a="1"/>
  <c r="D587" i="7" s="1"/>
  <c r="E587" i="7" s="1"/>
  <c r="G587" i="7" s="1"/>
  <c r="D449" i="7" a="1"/>
  <c r="D449" i="7" s="1"/>
  <c r="E449" i="7" s="1"/>
  <c r="G449" i="7" s="1"/>
  <c r="D128" i="7" a="1"/>
  <c r="D128" i="7" s="1"/>
  <c r="E128" i="7" s="1"/>
  <c r="G128" i="7" s="1"/>
  <c r="D626" i="7" a="1"/>
  <c r="D626" i="7" s="1"/>
  <c r="E626" i="7" s="1"/>
  <c r="G626" i="7" s="1"/>
  <c r="D482" i="7" a="1"/>
  <c r="D482" i="7" s="1"/>
  <c r="E482" i="7" s="1"/>
  <c r="G482" i="7" s="1"/>
  <c r="D790" i="7" a="1"/>
  <c r="D790" i="7" s="1"/>
  <c r="E790" i="7" s="1"/>
  <c r="G790" i="7" s="1"/>
  <c r="D720" i="7" a="1"/>
  <c r="D720" i="7" s="1"/>
  <c r="E720" i="7" s="1"/>
  <c r="G720" i="7" s="1"/>
  <c r="D558" i="7" a="1"/>
  <c r="D558" i="7" s="1"/>
  <c r="E558" i="7" s="1"/>
  <c r="G558" i="7" s="1"/>
  <c r="D319" i="7" a="1"/>
  <c r="D319" i="7" s="1"/>
  <c r="E319" i="7" s="1"/>
  <c r="G319" i="7" s="1"/>
  <c r="D498" i="7" a="1"/>
  <c r="D498" i="7" s="1"/>
  <c r="E498" i="7" s="1"/>
  <c r="G498" i="7" s="1"/>
  <c r="D89" i="7" a="1"/>
  <c r="D89" i="7" s="1"/>
  <c r="E89" i="7" s="1"/>
  <c r="G89" i="7" s="1"/>
  <c r="D117" i="7" a="1"/>
  <c r="D117" i="7" s="1"/>
  <c r="E117" i="7" s="1"/>
  <c r="G117" i="7" s="1"/>
  <c r="D624" i="7" a="1"/>
  <c r="D624" i="7" s="1"/>
  <c r="E624" i="7" s="1"/>
  <c r="G624" i="7" s="1"/>
  <c r="D229" i="7" a="1"/>
  <c r="D229" i="7" s="1"/>
  <c r="E229" i="7" s="1"/>
  <c r="G229" i="7" s="1"/>
  <c r="D222" i="7" a="1"/>
  <c r="D222" i="7" s="1"/>
  <c r="E222" i="7" s="1"/>
  <c r="G222" i="7" s="1"/>
  <c r="D716" i="7" a="1"/>
  <c r="D716" i="7" s="1"/>
  <c r="E716" i="7" s="1"/>
  <c r="G716" i="7" s="1"/>
  <c r="D50" i="7" a="1"/>
  <c r="D50" i="7" s="1"/>
  <c r="E50" i="7" s="1"/>
  <c r="G50" i="7" s="1"/>
  <c r="D103" i="7" a="1"/>
  <c r="D103" i="7" s="1"/>
  <c r="E103" i="7" s="1"/>
  <c r="G103" i="7" s="1"/>
  <c r="D200" i="7" a="1"/>
  <c r="D200" i="7" s="1"/>
  <c r="E200" i="7" s="1"/>
  <c r="G200" i="7" s="1"/>
  <c r="D425" i="7" a="1"/>
  <c r="D425" i="7" s="1"/>
  <c r="E425" i="7" s="1"/>
  <c r="G425" i="7" s="1"/>
  <c r="D758" i="7" a="1"/>
  <c r="D758" i="7" s="1"/>
  <c r="E758" i="7" s="1"/>
  <c r="G758" i="7" s="1"/>
  <c r="D708" i="7" a="1"/>
  <c r="D708" i="7" s="1"/>
  <c r="E708" i="7" s="1"/>
  <c r="G708" i="7" s="1"/>
  <c r="D810" i="7" a="1"/>
  <c r="D810" i="7" s="1"/>
  <c r="E810" i="7" s="1"/>
  <c r="G810" i="7" s="1"/>
  <c r="D26" i="7" a="1"/>
  <c r="D26" i="7" s="1"/>
  <c r="E26" i="7" s="1"/>
  <c r="G26" i="7" s="1"/>
  <c r="D613" i="7" a="1"/>
  <c r="D613" i="7" s="1"/>
  <c r="E613" i="7" s="1"/>
  <c r="G613" i="7" s="1"/>
  <c r="D300" i="7" a="1"/>
  <c r="D300" i="7" s="1"/>
  <c r="E300" i="7" s="1"/>
  <c r="G300" i="7" s="1"/>
  <c r="D59" i="7" a="1"/>
  <c r="D59" i="7" s="1"/>
  <c r="E59" i="7" s="1"/>
  <c r="G59" i="7" s="1"/>
  <c r="D514" i="7" a="1"/>
  <c r="D514" i="7" s="1"/>
  <c r="E514" i="7" s="1"/>
  <c r="G514" i="7" s="1"/>
  <c r="D441" i="7" a="1"/>
  <c r="D441" i="7" s="1"/>
  <c r="E441" i="7" s="1"/>
  <c r="G441" i="7" s="1"/>
  <c r="D225" i="7" a="1"/>
  <c r="D225" i="7" s="1"/>
  <c r="E225" i="7" s="1"/>
  <c r="G225" i="7" s="1"/>
  <c r="D380" i="7" a="1"/>
  <c r="D380" i="7" s="1"/>
  <c r="E380" i="7" s="1"/>
  <c r="G380" i="7" s="1"/>
  <c r="D753" i="7" a="1"/>
  <c r="D753" i="7" s="1"/>
  <c r="E753" i="7" s="1"/>
  <c r="G753" i="7" s="1"/>
  <c r="D149" i="7" a="1"/>
  <c r="D149" i="7" s="1"/>
  <c r="E149" i="7" s="1"/>
  <c r="G149" i="7" s="1"/>
  <c r="D303" i="7" a="1"/>
  <c r="D303" i="7" s="1"/>
  <c r="E303" i="7" s="1"/>
  <c r="G303" i="7" s="1"/>
  <c r="D359" i="7" a="1"/>
  <c r="D359" i="7" s="1"/>
  <c r="E359" i="7" s="1"/>
  <c r="G359" i="7" s="1"/>
  <c r="D447" i="7" a="1"/>
  <c r="D447" i="7" s="1"/>
  <c r="E447" i="7" s="1"/>
  <c r="G447" i="7" s="1"/>
  <c r="D619" i="7" a="1"/>
  <c r="D619" i="7" s="1"/>
  <c r="E619" i="7" s="1"/>
  <c r="G619" i="7" s="1"/>
  <c r="D205" i="7" a="1"/>
  <c r="D205" i="7" s="1"/>
  <c r="E205" i="7" s="1"/>
  <c r="G205" i="7" s="1"/>
  <c r="D328" i="7" a="1"/>
  <c r="D328" i="7" s="1"/>
  <c r="E328" i="7" s="1"/>
  <c r="G328" i="7" s="1"/>
  <c r="D299" i="7" a="1"/>
  <c r="D299" i="7" s="1"/>
  <c r="E299" i="7" s="1"/>
  <c r="G299" i="7" s="1"/>
  <c r="D665" i="7" a="1"/>
  <c r="D665" i="7" s="1"/>
  <c r="E665" i="7" s="1"/>
  <c r="G665" i="7" s="1"/>
  <c r="D779" i="7" a="1"/>
  <c r="D779" i="7" s="1"/>
  <c r="E779" i="7" s="1"/>
  <c r="G779" i="7" s="1"/>
  <c r="D36" i="7" a="1"/>
  <c r="D36" i="7" s="1"/>
  <c r="E36" i="7" s="1"/>
  <c r="G36" i="7" s="1"/>
  <c r="D602" i="7" a="1"/>
  <c r="D602" i="7" s="1"/>
  <c r="E602" i="7" s="1"/>
  <c r="G602" i="7" s="1"/>
  <c r="D132" i="7" a="1"/>
  <c r="D132" i="7" s="1"/>
  <c r="E132" i="7" s="1"/>
  <c r="G132" i="7" s="1"/>
  <c r="D353" i="7" a="1"/>
  <c r="D353" i="7" s="1"/>
  <c r="E353" i="7" s="1"/>
  <c r="G353" i="7" s="1"/>
  <c r="D232" i="7" a="1"/>
  <c r="D232" i="7" s="1"/>
  <c r="E232" i="7" s="1"/>
  <c r="G232" i="7" s="1"/>
  <c r="D367" i="7" a="1"/>
  <c r="D367" i="7" s="1"/>
  <c r="E367" i="7" s="1"/>
  <c r="G367" i="7" s="1"/>
  <c r="D373" i="7" a="1"/>
  <c r="D373" i="7" s="1"/>
  <c r="E373" i="7" s="1"/>
  <c r="G373" i="7" s="1"/>
  <c r="D818" i="7" a="1"/>
  <c r="D818" i="7" s="1"/>
  <c r="E818" i="7" s="1"/>
  <c r="G818" i="7" s="1"/>
  <c r="D467" i="7" a="1"/>
  <c r="D467" i="7" s="1"/>
  <c r="E467" i="7" s="1"/>
  <c r="G467" i="7" s="1"/>
  <c r="D91" i="7" a="1"/>
  <c r="D91" i="7" s="1"/>
  <c r="E91" i="7" s="1"/>
  <c r="G91" i="7" s="1"/>
  <c r="D709" i="7" a="1"/>
  <c r="D709" i="7" s="1"/>
  <c r="E709" i="7" s="1"/>
  <c r="G709" i="7" s="1"/>
  <c r="D356" i="7" a="1"/>
  <c r="D356" i="7" s="1"/>
  <c r="E356" i="7" s="1"/>
  <c r="G356" i="7" s="1"/>
  <c r="D615" i="7" a="1"/>
  <c r="D615" i="7" s="1"/>
  <c r="E615" i="7" s="1"/>
  <c r="G615" i="7" s="1"/>
  <c r="D502" i="7" a="1"/>
  <c r="D502" i="7" s="1"/>
  <c r="E502" i="7" s="1"/>
  <c r="G502" i="7" s="1"/>
  <c r="D563" i="7" a="1"/>
  <c r="D563" i="7" s="1"/>
  <c r="E563" i="7" s="1"/>
  <c r="G563" i="7" s="1"/>
  <c r="D775" i="7" a="1"/>
  <c r="D775" i="7" s="1"/>
  <c r="E775" i="7" s="1"/>
  <c r="G775" i="7" s="1"/>
  <c r="D489" i="7" a="1"/>
  <c r="D489" i="7" s="1"/>
  <c r="E489" i="7" s="1"/>
  <c r="G489" i="7" s="1"/>
  <c r="D391" i="7" a="1"/>
  <c r="D391" i="7" s="1"/>
  <c r="E391" i="7" s="1"/>
  <c r="G391" i="7" s="1"/>
  <c r="D755" i="7" a="1"/>
  <c r="D755" i="7" s="1"/>
  <c r="E755" i="7" s="1"/>
  <c r="G755" i="7" s="1"/>
  <c r="D275" i="7" a="1"/>
  <c r="D275" i="7" s="1"/>
  <c r="E275" i="7" s="1"/>
  <c r="G275" i="7" s="1"/>
  <c r="D797" i="7" a="1"/>
  <c r="D797" i="7" s="1"/>
  <c r="E797" i="7" s="1"/>
  <c r="G797" i="7" s="1"/>
  <c r="D551" i="7" a="1"/>
  <c r="D551" i="7" s="1"/>
  <c r="E551" i="7" s="1"/>
  <c r="G551" i="7" s="1"/>
  <c r="D671" i="7" a="1"/>
  <c r="D671" i="7" s="1"/>
  <c r="E671" i="7" s="1"/>
  <c r="G671" i="7" s="1"/>
  <c r="D505" i="7" a="1"/>
  <c r="D505" i="7" s="1"/>
  <c r="E505" i="7" s="1"/>
  <c r="G505" i="7" s="1"/>
  <c r="D387" i="7" a="1"/>
  <c r="D387" i="7" s="1"/>
  <c r="E387" i="7" s="1"/>
  <c r="G387" i="7" s="1"/>
  <c r="D611" i="7" a="1"/>
  <c r="D611" i="7" s="1"/>
  <c r="E611" i="7" s="1"/>
  <c r="G611" i="7" s="1"/>
  <c r="D288" i="7" a="1"/>
  <c r="D288" i="7" s="1"/>
  <c r="E288" i="7" s="1"/>
  <c r="G288" i="7" s="1"/>
  <c r="D501" i="7" a="1"/>
  <c r="D501" i="7" s="1"/>
  <c r="E501" i="7" s="1"/>
  <c r="G501" i="7" s="1"/>
  <c r="D394" i="7" a="1"/>
  <c r="D394" i="7" s="1"/>
  <c r="E394" i="7" s="1"/>
  <c r="G394" i="7" s="1"/>
  <c r="D694" i="7" a="1"/>
  <c r="D694" i="7" s="1"/>
  <c r="E694" i="7" s="1"/>
  <c r="G694" i="7" s="1"/>
  <c r="D133" i="7" a="1"/>
  <c r="D133" i="7" s="1"/>
  <c r="E133" i="7" s="1"/>
  <c r="G133" i="7" s="1"/>
  <c r="D221" i="7" a="1"/>
  <c r="D221" i="7" s="1"/>
  <c r="E221" i="7" s="1"/>
  <c r="G221" i="7" s="1"/>
  <c r="D84" i="7" a="1"/>
  <c r="D84" i="7" s="1"/>
  <c r="E84" i="7" s="1"/>
  <c r="G84" i="7" s="1"/>
  <c r="D536" i="7" a="1"/>
  <c r="D536" i="7" s="1"/>
  <c r="E536" i="7" s="1"/>
  <c r="G536" i="7" s="1"/>
  <c r="D699" i="7" a="1"/>
  <c r="D699" i="7" s="1"/>
  <c r="E699" i="7" s="1"/>
  <c r="G699" i="7" s="1"/>
  <c r="D470" i="7" a="1"/>
  <c r="D470" i="7" s="1"/>
  <c r="E470" i="7" s="1"/>
  <c r="G470" i="7" s="1"/>
  <c r="D745" i="7" a="1"/>
  <c r="D745" i="7" s="1"/>
  <c r="E745" i="7" s="1"/>
  <c r="G745" i="7" s="1"/>
  <c r="D109" i="7" a="1"/>
  <c r="D109" i="7" s="1"/>
  <c r="E109" i="7" s="1"/>
  <c r="G109" i="7" s="1"/>
  <c r="D739" i="7" a="1"/>
  <c r="D739" i="7" s="1"/>
  <c r="E739" i="7" s="1"/>
  <c r="G739" i="7" s="1"/>
  <c r="D423" i="7" a="1"/>
  <c r="D423" i="7" s="1"/>
  <c r="E423" i="7" s="1"/>
  <c r="G423" i="7" s="1"/>
  <c r="D803" i="7" a="1"/>
  <c r="D803" i="7" s="1"/>
  <c r="E803" i="7" s="1"/>
  <c r="G803" i="7" s="1"/>
  <c r="D625" i="7" a="1"/>
  <c r="D625" i="7" s="1"/>
  <c r="E625" i="7" s="1"/>
  <c r="G625" i="7" s="1"/>
  <c r="D346" i="7" a="1"/>
  <c r="D346" i="7" s="1"/>
  <c r="E346" i="7" s="1"/>
  <c r="G346" i="7" s="1"/>
  <c r="D533" i="7" a="1"/>
  <c r="D533" i="7" s="1"/>
  <c r="E533" i="7" s="1"/>
  <c r="G533" i="7" s="1"/>
  <c r="D106" i="7" a="1"/>
  <c r="D106" i="7" s="1"/>
  <c r="E106" i="7" s="1"/>
  <c r="G106" i="7" s="1"/>
  <c r="D210" i="7" a="1"/>
  <c r="D210" i="7" s="1"/>
  <c r="E210" i="7" s="1"/>
  <c r="G210" i="7" s="1"/>
  <c r="D160" i="7" a="1"/>
  <c r="D160" i="7" s="1"/>
  <c r="E160" i="7" s="1"/>
  <c r="G160" i="7" s="1"/>
  <c r="D515" i="7" a="1"/>
  <c r="D515" i="7" s="1"/>
  <c r="E515" i="7" s="1"/>
  <c r="G515" i="7" s="1"/>
  <c r="D443" i="7" a="1"/>
  <c r="D443" i="7" s="1"/>
  <c r="E443" i="7" s="1"/>
  <c r="G443" i="7" s="1"/>
  <c r="D209" i="7" a="1"/>
  <c r="D209" i="7" s="1"/>
  <c r="E209" i="7" s="1"/>
  <c r="G209" i="7" s="1"/>
  <c r="D573" i="7" a="1"/>
  <c r="D573" i="7" s="1"/>
  <c r="E573" i="7" s="1"/>
  <c r="G573" i="7" s="1"/>
  <c r="D698" i="7" a="1"/>
  <c r="D698" i="7" s="1"/>
  <c r="E698" i="7" s="1"/>
  <c r="G698" i="7" s="1"/>
  <c r="D377" i="7" a="1"/>
  <c r="D377" i="7" s="1"/>
  <c r="E377" i="7" s="1"/>
  <c r="G377" i="7" s="1"/>
  <c r="D350" i="7" a="1"/>
  <c r="D350" i="7" s="1"/>
  <c r="E350" i="7" s="1"/>
  <c r="G350" i="7" s="1"/>
  <c r="D664" i="7" a="1"/>
  <c r="D664" i="7" s="1"/>
  <c r="E664" i="7" s="1"/>
  <c r="G664" i="7" s="1"/>
  <c r="D211" i="7" a="1"/>
  <c r="D211" i="7" s="1"/>
  <c r="E211" i="7" s="1"/>
  <c r="G211" i="7" s="1"/>
  <c r="D265" i="7" a="1"/>
  <c r="D265" i="7" s="1"/>
  <c r="E265" i="7" s="1"/>
  <c r="G265" i="7" s="1"/>
  <c r="D187" i="7" a="1"/>
  <c r="D187" i="7" s="1"/>
  <c r="E187" i="7" s="1"/>
  <c r="G187" i="7" s="1"/>
  <c r="D545" i="7" a="1"/>
  <c r="D545" i="7" s="1"/>
  <c r="E545" i="7" s="1"/>
  <c r="G545" i="7" s="1"/>
  <c r="D546" i="7" a="1"/>
  <c r="D546" i="7" s="1"/>
  <c r="E546" i="7" s="1"/>
  <c r="G546" i="7" s="1"/>
  <c r="D357" i="7" a="1"/>
  <c r="D357" i="7" s="1"/>
  <c r="E357" i="7" s="1"/>
  <c r="G357" i="7" s="1"/>
  <c r="D190" i="7" a="1"/>
  <c r="D190" i="7" s="1"/>
  <c r="E190" i="7" s="1"/>
  <c r="G190" i="7" s="1"/>
  <c r="D630" i="7" a="1"/>
  <c r="D630" i="7" s="1"/>
  <c r="E630" i="7" s="1"/>
  <c r="G630" i="7" s="1"/>
  <c r="D648" i="7" a="1"/>
  <c r="D648" i="7" s="1"/>
  <c r="E648" i="7" s="1"/>
  <c r="G648" i="7" s="1"/>
  <c r="D236" i="7" a="1"/>
  <c r="D236" i="7" s="1"/>
  <c r="E236" i="7" s="1"/>
  <c r="G236" i="7" s="1"/>
  <c r="D311" i="7" a="1"/>
  <c r="D311" i="7" s="1"/>
  <c r="E311" i="7" s="1"/>
  <c r="G311" i="7" s="1"/>
  <c r="D454" i="7" a="1"/>
  <c r="D454" i="7" s="1"/>
  <c r="E454" i="7" s="1"/>
  <c r="G454" i="7" s="1"/>
  <c r="D327" i="7" a="1"/>
  <c r="D327" i="7" s="1"/>
  <c r="E327" i="7" s="1"/>
  <c r="G327" i="7" s="1"/>
  <c r="D783" i="7" a="1"/>
  <c r="D783" i="7" s="1"/>
  <c r="E783" i="7" s="1"/>
  <c r="G783" i="7" s="1"/>
  <c r="D243" i="7" a="1"/>
  <c r="D243" i="7" s="1"/>
  <c r="E243" i="7" s="1"/>
  <c r="G243" i="7" s="1"/>
  <c r="D689" i="7" a="1"/>
  <c r="D689" i="7" s="1"/>
  <c r="E689" i="7" s="1"/>
  <c r="G689" i="7" s="1"/>
  <c r="D582" i="7" a="1"/>
  <c r="D582" i="7" s="1"/>
  <c r="E582" i="7" s="1"/>
  <c r="G582" i="7" s="1"/>
  <c r="D435" i="7" a="1"/>
  <c r="D435" i="7" s="1"/>
  <c r="E435" i="7" s="1"/>
  <c r="G435" i="7" s="1"/>
  <c r="D375" i="7" a="1"/>
  <c r="D375" i="7" s="1"/>
  <c r="E375" i="7" s="1"/>
  <c r="G375" i="7" s="1"/>
  <c r="D403" i="7" a="1"/>
  <c r="D403" i="7" s="1"/>
  <c r="E403" i="7" s="1"/>
  <c r="G403" i="7" s="1"/>
  <c r="D525" i="7" a="1"/>
  <c r="D525" i="7" s="1"/>
  <c r="E525" i="7" s="1"/>
  <c r="G525" i="7" s="1"/>
  <c r="D333" i="7" a="1"/>
  <c r="D333" i="7" s="1"/>
  <c r="E333" i="7" s="1"/>
  <c r="G333" i="7" s="1"/>
  <c r="D651" i="7" a="1"/>
  <c r="D651" i="7" s="1"/>
  <c r="E651" i="7" s="1"/>
  <c r="G651" i="7" s="1"/>
  <c r="D782" i="7" a="1"/>
  <c r="D782" i="7" s="1"/>
  <c r="E782" i="7" s="1"/>
  <c r="G782" i="7" s="1"/>
  <c r="D369" i="7" a="1"/>
  <c r="D369" i="7" s="1"/>
  <c r="E369" i="7" s="1"/>
  <c r="G369" i="7" s="1"/>
  <c r="D181" i="7" a="1"/>
  <c r="D181" i="7" s="1"/>
  <c r="E181" i="7" s="1"/>
  <c r="G181" i="7" s="1"/>
  <c r="D756" i="7" a="1"/>
  <c r="D756" i="7" s="1"/>
  <c r="E756" i="7" s="1"/>
  <c r="G756" i="7" s="1"/>
  <c r="D485" i="7" a="1"/>
  <c r="D485" i="7" s="1"/>
  <c r="E485" i="7" s="1"/>
  <c r="G485" i="7" s="1"/>
  <c r="D323" i="7" a="1"/>
  <c r="D323" i="7" s="1"/>
  <c r="E323" i="7" s="1"/>
  <c r="G323" i="7" s="1"/>
  <c r="D552" i="7" a="1"/>
  <c r="D552" i="7" s="1"/>
  <c r="E552" i="7" s="1"/>
  <c r="G552" i="7" s="1"/>
  <c r="D407" i="7" a="1"/>
  <c r="D407" i="7" s="1"/>
  <c r="E407" i="7" s="1"/>
  <c r="G407" i="7" s="1"/>
  <c r="D355" i="7" a="1"/>
  <c r="D355" i="7" s="1"/>
  <c r="E355" i="7" s="1"/>
  <c r="G355" i="7" s="1"/>
  <c r="D740" i="7" a="1"/>
  <c r="D740" i="7" s="1"/>
  <c r="E740" i="7" s="1"/>
  <c r="G740" i="7" s="1"/>
  <c r="D794" i="7" a="1"/>
  <c r="D794" i="7" s="1"/>
  <c r="E794" i="7" s="1"/>
  <c r="G794" i="7" s="1"/>
  <c r="D124" i="7" a="1"/>
  <c r="D124" i="7" s="1"/>
  <c r="E124" i="7" s="1"/>
  <c r="G124" i="7" s="1"/>
  <c r="D765" i="7" a="1"/>
  <c r="D765" i="7" s="1"/>
  <c r="E765" i="7" s="1"/>
  <c r="G765" i="7" s="1"/>
  <c r="D125" i="7" a="1"/>
  <c r="D125" i="7" s="1"/>
  <c r="E125" i="7" s="1"/>
  <c r="G125" i="7" s="1"/>
  <c r="D155" i="7" a="1"/>
  <c r="D155" i="7" s="1"/>
  <c r="E155" i="7" s="1"/>
  <c r="G155" i="7" s="1"/>
  <c r="D600" i="7" a="1"/>
  <c r="D600" i="7" s="1"/>
  <c r="E600" i="7" s="1"/>
  <c r="G600" i="7" s="1"/>
  <c r="D282" i="7" a="1"/>
  <c r="D282" i="7" s="1"/>
  <c r="E282" i="7" s="1"/>
  <c r="G282" i="7" s="1"/>
  <c r="D123" i="7" a="1"/>
  <c r="D123" i="7" s="1"/>
  <c r="E123" i="7" s="1"/>
  <c r="G123" i="7" s="1"/>
  <c r="D260" i="7" a="1"/>
  <c r="D260" i="7" s="1"/>
  <c r="E260" i="7" s="1"/>
  <c r="G260" i="7" s="1"/>
  <c r="D523" i="7" a="1"/>
  <c r="D523" i="7" s="1"/>
  <c r="E523" i="7" s="1"/>
  <c r="G523" i="7" s="1"/>
  <c r="D92" i="7" a="1"/>
  <c r="D92" i="7" s="1"/>
  <c r="E92" i="7" s="1"/>
  <c r="G92" i="7" s="1"/>
  <c r="D215" i="7" a="1"/>
  <c r="D215" i="7" s="1"/>
  <c r="E215" i="7" s="1"/>
  <c r="G215" i="7" s="1"/>
  <c r="D296" i="7" a="1"/>
  <c r="D296" i="7" s="1"/>
  <c r="E296" i="7" s="1"/>
  <c r="G296" i="7" s="1"/>
  <c r="D812" i="7" a="1"/>
  <c r="D812" i="7" s="1"/>
  <c r="E812" i="7" s="1"/>
  <c r="G812" i="7" s="1"/>
  <c r="D813" i="7" a="1"/>
  <c r="D813" i="7" s="1"/>
  <c r="E813" i="7" s="1"/>
  <c r="G813" i="7" s="1"/>
  <c r="D145" i="7" a="1"/>
  <c r="D145" i="7" s="1"/>
  <c r="E145" i="7" s="1"/>
  <c r="G145" i="7" s="1"/>
  <c r="D596" i="7" a="1"/>
  <c r="D596" i="7" s="1"/>
  <c r="E596" i="7" s="1"/>
  <c r="G596" i="7" s="1"/>
  <c r="D339" i="7" a="1"/>
  <c r="D339" i="7" s="1"/>
  <c r="E339" i="7" s="1"/>
  <c r="G339" i="7" s="1"/>
  <c r="D776" i="7" a="1"/>
  <c r="D776" i="7" s="1"/>
  <c r="E776" i="7" s="1"/>
  <c r="G776" i="7" s="1"/>
  <c r="D206" i="7" a="1"/>
  <c r="D206" i="7" s="1"/>
  <c r="E206" i="7" s="1"/>
  <c r="G206" i="7" s="1"/>
  <c r="D37" i="7" a="1"/>
  <c r="D37" i="7" s="1"/>
  <c r="E37" i="7" s="1"/>
  <c r="G37" i="7" s="1"/>
  <c r="D622" i="7" a="1"/>
  <c r="D622" i="7" s="1"/>
  <c r="E622" i="7" s="1"/>
  <c r="G622" i="7" s="1"/>
  <c r="D711" i="7" a="1"/>
  <c r="D711" i="7" s="1"/>
  <c r="E711" i="7" s="1"/>
  <c r="G711" i="7" s="1"/>
  <c r="D111" i="7" a="1"/>
  <c r="D111" i="7" s="1"/>
  <c r="E111" i="7" s="1"/>
  <c r="G111" i="7" s="1"/>
  <c r="D203" i="7" a="1"/>
  <c r="D203" i="7" s="1"/>
  <c r="E203" i="7" s="1"/>
  <c r="G203" i="7" s="1"/>
  <c r="D218" i="7" a="1"/>
  <c r="D218" i="7" s="1"/>
  <c r="E218" i="7" s="1"/>
  <c r="G218" i="7" s="1"/>
  <c r="D590" i="7" a="1"/>
  <c r="D590" i="7" s="1"/>
  <c r="E590" i="7" s="1"/>
  <c r="G590" i="7" s="1"/>
  <c r="D644" i="7" a="1"/>
  <c r="D644" i="7" s="1"/>
  <c r="E644" i="7" s="1"/>
  <c r="G644" i="7" s="1"/>
  <c r="D718" i="7" a="1"/>
  <c r="D718" i="7" s="1"/>
  <c r="E718" i="7" s="1"/>
  <c r="G718" i="7" s="1"/>
  <c r="D678" i="7" a="1"/>
  <c r="D678" i="7" s="1"/>
  <c r="E678" i="7" s="1"/>
  <c r="G678" i="7" s="1"/>
  <c r="D655" i="7" a="1"/>
  <c r="D655" i="7" s="1"/>
  <c r="E655" i="7" s="1"/>
  <c r="G655" i="7" s="1"/>
  <c r="D110" i="7" a="1"/>
  <c r="D110" i="7" s="1"/>
  <c r="E110" i="7" s="1"/>
  <c r="G110" i="7" s="1"/>
  <c r="D256" i="7" a="1"/>
  <c r="D256" i="7" s="1"/>
  <c r="E256" i="7" s="1"/>
  <c r="G256" i="7" s="1"/>
  <c r="D167" i="7" a="1"/>
  <c r="D167" i="7" s="1"/>
  <c r="E167" i="7" s="1"/>
  <c r="G167" i="7" s="1"/>
  <c r="D130" i="7" a="1"/>
  <c r="D130" i="7" s="1"/>
  <c r="E130" i="7" s="1"/>
  <c r="G130" i="7" s="1"/>
  <c r="D179" i="7" a="1"/>
  <c r="D179" i="7" s="1"/>
  <c r="E179" i="7" s="1"/>
  <c r="G179" i="7" s="1"/>
  <c r="D548" i="7" a="1"/>
  <c r="D548" i="7" s="1"/>
  <c r="E548" i="7" s="1"/>
  <c r="G548" i="7" s="1"/>
  <c r="D293" i="7" a="1"/>
  <c r="D293" i="7" s="1"/>
  <c r="E293" i="7" s="1"/>
  <c r="G293" i="7" s="1"/>
  <c r="D769" i="7" a="1"/>
  <c r="D769" i="7" s="1"/>
  <c r="E769" i="7" s="1"/>
  <c r="G769" i="7" s="1"/>
  <c r="D434" i="7" a="1"/>
  <c r="D434" i="7" s="1"/>
  <c r="E434" i="7" s="1"/>
  <c r="G434" i="7" s="1"/>
  <c r="D292" i="7" a="1"/>
  <c r="D292" i="7" s="1"/>
  <c r="E292" i="7" s="1"/>
  <c r="G292" i="7" s="1"/>
  <c r="D604" i="7" a="1"/>
  <c r="D604" i="7" s="1"/>
  <c r="E604" i="7" s="1"/>
  <c r="G604" i="7" s="1"/>
  <c r="D52" i="7" a="1"/>
  <c r="D52" i="7" s="1"/>
  <c r="E52" i="7" s="1"/>
  <c r="G52" i="7" s="1"/>
  <c r="D402" i="7" a="1"/>
  <c r="D402" i="7" s="1"/>
  <c r="E402" i="7" s="1"/>
  <c r="G402" i="7" s="1"/>
  <c r="D524" i="7" a="1"/>
  <c r="D524" i="7" s="1"/>
  <c r="E524" i="7" s="1"/>
  <c r="G524" i="7" s="1"/>
  <c r="D64" i="7" a="1"/>
  <c r="D64" i="7" s="1"/>
  <c r="E64" i="7" s="1"/>
  <c r="G64" i="7" s="1"/>
  <c r="D156" i="7" a="1"/>
  <c r="D156" i="7" s="1"/>
  <c r="E156" i="7" s="1"/>
  <c r="G156" i="7" s="1"/>
  <c r="D795" i="7" a="1"/>
  <c r="D795" i="7" s="1"/>
  <c r="E795" i="7" s="1"/>
  <c r="G795" i="7" s="1"/>
  <c r="D401" i="7" a="1"/>
  <c r="D401" i="7" s="1"/>
  <c r="E401" i="7" s="1"/>
  <c r="G401" i="7" s="1"/>
  <c r="D657" i="7" a="1"/>
  <c r="D657" i="7" s="1"/>
  <c r="E657" i="7" s="1"/>
  <c r="G657" i="7" s="1"/>
  <c r="D455" i="7" a="1"/>
  <c r="D455" i="7" s="1"/>
  <c r="E455" i="7" s="1"/>
  <c r="G455" i="7" s="1"/>
  <c r="D733" i="7" a="1"/>
  <c r="D733" i="7" s="1"/>
  <c r="E733" i="7" s="1"/>
  <c r="G733" i="7" s="1"/>
  <c r="D23" i="7" a="1"/>
  <c r="D23" i="7" s="1"/>
  <c r="E23" i="7" s="1"/>
  <c r="G23" i="7" s="1"/>
  <c r="D115" i="7" a="1"/>
  <c r="D115" i="7" s="1"/>
  <c r="E115" i="7" s="1"/>
  <c r="G115" i="7" s="1"/>
  <c r="D513" i="7" a="1"/>
  <c r="D513" i="7" s="1"/>
  <c r="E513" i="7" s="1"/>
  <c r="G513" i="7" s="1"/>
  <c r="D295" i="7" a="1"/>
  <c r="D295" i="7" s="1"/>
  <c r="E295" i="7" s="1"/>
  <c r="G295" i="7" s="1"/>
  <c r="D499" i="7" a="1"/>
  <c r="D499" i="7" s="1"/>
  <c r="E499" i="7" s="1"/>
  <c r="G499" i="7" s="1"/>
  <c r="D530" i="7" a="1"/>
  <c r="D530" i="7" s="1"/>
  <c r="E530" i="7" s="1"/>
  <c r="G530" i="7" s="1"/>
  <c r="D316" i="7" a="1"/>
  <c r="D316" i="7" s="1"/>
  <c r="E316" i="7" s="1"/>
  <c r="G316" i="7" s="1"/>
  <c r="D763" i="7" a="1"/>
  <c r="D763" i="7" s="1"/>
  <c r="E763" i="7" s="1"/>
  <c r="G763" i="7" s="1"/>
  <c r="D631" i="7" a="1"/>
  <c r="D631" i="7" s="1"/>
  <c r="E631" i="7" s="1"/>
  <c r="G631" i="7" s="1"/>
  <c r="D188" i="7" a="1"/>
  <c r="D188" i="7" s="1"/>
  <c r="E188" i="7" s="1"/>
  <c r="G188" i="7" s="1"/>
  <c r="D693" i="7" a="1"/>
  <c r="D693" i="7" s="1"/>
  <c r="E693" i="7" s="1"/>
  <c r="G693" i="7" s="1"/>
  <c r="D436" i="7" a="1"/>
  <c r="D436" i="7" s="1"/>
  <c r="E436" i="7" s="1"/>
  <c r="G436" i="7" s="1"/>
  <c r="D672" i="7" a="1"/>
  <c r="D672" i="7" s="1"/>
  <c r="E672" i="7" s="1"/>
  <c r="G672" i="7" s="1"/>
  <c r="D627" i="7" a="1"/>
  <c r="D627" i="7" s="1"/>
  <c r="E627" i="7" s="1"/>
  <c r="G627" i="7" s="1"/>
  <c r="D266" i="7" a="1"/>
  <c r="D266" i="7" s="1"/>
  <c r="E266" i="7" s="1"/>
  <c r="G266" i="7" s="1"/>
  <c r="D204" i="7" a="1"/>
  <c r="D204" i="7" s="1"/>
  <c r="E204" i="7" s="1"/>
  <c r="G204" i="7" s="1"/>
  <c r="D358" i="7" a="1"/>
  <c r="D358" i="7" s="1"/>
  <c r="E358" i="7" s="1"/>
  <c r="G358" i="7" s="1"/>
  <c r="D165" i="7" a="1"/>
  <c r="D165" i="7" s="1"/>
  <c r="E165" i="7" s="1"/>
  <c r="G165" i="7" s="1"/>
  <c r="D686" i="7" a="1"/>
  <c r="D686" i="7" s="1"/>
  <c r="E686" i="7" s="1"/>
  <c r="G686" i="7" s="1"/>
  <c r="D585" i="7" a="1"/>
  <c r="D585" i="7" s="1"/>
  <c r="E585" i="7" s="1"/>
  <c r="G585" i="7" s="1"/>
  <c r="D503" i="7" a="1"/>
  <c r="D503" i="7" s="1"/>
  <c r="E503" i="7" s="1"/>
  <c r="G503" i="7" s="1"/>
  <c r="D144" i="7" a="1"/>
  <c r="D144" i="7" s="1"/>
  <c r="E144" i="7" s="1"/>
  <c r="G144" i="7" s="1"/>
  <c r="D771" i="7" a="1"/>
  <c r="D771" i="7" s="1"/>
  <c r="E771" i="7" s="1"/>
  <c r="G771" i="7" s="1"/>
  <c r="D738" i="7" a="1"/>
  <c r="D738" i="7" s="1"/>
  <c r="E738" i="7" s="1"/>
  <c r="G738" i="7" s="1"/>
  <c r="D764" i="7" a="1"/>
  <c r="D764" i="7" s="1"/>
  <c r="E764" i="7" s="1"/>
  <c r="G764" i="7" s="1"/>
  <c r="D528" i="7" a="1"/>
  <c r="D528" i="7" s="1"/>
  <c r="E528" i="7" s="1"/>
  <c r="G528" i="7" s="1"/>
  <c r="D640" i="7" a="1"/>
  <c r="D640" i="7" s="1"/>
  <c r="E640" i="7" s="1"/>
  <c r="G640" i="7" s="1"/>
  <c r="D465" i="7" a="1"/>
  <c r="D465" i="7" s="1"/>
  <c r="E465" i="7" s="1"/>
  <c r="G465" i="7" s="1"/>
  <c r="D284" i="7" a="1"/>
  <c r="D284" i="7" s="1"/>
  <c r="E284" i="7" s="1"/>
  <c r="G284" i="7" s="1"/>
  <c r="D138" i="7" a="1"/>
  <c r="D138" i="7" s="1"/>
  <c r="E138" i="7" s="1"/>
  <c r="G138" i="7" s="1"/>
  <c r="D176" i="7" a="1"/>
  <c r="D176" i="7" s="1"/>
  <c r="E176" i="7" s="1"/>
  <c r="G176" i="7" s="1"/>
  <c r="D75" i="7" a="1"/>
  <c r="D75" i="7" s="1"/>
  <c r="E75" i="7" s="1"/>
  <c r="G75" i="7" s="1"/>
  <c r="D201" i="7" a="1"/>
  <c r="D201" i="7" s="1"/>
  <c r="E201" i="7" s="1"/>
  <c r="G201" i="7" s="1"/>
  <c r="D430" i="7" a="1"/>
  <c r="D430" i="7" s="1"/>
  <c r="E430" i="7" s="1"/>
  <c r="G430" i="7" s="1"/>
  <c r="D170" i="7" a="1"/>
  <c r="D170" i="7" s="1"/>
  <c r="E170" i="7" s="1"/>
  <c r="G170" i="7" s="1"/>
  <c r="D478" i="7" a="1"/>
  <c r="D478" i="7" s="1"/>
  <c r="E478" i="7" s="1"/>
  <c r="G478" i="7" s="1"/>
  <c r="D94" i="7" a="1"/>
  <c r="D94" i="7" s="1"/>
  <c r="E94" i="7" s="1"/>
  <c r="G94" i="7" s="1"/>
  <c r="D710" i="7" a="1"/>
  <c r="D710" i="7" s="1"/>
  <c r="E710" i="7" s="1"/>
  <c r="G710" i="7" s="1"/>
  <c r="D227" i="7" a="1"/>
  <c r="D227" i="7" s="1"/>
  <c r="E227" i="7" s="1"/>
  <c r="G227" i="7" s="1"/>
  <c r="D39" i="7" a="1"/>
  <c r="D39" i="7" s="1"/>
  <c r="E39" i="7" s="1"/>
  <c r="G39" i="7" s="1"/>
  <c r="D28" i="7" a="1"/>
  <c r="D28" i="7" s="1"/>
  <c r="E28" i="7" s="1"/>
  <c r="G28" i="7" s="1"/>
  <c r="D86" i="7" a="1"/>
  <c r="D86" i="7" s="1"/>
  <c r="E86" i="7" s="1"/>
  <c r="G86" i="7" s="1"/>
  <c r="D277" i="7" a="1"/>
  <c r="D277" i="7" s="1"/>
  <c r="E277" i="7" s="1"/>
  <c r="G277" i="7" s="1"/>
  <c r="D381" i="7" a="1"/>
  <c r="D381" i="7" s="1"/>
  <c r="E381" i="7" s="1"/>
  <c r="G381" i="7" s="1"/>
  <c r="D73" i="7" a="1"/>
  <c r="D73" i="7" s="1"/>
  <c r="E73" i="7" s="1"/>
  <c r="G73" i="7" s="1"/>
  <c r="D417" i="7" a="1"/>
  <c r="D417" i="7" s="1"/>
  <c r="E417" i="7" s="1"/>
  <c r="G417" i="7" s="1"/>
  <c r="D164" i="7" a="1"/>
  <c r="D164" i="7" s="1"/>
  <c r="E164" i="7" s="1"/>
  <c r="G164" i="7" s="1"/>
  <c r="D413" i="7" a="1"/>
  <c r="D413" i="7" s="1"/>
  <c r="E413" i="7" s="1"/>
  <c r="G413" i="7" s="1"/>
  <c r="D796" i="7" a="1"/>
  <c r="D796" i="7" s="1"/>
  <c r="E796" i="7" s="1"/>
  <c r="G796" i="7" s="1"/>
  <c r="D469" i="7" a="1"/>
  <c r="D469" i="7" s="1"/>
  <c r="E469" i="7" s="1"/>
  <c r="G469" i="7" s="1"/>
  <c r="D270" i="7" a="1"/>
  <c r="D270" i="7" s="1"/>
  <c r="E270" i="7" s="1"/>
  <c r="G270" i="7" s="1"/>
  <c r="D44" i="7" a="1"/>
  <c r="D44" i="7" s="1"/>
  <c r="E44" i="7" s="1"/>
  <c r="G44" i="7" s="1"/>
  <c r="D255" i="7" a="1"/>
  <c r="D255" i="7" s="1"/>
  <c r="E255" i="7" s="1"/>
  <c r="G255" i="7" s="1"/>
  <c r="D332" i="7" a="1"/>
  <c r="D332" i="7" s="1"/>
  <c r="E332" i="7" s="1"/>
  <c r="G332" i="7" s="1"/>
  <c r="D633" i="7" a="1"/>
  <c r="D633" i="7" s="1"/>
  <c r="E633" i="7" s="1"/>
  <c r="G633" i="7" s="1"/>
  <c r="D408" i="7" a="1"/>
  <c r="D408" i="7" s="1"/>
  <c r="E408" i="7" s="1"/>
  <c r="G408" i="7" s="1"/>
  <c r="D258" i="7" a="1"/>
  <c r="D258" i="7" s="1"/>
  <c r="E258" i="7" s="1"/>
  <c r="G258" i="7" s="1"/>
  <c r="D301" i="7" a="1"/>
  <c r="D301" i="7" s="1"/>
  <c r="E301" i="7" s="1"/>
  <c r="G301" i="7" s="1"/>
  <c r="D338" i="7" a="1"/>
  <c r="D338" i="7" s="1"/>
  <c r="E338" i="7" s="1"/>
  <c r="G338" i="7" s="1"/>
  <c r="D104" i="7" a="1"/>
  <c r="D104" i="7" s="1"/>
  <c r="E104" i="7" s="1"/>
  <c r="G104" i="7" s="1"/>
  <c r="D298" i="7" a="1"/>
  <c r="D298" i="7" s="1"/>
  <c r="E298" i="7" s="1"/>
  <c r="G298" i="7" s="1"/>
  <c r="D554" i="7" a="1"/>
  <c r="D554" i="7" s="1"/>
  <c r="E554" i="7" s="1"/>
  <c r="G554" i="7" s="1"/>
  <c r="D180" i="7" a="1"/>
  <c r="D180" i="7" s="1"/>
  <c r="E180" i="7" s="1"/>
  <c r="G180" i="7" s="1"/>
  <c r="D399" i="7" a="1"/>
  <c r="D399" i="7" s="1"/>
  <c r="E399" i="7" s="1"/>
  <c r="G399" i="7" s="1"/>
  <c r="D457" i="7" a="1"/>
  <c r="D457" i="7" s="1"/>
  <c r="E457" i="7" s="1"/>
  <c r="G457" i="7" s="1"/>
  <c r="D531" i="7" a="1"/>
  <c r="D531" i="7" s="1"/>
  <c r="E531" i="7" s="1"/>
  <c r="G531" i="7" s="1"/>
  <c r="D728" i="7" a="1"/>
  <c r="D728" i="7" s="1"/>
  <c r="E728" i="7" s="1"/>
  <c r="G728" i="7" s="1"/>
  <c r="D811" i="7" a="1"/>
  <c r="D811" i="7" s="1"/>
  <c r="E811" i="7" s="1"/>
  <c r="G811" i="7" s="1"/>
  <c r="D172" i="7" a="1"/>
  <c r="D172" i="7" s="1"/>
  <c r="E172" i="7" s="1"/>
  <c r="G172" i="7" s="1"/>
  <c r="D135" i="7" a="1"/>
  <c r="D135" i="7" s="1"/>
  <c r="E135" i="7" s="1"/>
  <c r="G135" i="7" s="1"/>
  <c r="D71" i="7" a="1"/>
  <c r="D71" i="7" s="1"/>
  <c r="E71" i="7" s="1"/>
  <c r="G71" i="7" s="1"/>
  <c r="D572" i="7" a="1"/>
  <c r="D572" i="7" s="1"/>
  <c r="E572" i="7" s="1"/>
  <c r="G572" i="7" s="1"/>
  <c r="D741" i="7" a="1"/>
  <c r="D741" i="7" s="1"/>
  <c r="E741" i="7" s="1"/>
  <c r="G741" i="7" s="1"/>
  <c r="D785" i="7" a="1"/>
  <c r="D785" i="7" s="1"/>
  <c r="E785" i="7" s="1"/>
  <c r="G785" i="7" s="1"/>
  <c r="D62" i="7" a="1"/>
  <c r="D62" i="7" s="1"/>
  <c r="E62" i="7" s="1"/>
  <c r="G62" i="7" s="1"/>
  <c r="D171" i="7" a="1"/>
  <c r="D171" i="7" s="1"/>
  <c r="E171" i="7" s="1"/>
  <c r="G171" i="7" s="1"/>
  <c r="D384" i="7" a="1"/>
  <c r="D384" i="7" s="1"/>
  <c r="E384" i="7" s="1"/>
  <c r="G384" i="7" s="1"/>
  <c r="D494" i="7" a="1"/>
  <c r="D494" i="7" s="1"/>
  <c r="E494" i="7" s="1"/>
  <c r="G494" i="7" s="1"/>
  <c r="D724" i="7" a="1"/>
  <c r="D724" i="7" s="1"/>
  <c r="E724" i="7" s="1"/>
  <c r="G724" i="7" s="1"/>
  <c r="D348" i="7" a="1"/>
  <c r="D348" i="7" s="1"/>
  <c r="E348" i="7" s="1"/>
  <c r="G348" i="7" s="1"/>
  <c r="D670" i="7" a="1"/>
  <c r="D670" i="7" s="1"/>
  <c r="E670" i="7" s="1"/>
  <c r="G670" i="7" s="1"/>
  <c r="D578" i="7" a="1"/>
  <c r="D578" i="7" s="1"/>
  <c r="E578" i="7" s="1"/>
  <c r="G578" i="7" s="1"/>
  <c r="D814" i="7" a="1"/>
  <c r="D814" i="7" s="1"/>
  <c r="E814" i="7" s="1"/>
  <c r="G814" i="7" s="1"/>
  <c r="D345" i="7" a="1"/>
  <c r="D345" i="7" s="1"/>
  <c r="E345" i="7" s="1"/>
  <c r="G345" i="7" s="1"/>
  <c r="D312" i="7" a="1"/>
  <c r="D312" i="7" s="1"/>
  <c r="E312" i="7" s="1"/>
  <c r="G312" i="7" s="1"/>
  <c r="D668" i="7" a="1"/>
  <c r="D668" i="7" s="1"/>
  <c r="E668" i="7" s="1"/>
  <c r="G668" i="7" s="1"/>
  <c r="D784" i="7" a="1"/>
  <c r="D784" i="7" s="1"/>
  <c r="E784" i="7" s="1"/>
  <c r="G784" i="7" s="1"/>
  <c r="D742" i="7" a="1"/>
  <c r="D742" i="7" s="1"/>
  <c r="E742" i="7" s="1"/>
  <c r="G742" i="7" s="1"/>
  <c r="D519" i="7" a="1"/>
  <c r="D519" i="7" s="1"/>
  <c r="E519" i="7" s="1"/>
  <c r="G519" i="7" s="1"/>
  <c r="D97" i="7" a="1"/>
  <c r="D97" i="7" s="1"/>
  <c r="E97" i="7" s="1"/>
  <c r="G97" i="7" s="1"/>
  <c r="D76" i="7" a="1"/>
  <c r="D76" i="7" s="1"/>
  <c r="E76" i="7" s="1"/>
  <c r="G76" i="7" s="1"/>
  <c r="D725" i="7" a="1"/>
  <c r="D725" i="7" s="1"/>
  <c r="E725" i="7" s="1"/>
  <c r="G725" i="7" s="1"/>
  <c r="D577" i="7" a="1"/>
  <c r="D577" i="7" s="1"/>
  <c r="E577" i="7" s="1"/>
  <c r="G577" i="7" s="1"/>
  <c r="D799" i="7" a="1"/>
  <c r="D799" i="7" s="1"/>
  <c r="E799" i="7" s="1"/>
  <c r="G799" i="7" s="1"/>
  <c r="D326" i="7" a="1"/>
  <c r="D326" i="7" s="1"/>
  <c r="E326" i="7" s="1"/>
  <c r="G326" i="7" s="1"/>
  <c r="D565" i="7" a="1"/>
  <c r="D565" i="7" s="1"/>
  <c r="E565" i="7" s="1"/>
  <c r="G565" i="7" s="1"/>
  <c r="D576" i="7" a="1"/>
  <c r="D576" i="7" s="1"/>
  <c r="E576" i="7" s="1"/>
  <c r="G576" i="7" s="1"/>
  <c r="D656" i="7" a="1"/>
  <c r="D656" i="7" s="1"/>
  <c r="E656" i="7" s="1"/>
  <c r="G656" i="7" s="1"/>
  <c r="D650" i="7" a="1"/>
  <c r="D650" i="7" s="1"/>
  <c r="E650" i="7" s="1"/>
  <c r="G650" i="7" s="1"/>
  <c r="D220" i="7" a="1"/>
  <c r="D220" i="7" s="1"/>
  <c r="E220" i="7" s="1"/>
  <c r="G220" i="7" s="1"/>
  <c r="D178" i="7" a="1"/>
  <c r="D178" i="7" s="1"/>
  <c r="E178" i="7" s="1"/>
  <c r="G178" i="7" s="1"/>
  <c r="D476" i="7" a="1"/>
  <c r="D476" i="7" s="1"/>
  <c r="E476" i="7" s="1"/>
  <c r="G476" i="7" s="1"/>
  <c r="C15" i="7" a="1"/>
  <c r="C15" i="7" s="1"/>
  <c r="N15" i="7" s="1"/>
  <c r="C6" i="7" a="1"/>
  <c r="C6" i="7" s="1"/>
  <c r="N6" i="7" s="1"/>
  <c r="C14" i="4"/>
  <c r="C18" i="4" a="1"/>
  <c r="C18" i="4" s="1"/>
  <c r="C17" i="4" a="1"/>
  <c r="C17" i="4" s="1"/>
  <c r="D267" i="7" a="1"/>
  <c r="D267" i="7" s="1"/>
  <c r="E267" i="7" s="1"/>
  <c r="G267" i="7" s="1"/>
  <c r="D409" i="7" a="1"/>
  <c r="D409" i="7" s="1"/>
  <c r="E409" i="7" s="1"/>
  <c r="G409" i="7" s="1"/>
  <c r="D294" i="7" a="1"/>
  <c r="D294" i="7" s="1"/>
  <c r="E294" i="7" s="1"/>
  <c r="G294" i="7" s="1"/>
  <c r="D564" i="7" a="1"/>
  <c r="D564" i="7" s="1"/>
  <c r="E564" i="7" s="1"/>
  <c r="G564" i="7" s="1"/>
  <c r="D529" i="7" a="1"/>
  <c r="D529" i="7" s="1"/>
  <c r="E529" i="7" s="1"/>
  <c r="G529" i="7" s="1"/>
  <c r="D690" i="7" a="1"/>
  <c r="D690" i="7" s="1"/>
  <c r="E690" i="7" s="1"/>
  <c r="G690" i="7" s="1"/>
  <c r="D780" i="7" a="1"/>
  <c r="D780" i="7" s="1"/>
  <c r="E780" i="7" s="1"/>
  <c r="G780" i="7" s="1"/>
  <c r="D379" i="7" a="1"/>
  <c r="D379" i="7" s="1"/>
  <c r="E379" i="7" s="1"/>
  <c r="G379" i="7" s="1"/>
  <c r="C19" i="2"/>
  <c r="D19" i="2" s="1"/>
  <c r="D18" i="2"/>
  <c r="D801" i="7" a="1"/>
  <c r="D801" i="7" s="1"/>
  <c r="E801" i="7" s="1"/>
  <c r="G801" i="7" s="1"/>
  <c r="D95" i="7" a="1"/>
  <c r="D95" i="7" s="1"/>
  <c r="E95" i="7" s="1"/>
  <c r="G95" i="7" s="1"/>
  <c r="D791" i="7" a="1"/>
  <c r="D791" i="7" s="1"/>
  <c r="E791" i="7" s="1"/>
  <c r="G791" i="7" s="1"/>
  <c r="D557" i="7" a="1"/>
  <c r="D557" i="7" s="1"/>
  <c r="E557" i="7" s="1"/>
  <c r="G557" i="7" s="1"/>
  <c r="D792" i="7" a="1"/>
  <c r="D792" i="7" s="1"/>
  <c r="E792" i="7" s="1"/>
  <c r="G792" i="7" s="1"/>
  <c r="D500" i="7" a="1"/>
  <c r="D500" i="7" s="1"/>
  <c r="E500" i="7" s="1"/>
  <c r="G500" i="7" s="1"/>
  <c r="D158" i="7" a="1"/>
  <c r="D158" i="7" s="1"/>
  <c r="E158" i="7" s="1"/>
  <c r="G158" i="7" s="1"/>
  <c r="D368" i="7" a="1"/>
  <c r="D368" i="7" s="1"/>
  <c r="E368" i="7" s="1"/>
  <c r="G368" i="7" s="1"/>
  <c r="D692" i="7" a="1"/>
  <c r="D692" i="7" s="1"/>
  <c r="E692" i="7" s="1"/>
  <c r="G692" i="7" s="1"/>
  <c r="D412" i="7" a="1"/>
  <c r="D412" i="7" s="1"/>
  <c r="E412" i="7" s="1"/>
  <c r="G412" i="7" s="1"/>
  <c r="D559" i="7" a="1"/>
  <c r="D559" i="7" s="1"/>
  <c r="E559" i="7" s="1"/>
  <c r="G559" i="7" s="1"/>
  <c r="D438" i="7" a="1"/>
  <c r="D438" i="7" s="1"/>
  <c r="E438" i="7" s="1"/>
  <c r="G438" i="7" s="1"/>
  <c r="D660" i="7" a="1"/>
  <c r="D660" i="7" s="1"/>
  <c r="E660" i="7" s="1"/>
  <c r="G660" i="7" s="1"/>
  <c r="D273" i="7" a="1"/>
  <c r="D273" i="7" s="1"/>
  <c r="E273" i="7" s="1"/>
  <c r="G273" i="7" s="1"/>
  <c r="D599" i="7" a="1"/>
  <c r="D599" i="7" s="1"/>
  <c r="E599" i="7" s="1"/>
  <c r="G599" i="7" s="1"/>
  <c r="D714" i="7" a="1"/>
  <c r="D714" i="7" s="1"/>
  <c r="E714" i="7" s="1"/>
  <c r="G714" i="7" s="1"/>
  <c r="D405" i="7" a="1"/>
  <c r="D405" i="7" s="1"/>
  <c r="E405" i="7" s="1"/>
  <c r="G405" i="7" s="1"/>
  <c r="D17" i="2"/>
  <c r="D696" i="7" a="1"/>
  <c r="D696" i="7" s="1"/>
  <c r="E696" i="7" s="1"/>
  <c r="G696" i="7" s="1"/>
  <c r="D329" i="7" a="1"/>
  <c r="D329" i="7" s="1"/>
  <c r="E329" i="7" s="1"/>
  <c r="G329" i="7" s="1"/>
  <c r="D439" i="7" a="1"/>
  <c r="D439" i="7" s="1"/>
  <c r="E439" i="7" s="1"/>
  <c r="G439" i="7" s="1"/>
  <c r="D217" i="7" a="1"/>
  <c r="D217" i="7" s="1"/>
  <c r="E217" i="7" s="1"/>
  <c r="G217" i="7" s="1"/>
  <c r="D191" i="7" a="1"/>
  <c r="D191" i="7" s="1"/>
  <c r="E191" i="7" s="1"/>
  <c r="G191" i="7" s="1"/>
  <c r="J10" i="5"/>
  <c r="K9" i="5"/>
  <c r="K10" i="5" l="1"/>
  <c r="J11" i="5"/>
  <c r="K11" i="5" s="1"/>
  <c r="D17" i="4"/>
  <c r="D18" i="4"/>
  <c r="C19" i="4"/>
  <c r="D19" i="4" s="1"/>
  <c r="C20" i="2"/>
  <c r="D20" i="2" s="1"/>
  <c r="C20" i="4" l="1"/>
  <c r="D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<sst xmlns="http://schemas.openxmlformats.org/spreadsheetml/2006/main" count="239" uniqueCount="81">
  <si>
    <t>Date</t>
  </si>
  <si>
    <t>Materials</t>
  </si>
  <si>
    <t>Communication Services</t>
  </si>
  <si>
    <t xml:space="preserve">Energy </t>
  </si>
  <si>
    <t xml:space="preserve">Financials </t>
  </si>
  <si>
    <t xml:space="preserve">Industrials </t>
  </si>
  <si>
    <t>Technology</t>
  </si>
  <si>
    <t xml:space="preserve">Consumer Staples </t>
  </si>
  <si>
    <t xml:space="preserve">Real Estate </t>
  </si>
  <si>
    <t xml:space="preserve">Utilities </t>
  </si>
  <si>
    <t xml:space="preserve">Health Care </t>
  </si>
  <si>
    <t xml:space="preserve">Consumer Discretionary </t>
  </si>
  <si>
    <t>Total</t>
  </si>
  <si>
    <t>Weights</t>
  </si>
  <si>
    <t>Mean</t>
  </si>
  <si>
    <t>Variance</t>
  </si>
  <si>
    <t>Std. Dev</t>
  </si>
  <si>
    <t>Sharpe Ratio</t>
  </si>
  <si>
    <t>MUVEC</t>
  </si>
  <si>
    <t>COVMAT</t>
  </si>
  <si>
    <t>RF</t>
  </si>
  <si>
    <t>XLB</t>
  </si>
  <si>
    <t>VOX</t>
  </si>
  <si>
    <t>XLE</t>
  </si>
  <si>
    <t>XLF</t>
  </si>
  <si>
    <t>XLI</t>
  </si>
  <si>
    <t>XLK</t>
  </si>
  <si>
    <t>XLP</t>
  </si>
  <si>
    <t>VNQ</t>
  </si>
  <si>
    <t>XLU</t>
  </si>
  <si>
    <t>XLV</t>
  </si>
  <si>
    <t>XLY</t>
  </si>
  <si>
    <t>ONEVEC</t>
  </si>
  <si>
    <t>ZEROVEC</t>
  </si>
  <si>
    <t>GMVAMAT</t>
  </si>
  <si>
    <t>GMVBVEC</t>
  </si>
  <si>
    <t>EPAMAT</t>
  </si>
  <si>
    <t>MUSTAR</t>
  </si>
  <si>
    <t>EPBVEC</t>
  </si>
  <si>
    <t>Lower bound</t>
  </si>
  <si>
    <t>Upper bound</t>
  </si>
  <si>
    <t>Standard Deviation</t>
  </si>
  <si>
    <t>ALPHA</t>
  </si>
  <si>
    <t>1-ALPHA</t>
  </si>
  <si>
    <t>VARIANCE</t>
  </si>
  <si>
    <t>STD DEV</t>
  </si>
  <si>
    <t>MEAN</t>
  </si>
  <si>
    <t>SHARPE RATIO</t>
  </si>
  <si>
    <t>Std Dev</t>
  </si>
  <si>
    <t>SCL Line</t>
  </si>
  <si>
    <t>slope</t>
  </si>
  <si>
    <t>Portfolio Name</t>
  </si>
  <si>
    <t>XLC</t>
  </si>
  <si>
    <t>TOTAL</t>
  </si>
  <si>
    <t>Expected Return</t>
  </si>
  <si>
    <t>ORIGPORT</t>
  </si>
  <si>
    <t>GMVPORT</t>
  </si>
  <si>
    <t>EFPORT</t>
  </si>
  <si>
    <t>ORP</t>
  </si>
  <si>
    <t>Constrained ORP 1</t>
  </si>
  <si>
    <t>Constrained ORP 2</t>
  </si>
  <si>
    <t>MONTHLY STATISTICS</t>
  </si>
  <si>
    <t>ANNUALIZED STATISTICS</t>
  </si>
  <si>
    <t>Amount</t>
  </si>
  <si>
    <t>Expected Returns</t>
  </si>
  <si>
    <t>Original Portfolio</t>
  </si>
  <si>
    <t>Portfolio Metrics</t>
  </si>
  <si>
    <t>Monthly</t>
  </si>
  <si>
    <t>Annual</t>
  </si>
  <si>
    <t>GMV Portfolio</t>
  </si>
  <si>
    <t>Efficient Portfolio</t>
  </si>
  <si>
    <t>Optimal Risky Portfolio</t>
  </si>
  <si>
    <t>ORP and RF combined</t>
  </si>
  <si>
    <t>Risk-free</t>
  </si>
  <si>
    <t>Optimal Risky Portfolio C1</t>
  </si>
  <si>
    <t>Optimal Risky Portfolio C2</t>
  </si>
  <si>
    <t>Agnitra Das (ad55985)</t>
  </si>
  <si>
    <t>Portfolio Theory</t>
  </si>
  <si>
    <t>Project 1</t>
  </si>
  <si>
    <t>Monthly Returns</t>
  </si>
  <si>
    <t>De-meaned Monthly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</si>
</sst>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3" formatCode="_(* #,##0.00_);_(* \(#,##0.00\);_(* &quot;-&quot;??_);_(@_)"/>
    <numFmt numFmtId="164" formatCode="0.0%"/>
    <numFmt numFmtId="165" formatCode="_(* #,##0.0000_);_(* \(#,##0.0000\);_(* &quot;-&quot;??_);_(@_)"/>
    <numFmt numFmtId="166" formatCode="0.0000"/>
    <numFmt numFmtId="167" formatCode="0.00000"/>
  </numFmts>
  <fonts count="15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sz val="12"/>
      <color theme="0"/>
      <name val="Aptos Narrow"/>
      <family val="2"/>
    </font>
    <font>
      <b/>
      <sz val="11"/>
      <color theme="0"/>
      <name val="Aptos Narrow"/>
      <family val="2"/>
    </font>
    <font>
      <b/>
      <sz val="12"/>
      <color theme="0"/>
      <name val="Aptos Narrow"/>
      <family val="2"/>
    </font>
    <font>
      <sz val="11"/>
      <color theme="1"/>
      <name val="Aptos"/>
      <family val="2"/>
    </font>
    <font>
      <sz val="12"/>
      <color theme="1"/>
      <name val="Aptos"/>
      <family val="2"/>
    </font>
    <font>
      <b/>
      <i/>
      <sz val="36"/>
      <color theme="1"/>
      <name val="Aptos"/>
      <family val="2"/>
    </font>
    <font>
      <sz val="24"/>
      <color theme="1"/>
      <name val="Aptos"/>
      <family val="2"/>
    </font>
    <font>
      <b/>
      <sz val="12"/>
      <name val="Aptos Narrow"/>
      <family val="2"/>
    </font>
    <font>
      <sz val="12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8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5" fillId="0" borderId="0" xfId="0" applyFont="1"/>
    <xf numFmtId="10" fontId="4" fillId="0" borderId="1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10" fontId="4" fillId="0" borderId="1" xfId="1" applyNumberFormat="1" applyFont="1" applyBorder="1" applyAlignment="1">
      <alignment horizontal="center"/>
    </xf>
    <xf numFmtId="164" fontId="2" fillId="0" borderId="0" xfId="1" applyNumberFormat="1" applyFont="1"/>
    <xf numFmtId="10" fontId="4" fillId="0" borderId="1" xfId="1" applyNumberFormat="1" applyFont="1" applyBorder="1"/>
    <xf numFmtId="0" fontId="5" fillId="0" borderId="0" xfId="0" applyFont="1" applyAlignment="1">
      <alignment horizontal="center"/>
    </xf>
    <xf numFmtId="10" fontId="4" fillId="0" borderId="0" xfId="1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6" fillId="0" borderId="0" xfId="0" applyFont="1"/>
    <xf numFmtId="9" fontId="6" fillId="0" borderId="0" xfId="0" applyNumberFormat="1" applyFont="1"/>
    <xf numFmtId="0" fontId="3" fillId="0" borderId="0" xfId="0" applyFont="1" applyAlignment="1">
      <alignment horizontal="right"/>
    </xf>
    <xf numFmtId="164" fontId="2" fillId="0" borderId="0" xfId="0" applyNumberFormat="1" applyFont="1"/>
    <xf numFmtId="165" fontId="2" fillId="0" borderId="0" xfId="2" applyNumberFormat="1" applyFont="1"/>
    <xf numFmtId="10" fontId="2" fillId="0" borderId="0" xfId="1" applyNumberFormat="1" applyFont="1"/>
    <xf numFmtId="166" fontId="2" fillId="0" borderId="0" xfId="0" applyNumberFormat="1" applyFont="1"/>
    <xf numFmtId="0" fontId="3" fillId="0" borderId="1" xfId="0" applyFont="1" applyBorder="1"/>
    <xf numFmtId="10" fontId="2" fillId="0" borderId="1" xfId="1" applyNumberFormat="1" applyFont="1" applyBorder="1"/>
    <xf numFmtId="165" fontId="2" fillId="0" borderId="1" xfId="2" applyNumberFormat="1" applyFont="1" applyBorder="1"/>
    <xf numFmtId="0" fontId="3" fillId="2" borderId="1" xfId="0" applyFont="1" applyFill="1" applyBorder="1"/>
    <xf numFmtId="0" fontId="7" fillId="3" borderId="0" xfId="0" applyFont="1" applyFill="1"/>
    <xf numFmtId="14" fontId="4" fillId="0" borderId="1" xfId="0" applyNumberFormat="1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8" fillId="3" borderId="2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Portfolio Combinations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Efficient Frontier</c:v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0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'TASK7-Summary'!$E$21:$E$820</c:f>
              <c:numCache>
                <c:formatCode>0.00%</c:formatCode>
                <c:ptCount val="800"/>
                <c:pt idx="0">
                  <c:v>7.1320272984530628E-2</c:v>
                </c:pt>
                <c:pt idx="1">
                  <c:v>7.1242518267346733E-2</c:v>
                </c:pt>
                <c:pt idx="2">
                  <c:v>7.1164786840070937E-2</c:v>
                </c:pt>
                <c:pt idx="3">
                  <c:v>7.1087078779105126E-2</c:v>
                </c:pt>
                <c:pt idx="4">
                  <c:v>7.1009394161158632E-2</c:v>
                </c:pt>
                <c:pt idx="5">
                  <c:v>7.0931733063259172E-2</c:v>
                </c:pt>
                <c:pt idx="6">
                  <c:v>7.0854095562743288E-2</c:v>
                </c:pt>
                <c:pt idx="7">
                  <c:v>7.0776481737267249E-2</c:v>
                </c:pt>
                <c:pt idx="8">
                  <c:v>7.0698891664801422E-2</c:v>
                </c:pt>
                <c:pt idx="9">
                  <c:v>7.0621325423638109E-2</c:v>
                </c:pt>
                <c:pt idx="10">
                  <c:v>7.054378309238668E-2</c:v>
                </c:pt>
                <c:pt idx="11">
                  <c:v>7.0466264749981383E-2</c:v>
                </c:pt>
                <c:pt idx="12">
                  <c:v>7.0388770475675766E-2</c:v>
                </c:pt>
                <c:pt idx="13">
                  <c:v>7.0311300349052072E-2</c:v>
                </c:pt>
                <c:pt idx="14">
                  <c:v>7.0233854450019617E-2</c:v>
                </c:pt>
                <c:pt idx="15">
                  <c:v>7.0156432858809167E-2</c:v>
                </c:pt>
                <c:pt idx="16">
                  <c:v>7.007903565598636E-2</c:v>
                </c:pt>
                <c:pt idx="17">
                  <c:v>7.0001662922446917E-2</c:v>
                </c:pt>
                <c:pt idx="18">
                  <c:v>6.9924314739415766E-2</c:v>
                </c:pt>
                <c:pt idx="19">
                  <c:v>6.9846991188457427E-2</c:v>
                </c:pt>
                <c:pt idx="20">
                  <c:v>6.9769692351466336E-2</c:v>
                </c:pt>
                <c:pt idx="21">
                  <c:v>6.9692418310677254E-2</c:v>
                </c:pt>
                <c:pt idx="22">
                  <c:v>6.96151691486636E-2</c:v>
                </c:pt>
                <c:pt idx="23">
                  <c:v>6.9537944948336705E-2</c:v>
                </c:pt>
                <c:pt idx="24">
                  <c:v>6.9460745792952153E-2</c:v>
                </c:pt>
                <c:pt idx="25">
                  <c:v>6.9383571766108168E-2</c:v>
                </c:pt>
                <c:pt idx="26">
                  <c:v>6.9306422951748103E-2</c:v>
                </c:pt>
                <c:pt idx="27">
                  <c:v>6.9229299434161992E-2</c:v>
                </c:pt>
                <c:pt idx="28">
                  <c:v>6.9152201297989768E-2</c:v>
                </c:pt>
                <c:pt idx="29">
                  <c:v>6.9075128628216562E-2</c:v>
                </c:pt>
                <c:pt idx="30">
                  <c:v>6.8998081510183079E-2</c:v>
                </c:pt>
                <c:pt idx="31">
                  <c:v>6.8921060029584896E-2</c:v>
                </c:pt>
                <c:pt idx="32">
                  <c:v>6.8844064272466879E-2</c:v>
                </c:pt>
                <c:pt idx="33">
                  <c:v>6.8767094325237713E-2</c:v>
                </c:pt>
                <c:pt idx="34">
                  <c:v>6.8690150274655443E-2</c:v>
                </c:pt>
                <c:pt idx="35">
                  <c:v>6.8613232207846153E-2</c:v>
                </c:pt>
                <c:pt idx="36">
                  <c:v>6.8536340212293462E-2</c:v>
                </c:pt>
                <c:pt idx="37">
                  <c:v>6.8459474375845999E-2</c:v>
                </c:pt>
                <c:pt idx="38">
                  <c:v>6.8382634786714122E-2</c:v>
                </c:pt>
                <c:pt idx="39">
                  <c:v>6.8305821533480623E-2</c:v>
                </c:pt>
                <c:pt idx="40">
                  <c:v>6.8229034705091104E-2</c:v>
                </c:pt>
                <c:pt idx="41">
                  <c:v>6.8152274390865408E-2</c:v>
                </c:pt>
                <c:pt idx="42">
                  <c:v>6.8075540680492069E-2</c:v>
                </c:pt>
                <c:pt idx="43">
                  <c:v>6.7998833664034128E-2</c:v>
                </c:pt>
                <c:pt idx="44">
                  <c:v>6.7922153431936597E-2</c:v>
                </c:pt>
                <c:pt idx="45">
                  <c:v>6.7845500075007836E-2</c:v>
                </c:pt>
                <c:pt idx="46">
                  <c:v>6.7768873684449865E-2</c:v>
                </c:pt>
                <c:pt idx="47">
                  <c:v>6.7692274351836543E-2</c:v>
                </c:pt>
                <c:pt idx="48">
                  <c:v>6.7615702169125047E-2</c:v>
                </c:pt>
                <c:pt idx="49">
                  <c:v>6.7539157228661037E-2</c:v>
                </c:pt>
                <c:pt idx="50">
                  <c:v>6.7462639623173073E-2</c:v>
                </c:pt>
                <c:pt idx="51">
                  <c:v>6.7386149445779364E-2</c:v>
                </c:pt>
                <c:pt idx="52">
                  <c:v>6.7309686789985404E-2</c:v>
                </c:pt>
                <c:pt idx="53">
                  <c:v>6.7233251749690068E-2</c:v>
                </c:pt>
                <c:pt idx="54">
                  <c:v>6.7156844419187317E-2</c:v>
                </c:pt>
                <c:pt idx="55">
                  <c:v>6.7080464893164826E-2</c:v>
                </c:pt>
                <c:pt idx="56">
                  <c:v>6.7004113266705856E-2</c:v>
                </c:pt>
                <c:pt idx="57">
                  <c:v>6.6927789635294374E-2</c:v>
                </c:pt>
                <c:pt idx="58">
                  <c:v>6.685149409481779E-2</c:v>
                </c:pt>
                <c:pt idx="59">
                  <c:v>6.6775226741561403E-2</c:v>
                </c:pt>
                <c:pt idx="60">
                  <c:v>6.6698987672218601E-2</c:v>
                </c:pt>
                <c:pt idx="61">
                  <c:v>6.6622776983888549E-2</c:v>
                </c:pt>
                <c:pt idx="62">
                  <c:v>6.6546594774079024E-2</c:v>
                </c:pt>
                <c:pt idx="63">
                  <c:v>6.6470441140709116E-2</c:v>
                </c:pt>
                <c:pt idx="64">
                  <c:v>6.6394316182107005E-2</c:v>
                </c:pt>
                <c:pt idx="65">
                  <c:v>6.631821999702027E-2</c:v>
                </c:pt>
                <c:pt idx="66">
                  <c:v>6.6242152684608632E-2</c:v>
                </c:pt>
                <c:pt idx="67">
                  <c:v>6.6166114344455115E-2</c:v>
                </c:pt>
                <c:pt idx="68">
                  <c:v>6.6090105076554634E-2</c:v>
                </c:pt>
                <c:pt idx="69">
                  <c:v>6.6014124981332717E-2</c:v>
                </c:pt>
                <c:pt idx="70">
                  <c:v>6.5938174159635807E-2</c:v>
                </c:pt>
                <c:pt idx="71">
                  <c:v>6.5862252712734853E-2</c:v>
                </c:pt>
                <c:pt idx="72">
                  <c:v>6.5786360742330741E-2</c:v>
                </c:pt>
                <c:pt idx="73">
                  <c:v>6.5710498350556298E-2</c:v>
                </c:pt>
                <c:pt idx="74">
                  <c:v>6.5634665639974971E-2</c:v>
                </c:pt>
                <c:pt idx="75">
                  <c:v>6.5558862713581967E-2</c:v>
                </c:pt>
                <c:pt idx="76">
                  <c:v>6.5483089674814809E-2</c:v>
                </c:pt>
                <c:pt idx="77">
                  <c:v>6.5407346627542662E-2</c:v>
                </c:pt>
                <c:pt idx="78">
                  <c:v>6.5331633676081968E-2</c:v>
                </c:pt>
                <c:pt idx="79">
                  <c:v>6.5255950925185796E-2</c:v>
                </c:pt>
                <c:pt idx="80">
                  <c:v>6.5180298480054438E-2</c:v>
                </c:pt>
                <c:pt idx="81">
                  <c:v>6.5104676446336621E-2</c:v>
                </c:pt>
                <c:pt idx="82">
                  <c:v>6.5029084930127379E-2</c:v>
                </c:pt>
                <c:pt idx="83">
                  <c:v>6.4953524037973581E-2</c:v>
                </c:pt>
                <c:pt idx="84">
                  <c:v>6.4877993876874332E-2</c:v>
                </c:pt>
                <c:pt idx="85">
                  <c:v>6.4802494554287396E-2</c:v>
                </c:pt>
                <c:pt idx="86">
                  <c:v>6.4727026178122773E-2</c:v>
                </c:pt>
                <c:pt idx="87">
                  <c:v>6.4651588856753442E-2</c:v>
                </c:pt>
                <c:pt idx="88">
                  <c:v>6.457618269901319E-2</c:v>
                </c:pt>
                <c:pt idx="89">
                  <c:v>6.4500807814199701E-2</c:v>
                </c:pt>
                <c:pt idx="90">
                  <c:v>6.4425464312076713E-2</c:v>
                </c:pt>
                <c:pt idx="91">
                  <c:v>6.4350152302875357E-2</c:v>
                </c:pt>
                <c:pt idx="92">
                  <c:v>6.4274871897299815E-2</c:v>
                </c:pt>
                <c:pt idx="93">
                  <c:v>6.4199623206524351E-2</c:v>
                </c:pt>
                <c:pt idx="94">
                  <c:v>6.4124406342198959E-2</c:v>
                </c:pt>
                <c:pt idx="95">
                  <c:v>6.4049221416450836E-2</c:v>
                </c:pt>
                <c:pt idx="96">
                  <c:v>6.3974068541886073E-2</c:v>
                </c:pt>
                <c:pt idx="97">
                  <c:v>6.3898947831593722E-2</c:v>
                </c:pt>
                <c:pt idx="98">
                  <c:v>6.382385939914588E-2</c:v>
                </c:pt>
                <c:pt idx="99">
                  <c:v>6.3748803358599934E-2</c:v>
                </c:pt>
                <c:pt idx="100">
                  <c:v>6.3673779824502619E-2</c:v>
                </c:pt>
                <c:pt idx="101">
                  <c:v>6.3598788911892329E-2</c:v>
                </c:pt>
                <c:pt idx="102">
                  <c:v>6.3523830736299192E-2</c:v>
                </c:pt>
                <c:pt idx="103">
                  <c:v>6.3448905413748757E-2</c:v>
                </c:pt>
                <c:pt idx="104">
                  <c:v>6.3374013060765594E-2</c:v>
                </c:pt>
                <c:pt idx="105">
                  <c:v>6.3299153794372606E-2</c:v>
                </c:pt>
                <c:pt idx="106">
                  <c:v>6.3224327732096838E-2</c:v>
                </c:pt>
                <c:pt idx="107">
                  <c:v>6.314953499196882E-2</c:v>
                </c:pt>
                <c:pt idx="108">
                  <c:v>6.3074775692526633E-2</c:v>
                </c:pt>
                <c:pt idx="109">
                  <c:v>6.300004995281748E-2</c:v>
                </c:pt>
                <c:pt idx="110">
                  <c:v>6.2925357892401793E-2</c:v>
                </c:pt>
                <c:pt idx="111">
                  <c:v>6.2850699631353021E-2</c:v>
                </c:pt>
                <c:pt idx="112">
                  <c:v>6.2776075290261343E-2</c:v>
                </c:pt>
                <c:pt idx="113">
                  <c:v>6.2701484990237408E-2</c:v>
                </c:pt>
                <c:pt idx="114">
                  <c:v>6.262692885291174E-2</c:v>
                </c:pt>
                <c:pt idx="115">
                  <c:v>6.2552407000440652E-2</c:v>
                </c:pt>
                <c:pt idx="116">
                  <c:v>6.2477919555505655E-2</c:v>
                </c:pt>
                <c:pt idx="117">
                  <c:v>6.2403466641317205E-2</c:v>
                </c:pt>
                <c:pt idx="118">
                  <c:v>6.2329048381618568E-2</c:v>
                </c:pt>
                <c:pt idx="119">
                  <c:v>6.2254664900685625E-2</c:v>
                </c:pt>
                <c:pt idx="120">
                  <c:v>6.2180316323330674E-2</c:v>
                </c:pt>
                <c:pt idx="121">
                  <c:v>6.2106002774906341E-2</c:v>
                </c:pt>
                <c:pt idx="122">
                  <c:v>6.2031724381304928E-2</c:v>
                </c:pt>
                <c:pt idx="123">
                  <c:v>6.1957481268964547E-2</c:v>
                </c:pt>
                <c:pt idx="124">
                  <c:v>6.1883273564868516E-2</c:v>
                </c:pt>
                <c:pt idx="125">
                  <c:v>6.1809101396548848E-2</c:v>
                </c:pt>
                <c:pt idx="126">
                  <c:v>6.1734964892091453E-2</c:v>
                </c:pt>
                <c:pt idx="127">
                  <c:v>6.1660864180135187E-2</c:v>
                </c:pt>
                <c:pt idx="128">
                  <c:v>6.1586799389875289E-2</c:v>
                </c:pt>
                <c:pt idx="129">
                  <c:v>6.1512770651066452E-2</c:v>
                </c:pt>
                <c:pt idx="130">
                  <c:v>6.1438778094027258E-2</c:v>
                </c:pt>
                <c:pt idx="131">
                  <c:v>6.1364821849637791E-2</c:v>
                </c:pt>
                <c:pt idx="132">
                  <c:v>6.1290902049347742E-2</c:v>
                </c:pt>
                <c:pt idx="133">
                  <c:v>6.1217018825178111E-2</c:v>
                </c:pt>
                <c:pt idx="134">
                  <c:v>6.1143172309718018E-2</c:v>
                </c:pt>
                <c:pt idx="135">
                  <c:v>6.1069362636136382E-2</c:v>
                </c:pt>
                <c:pt idx="136">
                  <c:v>6.0995589938178309E-2</c:v>
                </c:pt>
                <c:pt idx="137">
                  <c:v>6.0921854350169551E-2</c:v>
                </c:pt>
                <c:pt idx="138">
                  <c:v>6.0848156007017887E-2</c:v>
                </c:pt>
                <c:pt idx="139">
                  <c:v>6.0774495044219425E-2</c:v>
                </c:pt>
                <c:pt idx="140">
                  <c:v>6.0700871597858183E-2</c:v>
                </c:pt>
                <c:pt idx="141">
                  <c:v>6.0627285804609722E-2</c:v>
                </c:pt>
                <c:pt idx="142">
                  <c:v>6.0553737801744348E-2</c:v>
                </c:pt>
                <c:pt idx="143">
                  <c:v>6.0480227727128057E-2</c:v>
                </c:pt>
                <c:pt idx="144">
                  <c:v>6.0406755719228468E-2</c:v>
                </c:pt>
                <c:pt idx="145">
                  <c:v>6.0333321917114005E-2</c:v>
                </c:pt>
                <c:pt idx="146">
                  <c:v>6.0259926460459828E-2</c:v>
                </c:pt>
                <c:pt idx="147">
                  <c:v>6.0186569489548869E-2</c:v>
                </c:pt>
                <c:pt idx="148">
                  <c:v>6.0113251145275062E-2</c:v>
                </c:pt>
                <c:pt idx="149">
                  <c:v>6.0039971569146658E-2</c:v>
                </c:pt>
                <c:pt idx="150">
                  <c:v>5.9966730903287184E-2</c:v>
                </c:pt>
                <c:pt idx="151">
                  <c:v>5.9893529290441588E-2</c:v>
                </c:pt>
                <c:pt idx="152">
                  <c:v>5.9820366873975794E-2</c:v>
                </c:pt>
                <c:pt idx="153">
                  <c:v>5.9747243797881017E-2</c:v>
                </c:pt>
                <c:pt idx="154">
                  <c:v>5.9674160206777085E-2</c:v>
                </c:pt>
                <c:pt idx="155">
                  <c:v>5.9601116245916283E-2</c:v>
                </c:pt>
                <c:pt idx="156">
                  <c:v>5.9528112061181589E-2</c:v>
                </c:pt>
                <c:pt idx="157">
                  <c:v>5.9455147799096608E-2</c:v>
                </c:pt>
                <c:pt idx="158">
                  <c:v>5.9382223606821945E-2</c:v>
                </c:pt>
                <c:pt idx="159">
                  <c:v>5.9309339632160972E-2</c:v>
                </c:pt>
                <c:pt idx="160">
                  <c:v>5.9236496023565108E-2</c:v>
                </c:pt>
                <c:pt idx="161">
                  <c:v>5.9163692930133523E-2</c:v>
                </c:pt>
                <c:pt idx="162">
                  <c:v>5.909093050161375E-2</c:v>
                </c:pt>
                <c:pt idx="163">
                  <c:v>5.9018208888414074E-2</c:v>
                </c:pt>
                <c:pt idx="164">
                  <c:v>5.8945528241595262E-2</c:v>
                </c:pt>
                <c:pt idx="165">
                  <c:v>5.8872888712881093E-2</c:v>
                </c:pt>
                <c:pt idx="166">
                  <c:v>5.8800290454659024E-2</c:v>
                </c:pt>
                <c:pt idx="167">
                  <c:v>5.872773361998182E-2</c:v>
                </c:pt>
                <c:pt idx="168">
                  <c:v>5.865521836257296E-2</c:v>
                </c:pt>
                <c:pt idx="169">
                  <c:v>5.8582744836830167E-2</c:v>
                </c:pt>
                <c:pt idx="170">
                  <c:v>5.8510313197824203E-2</c:v>
                </c:pt>
                <c:pt idx="171">
                  <c:v>5.8437923601306244E-2</c:v>
                </c:pt>
                <c:pt idx="172">
                  <c:v>5.8365576203710967E-2</c:v>
                </c:pt>
                <c:pt idx="173">
                  <c:v>5.8293271162155352E-2</c:v>
                </c:pt>
                <c:pt idx="174">
                  <c:v>5.8221008634446118E-2</c:v>
                </c:pt>
                <c:pt idx="175">
                  <c:v>5.8148788779082812E-2</c:v>
                </c:pt>
                <c:pt idx="176">
                  <c:v>5.8076611755256691E-2</c:v>
                </c:pt>
                <c:pt idx="177">
                  <c:v>5.8004477722858626E-2</c:v>
                </c:pt>
                <c:pt idx="178">
                  <c:v>5.7932386842479887E-2</c:v>
                </c:pt>
                <c:pt idx="179">
                  <c:v>5.786033927541577E-2</c:v>
                </c:pt>
                <c:pt idx="180">
                  <c:v>5.7788335183668341E-2</c:v>
                </c:pt>
                <c:pt idx="181">
                  <c:v>5.7716374729951989E-2</c:v>
                </c:pt>
                <c:pt idx="182">
                  <c:v>5.7644458077691876E-2</c:v>
                </c:pt>
                <c:pt idx="183">
                  <c:v>5.7572585391031925E-2</c:v>
                </c:pt>
                <c:pt idx="184">
                  <c:v>5.7500756834835652E-2</c:v>
                </c:pt>
                <c:pt idx="185">
                  <c:v>5.7428972574689915E-2</c:v>
                </c:pt>
                <c:pt idx="186">
                  <c:v>5.7357232776908129E-2</c:v>
                </c:pt>
                <c:pt idx="187">
                  <c:v>5.7285537608533554E-2</c:v>
                </c:pt>
                <c:pt idx="188">
                  <c:v>5.7213887237342081E-2</c:v>
                </c:pt>
                <c:pt idx="189">
                  <c:v>5.7142281831848434E-2</c:v>
                </c:pt>
                <c:pt idx="190">
                  <c:v>5.7070721561302162E-2</c:v>
                </c:pt>
                <c:pt idx="191">
                  <c:v>5.6999206595699722E-2</c:v>
                </c:pt>
                <c:pt idx="192">
                  <c:v>5.6927737105784866E-2</c:v>
                </c:pt>
                <c:pt idx="193">
                  <c:v>5.6856313263047104E-2</c:v>
                </c:pt>
                <c:pt idx="194">
                  <c:v>5.6784935239731389E-2</c:v>
                </c:pt>
                <c:pt idx="195">
                  <c:v>5.6713603208838524E-2</c:v>
                </c:pt>
                <c:pt idx="196">
                  <c:v>5.6642317344128557E-2</c:v>
                </c:pt>
                <c:pt idx="197">
                  <c:v>5.6571077820126561E-2</c:v>
                </c:pt>
                <c:pt idx="198">
                  <c:v>5.6499884812121155E-2</c:v>
                </c:pt>
                <c:pt idx="199">
                  <c:v>5.6428738496172789E-2</c:v>
                </c:pt>
                <c:pt idx="200">
                  <c:v>5.6357639049114699E-2</c:v>
                </c:pt>
                <c:pt idx="201">
                  <c:v>5.6286586648555813E-2</c:v>
                </c:pt>
                <c:pt idx="202">
                  <c:v>5.6215581472888659E-2</c:v>
                </c:pt>
                <c:pt idx="203">
                  <c:v>5.6144623701284868E-2</c:v>
                </c:pt>
                <c:pt idx="204">
                  <c:v>5.6073713513705062E-2</c:v>
                </c:pt>
                <c:pt idx="205">
                  <c:v>5.6002851090901321E-2</c:v>
                </c:pt>
                <c:pt idx="206">
                  <c:v>5.5932036614417674E-2</c:v>
                </c:pt>
                <c:pt idx="207">
                  <c:v>5.5861270266597568E-2</c:v>
                </c:pt>
                <c:pt idx="208">
                  <c:v>5.5790552230583858E-2</c:v>
                </c:pt>
                <c:pt idx="209">
                  <c:v>5.5719882690324331E-2</c:v>
                </c:pt>
                <c:pt idx="210">
                  <c:v>5.5649261830575163E-2</c:v>
                </c:pt>
                <c:pt idx="211">
                  <c:v>5.5578689836901507E-2</c:v>
                </c:pt>
                <c:pt idx="212">
                  <c:v>5.5508166895687966E-2</c:v>
                </c:pt>
                <c:pt idx="213">
                  <c:v>5.543769319413417E-2</c:v>
                </c:pt>
                <c:pt idx="214">
                  <c:v>5.5367268920262828E-2</c:v>
                </c:pt>
                <c:pt idx="215">
                  <c:v>5.5296894262921753E-2</c:v>
                </c:pt>
                <c:pt idx="216">
                  <c:v>5.5226569411789474E-2</c:v>
                </c:pt>
                <c:pt idx="217">
                  <c:v>5.51562945573753E-2</c:v>
                </c:pt>
                <c:pt idx="218">
                  <c:v>5.5086069891026913E-2</c:v>
                </c:pt>
                <c:pt idx="219">
                  <c:v>5.5015895604930962E-2</c:v>
                </c:pt>
                <c:pt idx="220">
                  <c:v>5.4945771892115643E-2</c:v>
                </c:pt>
                <c:pt idx="221">
                  <c:v>5.4875698946460397E-2</c:v>
                </c:pt>
                <c:pt idx="222">
                  <c:v>5.4805676962693471E-2</c:v>
                </c:pt>
                <c:pt idx="223">
                  <c:v>5.4735706136397069E-2</c:v>
                </c:pt>
                <c:pt idx="224">
                  <c:v>5.4665786664012006E-2</c:v>
                </c:pt>
                <c:pt idx="225">
                  <c:v>5.4595918742840331E-2</c:v>
                </c:pt>
                <c:pt idx="226">
                  <c:v>5.4526102571050554E-2</c:v>
                </c:pt>
                <c:pt idx="227">
                  <c:v>5.44563383476813E-2</c:v>
                </c:pt>
                <c:pt idx="228">
                  <c:v>5.438662627263887E-2</c:v>
                </c:pt>
                <c:pt idx="229">
                  <c:v>5.4316966546712142E-2</c:v>
                </c:pt>
                <c:pt idx="230">
                  <c:v>5.4247359371567619E-2</c:v>
                </c:pt>
                <c:pt idx="231">
                  <c:v>5.4177804949755166E-2</c:v>
                </c:pt>
                <c:pt idx="232">
                  <c:v>5.4108303484712218E-2</c:v>
                </c:pt>
                <c:pt idx="233">
                  <c:v>5.4038855180769063E-2</c:v>
                </c:pt>
                <c:pt idx="234">
                  <c:v>5.396946024314897E-2</c:v>
                </c:pt>
                <c:pt idx="235">
                  <c:v>5.3900118877976043E-2</c:v>
                </c:pt>
                <c:pt idx="236">
                  <c:v>5.3830831292274839E-2</c:v>
                </c:pt>
                <c:pt idx="237">
                  <c:v>5.3761597693977745E-2</c:v>
                </c:pt>
                <c:pt idx="238">
                  <c:v>5.3692418291926669E-2</c:v>
                </c:pt>
                <c:pt idx="239">
                  <c:v>5.3623293295878338E-2</c:v>
                </c:pt>
                <c:pt idx="240">
                  <c:v>5.3554222916503975E-2</c:v>
                </c:pt>
                <c:pt idx="241">
                  <c:v>5.348520736539978E-2</c:v>
                </c:pt>
                <c:pt idx="242">
                  <c:v>5.3416246855083976E-2</c:v>
                </c:pt>
                <c:pt idx="243">
                  <c:v>5.3347341599008433E-2</c:v>
                </c:pt>
                <c:pt idx="244">
                  <c:v>5.3278491811549956E-2</c:v>
                </c:pt>
                <c:pt idx="245">
                  <c:v>5.3209697708030225E-2</c:v>
                </c:pt>
                <c:pt idx="246">
                  <c:v>5.3140959504707666E-2</c:v>
                </c:pt>
                <c:pt idx="247">
                  <c:v>5.3072277418782274E-2</c:v>
                </c:pt>
                <c:pt idx="248">
                  <c:v>5.3003651668407294E-2</c:v>
                </c:pt>
                <c:pt idx="249">
                  <c:v>5.2935082472684164E-2</c:v>
                </c:pt>
                <c:pt idx="250">
                  <c:v>5.2866570051670538E-2</c:v>
                </c:pt>
                <c:pt idx="251">
                  <c:v>5.2798114626384646E-2</c:v>
                </c:pt>
                <c:pt idx="252">
                  <c:v>5.2729716418808123E-2</c:v>
                </c:pt>
                <c:pt idx="253">
                  <c:v>5.2661375651888248E-2</c:v>
                </c:pt>
                <c:pt idx="254">
                  <c:v>5.259309254954498E-2</c:v>
                </c:pt>
                <c:pt idx="255">
                  <c:v>5.2524867336673262E-2</c:v>
                </c:pt>
                <c:pt idx="256">
                  <c:v>5.2456700239145261E-2</c:v>
                </c:pt>
                <c:pt idx="257">
                  <c:v>5.238859148381745E-2</c:v>
                </c:pt>
                <c:pt idx="258">
                  <c:v>5.2320541298532336E-2</c:v>
                </c:pt>
                <c:pt idx="259">
                  <c:v>5.2252549912123442E-2</c:v>
                </c:pt>
                <c:pt idx="260">
                  <c:v>5.2184617554417036E-2</c:v>
                </c:pt>
                <c:pt idx="261">
                  <c:v>5.2116744456239206E-2</c:v>
                </c:pt>
                <c:pt idx="262">
                  <c:v>5.2048930849418175E-2</c:v>
                </c:pt>
                <c:pt idx="263">
                  <c:v>5.1981176966786599E-2</c:v>
                </c:pt>
                <c:pt idx="264">
                  <c:v>5.1913483042188097E-2</c:v>
                </c:pt>
                <c:pt idx="265">
                  <c:v>5.1845849310481716E-2</c:v>
                </c:pt>
                <c:pt idx="266">
                  <c:v>5.1778276007541035E-2</c:v>
                </c:pt>
                <c:pt idx="267">
                  <c:v>5.1710763370263368E-2</c:v>
                </c:pt>
                <c:pt idx="268">
                  <c:v>5.1643311636571584E-2</c:v>
                </c:pt>
                <c:pt idx="269">
                  <c:v>5.1575921045415835E-2</c:v>
                </c:pt>
                <c:pt idx="270">
                  <c:v>5.1508591836783378E-2</c:v>
                </c:pt>
                <c:pt idx="271">
                  <c:v>5.1441324251694974E-2</c:v>
                </c:pt>
                <c:pt idx="272">
                  <c:v>5.1374118532214699E-2</c:v>
                </c:pt>
                <c:pt idx="273">
                  <c:v>5.1306974921451191E-2</c:v>
                </c:pt>
                <c:pt idx="274">
                  <c:v>5.1239893663562325E-2</c:v>
                </c:pt>
                <c:pt idx="275">
                  <c:v>5.1172875003758105E-2</c:v>
                </c:pt>
                <c:pt idx="276">
                  <c:v>5.1105919188306141E-2</c:v>
                </c:pt>
                <c:pt idx="277">
                  <c:v>5.1039026464534516E-2</c:v>
                </c:pt>
                <c:pt idx="278">
                  <c:v>5.0972197080835696E-2</c:v>
                </c:pt>
                <c:pt idx="279">
                  <c:v>5.0905431286672312E-2</c:v>
                </c:pt>
                <c:pt idx="280">
                  <c:v>5.0838729332575945E-2</c:v>
                </c:pt>
                <c:pt idx="281">
                  <c:v>5.0772091470157786E-2</c:v>
                </c:pt>
                <c:pt idx="282">
                  <c:v>5.0705517952108516E-2</c:v>
                </c:pt>
                <c:pt idx="283">
                  <c:v>5.0639009032202698E-2</c:v>
                </c:pt>
                <c:pt idx="284">
                  <c:v>5.0572564965302456E-2</c:v>
                </c:pt>
                <c:pt idx="285">
                  <c:v>5.0506186007362688E-2</c:v>
                </c:pt>
                <c:pt idx="286">
                  <c:v>5.0439872415433906E-2</c:v>
                </c:pt>
                <c:pt idx="287">
                  <c:v>5.0373624447666659E-2</c:v>
                </c:pt>
                <c:pt idx="288">
                  <c:v>5.0307442363314324E-2</c:v>
                </c:pt>
                <c:pt idx="289">
                  <c:v>5.0241326422738368E-2</c:v>
                </c:pt>
                <c:pt idx="290">
                  <c:v>5.0175276887412766E-2</c:v>
                </c:pt>
                <c:pt idx="291">
                  <c:v>5.0109294019923749E-2</c:v>
                </c:pt>
                <c:pt idx="292">
                  <c:v>5.0043378083980031E-2</c:v>
                </c:pt>
                <c:pt idx="293">
                  <c:v>4.9977529344412235E-2</c:v>
                </c:pt>
                <c:pt idx="294">
                  <c:v>4.9911748067176749E-2</c:v>
                </c:pt>
                <c:pt idx="295">
                  <c:v>4.9846034519361801E-2</c:v>
                </c:pt>
                <c:pt idx="296">
                  <c:v>4.9780388969189633E-2</c:v>
                </c:pt>
                <c:pt idx="297">
                  <c:v>4.9714811686022022E-2</c:v>
                </c:pt>
                <c:pt idx="298">
                  <c:v>4.9649302940361302E-2</c:v>
                </c:pt>
                <c:pt idx="299">
                  <c:v>4.9583863003856705E-2</c:v>
                </c:pt>
                <c:pt idx="300">
                  <c:v>4.9518492149307904E-2</c:v>
                </c:pt>
                <c:pt idx="301">
                  <c:v>4.945319065066768E-2</c:v>
                </c:pt>
                <c:pt idx="302">
                  <c:v>4.938795878304518E-2</c:v>
                </c:pt>
                <c:pt idx="303">
                  <c:v>4.9322796822713323E-2</c:v>
                </c:pt>
                <c:pt idx="304">
                  <c:v>4.9257705047108115E-2</c:v>
                </c:pt>
                <c:pt idx="305">
                  <c:v>4.9192683734834909E-2</c:v>
                </c:pt>
                <c:pt idx="306">
                  <c:v>4.9127733165671074E-2</c:v>
                </c:pt>
                <c:pt idx="307">
                  <c:v>4.9062853620572229E-2</c:v>
                </c:pt>
                <c:pt idx="308">
                  <c:v>4.8998045381670935E-2</c:v>
                </c:pt>
                <c:pt idx="309">
                  <c:v>4.89333087322869E-2</c:v>
                </c:pt>
                <c:pt idx="310">
                  <c:v>4.8868643956924168E-2</c:v>
                </c:pt>
                <c:pt idx="311">
                  <c:v>4.8804051341279929E-2</c:v>
                </c:pt>
                <c:pt idx="312">
                  <c:v>4.8739531172246206E-2</c:v>
                </c:pt>
                <c:pt idx="313">
                  <c:v>4.8675083737911816E-2</c:v>
                </c:pt>
                <c:pt idx="314">
                  <c:v>4.8610709327569709E-2</c:v>
                </c:pt>
                <c:pt idx="315">
                  <c:v>4.8546408231717214E-2</c:v>
                </c:pt>
                <c:pt idx="316">
                  <c:v>4.848218074206221E-2</c:v>
                </c:pt>
                <c:pt idx="317">
                  <c:v>4.8418027151524427E-2</c:v>
                </c:pt>
                <c:pt idx="318">
                  <c:v>4.8353947754241088E-2</c:v>
                </c:pt>
                <c:pt idx="319">
                  <c:v>4.8289942845569846E-2</c:v>
                </c:pt>
                <c:pt idx="320">
                  <c:v>4.8226012722090379E-2</c:v>
                </c:pt>
                <c:pt idx="321">
                  <c:v>4.8162157681611348E-2</c:v>
                </c:pt>
                <c:pt idx="322">
                  <c:v>4.8098378023171309E-2</c:v>
                </c:pt>
                <c:pt idx="323">
                  <c:v>4.8034674047044562E-2</c:v>
                </c:pt>
                <c:pt idx="324">
                  <c:v>4.7971046054740264E-2</c:v>
                </c:pt>
                <c:pt idx="325">
                  <c:v>4.790749434901196E-2</c:v>
                </c:pt>
                <c:pt idx="326">
                  <c:v>4.7844019233855513E-2</c:v>
                </c:pt>
                <c:pt idx="327">
                  <c:v>4.7780621014516321E-2</c:v>
                </c:pt>
                <c:pt idx="328">
                  <c:v>4.771729999749004E-2</c:v>
                </c:pt>
                <c:pt idx="329">
                  <c:v>4.7654056490527757E-2</c:v>
                </c:pt>
                <c:pt idx="330">
                  <c:v>4.7590890802639868E-2</c:v>
                </c:pt>
                <c:pt idx="331">
                  <c:v>4.7527803244095349E-2</c:v>
                </c:pt>
                <c:pt idx="332">
                  <c:v>4.7464794126431169E-2</c:v>
                </c:pt>
                <c:pt idx="333">
                  <c:v>4.7401863762450314E-2</c:v>
                </c:pt>
                <c:pt idx="334">
                  <c:v>4.7339012466227341E-2</c:v>
                </c:pt>
                <c:pt idx="335">
                  <c:v>4.7276240553111352E-2</c:v>
                </c:pt>
                <c:pt idx="336">
                  <c:v>4.7213548339731196E-2</c:v>
                </c:pt>
                <c:pt idx="337">
                  <c:v>4.7150936143993086E-2</c:v>
                </c:pt>
                <c:pt idx="338">
                  <c:v>4.7088404285089591E-2</c:v>
                </c:pt>
                <c:pt idx="339">
                  <c:v>4.7025953083499501E-2</c:v>
                </c:pt>
                <c:pt idx="340">
                  <c:v>4.6963582860992989E-2</c:v>
                </c:pt>
                <c:pt idx="341">
                  <c:v>4.6901293940631701E-2</c:v>
                </c:pt>
                <c:pt idx="342">
                  <c:v>4.6839086646774102E-2</c:v>
                </c:pt>
                <c:pt idx="343">
                  <c:v>4.6776961305080272E-2</c:v>
                </c:pt>
                <c:pt idx="344">
                  <c:v>4.6714918242507439E-2</c:v>
                </c:pt>
                <c:pt idx="345">
                  <c:v>4.6652957787323257E-2</c:v>
                </c:pt>
                <c:pt idx="346">
                  <c:v>4.6591080269099486E-2</c:v>
                </c:pt>
                <c:pt idx="347">
                  <c:v>4.6529286018721111E-2</c:v>
                </c:pt>
                <c:pt idx="348">
                  <c:v>4.6467575368385833E-2</c:v>
                </c:pt>
                <c:pt idx="349">
                  <c:v>4.6405948651606889E-2</c:v>
                </c:pt>
                <c:pt idx="350">
                  <c:v>4.6344406203218433E-2</c:v>
                </c:pt>
                <c:pt idx="351">
                  <c:v>4.6282948359375263E-2</c:v>
                </c:pt>
                <c:pt idx="352">
                  <c:v>4.6221575457556681E-2</c:v>
                </c:pt>
                <c:pt idx="353">
                  <c:v>4.6160287836570009E-2</c:v>
                </c:pt>
                <c:pt idx="354">
                  <c:v>4.6099085836551368E-2</c:v>
                </c:pt>
                <c:pt idx="355">
                  <c:v>4.6037969798969409E-2</c:v>
                </c:pt>
                <c:pt idx="356">
                  <c:v>4.5976940066627808E-2</c:v>
                </c:pt>
                <c:pt idx="357">
                  <c:v>4.5915996983666239E-2</c:v>
                </c:pt>
                <c:pt idx="358">
                  <c:v>4.5855140895565145E-2</c:v>
                </c:pt>
                <c:pt idx="359">
                  <c:v>4.579437214914725E-2</c:v>
                </c:pt>
                <c:pt idx="360">
                  <c:v>4.5733691092579541E-2</c:v>
                </c:pt>
                <c:pt idx="361">
                  <c:v>4.5673098075373439E-2</c:v>
                </c:pt>
                <c:pt idx="362">
                  <c:v>4.5612593448390616E-2</c:v>
                </c:pt>
                <c:pt idx="363">
                  <c:v>4.5552177563845248E-2</c:v>
                </c:pt>
                <c:pt idx="364">
                  <c:v>4.5491850775301212E-2</c:v>
                </c:pt>
                <c:pt idx="365">
                  <c:v>4.5431613437680887E-2</c:v>
                </c:pt>
                <c:pt idx="366">
                  <c:v>4.5371465907262001E-2</c:v>
                </c:pt>
                <c:pt idx="367">
                  <c:v>4.5311408541680809E-2</c:v>
                </c:pt>
                <c:pt idx="368">
                  <c:v>4.5251441699935856E-2</c:v>
                </c:pt>
                <c:pt idx="369">
                  <c:v>4.5191565742389854E-2</c:v>
                </c:pt>
                <c:pt idx="370">
                  <c:v>4.5131781030766274E-2</c:v>
                </c:pt>
                <c:pt idx="371">
                  <c:v>4.5072087928159067E-2</c:v>
                </c:pt>
                <c:pt idx="372">
                  <c:v>4.501248679902857E-2</c:v>
                </c:pt>
                <c:pt idx="373">
                  <c:v>4.4952978009205558E-2</c:v>
                </c:pt>
                <c:pt idx="374">
                  <c:v>4.4893561925891314E-2</c:v>
                </c:pt>
                <c:pt idx="375">
                  <c:v>4.4834238917661313E-2</c:v>
                </c:pt>
                <c:pt idx="376">
                  <c:v>4.4775009354464518E-2</c:v>
                </c:pt>
                <c:pt idx="377">
                  <c:v>4.4715873607626008E-2</c:v>
                </c:pt>
                <c:pt idx="378">
                  <c:v>4.465683204984771E-2</c:v>
                </c:pt>
                <c:pt idx="379">
                  <c:v>4.4597885055210611E-2</c:v>
                </c:pt>
                <c:pt idx="380">
                  <c:v>4.4539032999175013E-2</c:v>
                </c:pt>
                <c:pt idx="381">
                  <c:v>4.4480276258582009E-2</c:v>
                </c:pt>
                <c:pt idx="382">
                  <c:v>4.4421615211654851E-2</c:v>
                </c:pt>
                <c:pt idx="383">
                  <c:v>4.4363050237998428E-2</c:v>
                </c:pt>
                <c:pt idx="384">
                  <c:v>4.4304581718603603E-2</c:v>
                </c:pt>
                <c:pt idx="385">
                  <c:v>4.4246210035843433E-2</c:v>
                </c:pt>
                <c:pt idx="386">
                  <c:v>4.4187935573478943E-2</c:v>
                </c:pt>
                <c:pt idx="387">
                  <c:v>4.4129758716655157E-2</c:v>
                </c:pt>
                <c:pt idx="388">
                  <c:v>4.4071679851905535E-2</c:v>
                </c:pt>
                <c:pt idx="389">
                  <c:v>4.4013699367149696E-2</c:v>
                </c:pt>
                <c:pt idx="390">
                  <c:v>4.3955817651696136E-2</c:v>
                </c:pt>
                <c:pt idx="391">
                  <c:v>4.3898035096241378E-2</c:v>
                </c:pt>
                <c:pt idx="392">
                  <c:v>4.3840352092870655E-2</c:v>
                </c:pt>
                <c:pt idx="393">
                  <c:v>4.3782769035058476E-2</c:v>
                </c:pt>
                <c:pt idx="394">
                  <c:v>4.3725286317667235E-2</c:v>
                </c:pt>
                <c:pt idx="395">
                  <c:v>4.3667904336950468E-2</c:v>
                </c:pt>
                <c:pt idx="396">
                  <c:v>4.3610623490550053E-2</c:v>
                </c:pt>
                <c:pt idx="397">
                  <c:v>4.3553444177496105E-2</c:v>
                </c:pt>
                <c:pt idx="398">
                  <c:v>4.3496366798209563E-2</c:v>
                </c:pt>
                <c:pt idx="399">
                  <c:v>4.3439391754499387E-2</c:v>
                </c:pt>
                <c:pt idx="400">
                  <c:v>4.3382519449562888E-2</c:v>
                </c:pt>
                <c:pt idx="401">
                  <c:v>4.332575028798577E-2</c:v>
                </c:pt>
                <c:pt idx="402">
                  <c:v>4.3269084675740706E-2</c:v>
                </c:pt>
                <c:pt idx="403">
                  <c:v>4.3212523020188291E-2</c:v>
                </c:pt>
                <c:pt idx="404">
                  <c:v>4.3156065730074814E-2</c:v>
                </c:pt>
                <c:pt idx="405">
                  <c:v>4.3099713215532222E-2</c:v>
                </c:pt>
                <c:pt idx="406">
                  <c:v>4.3043465888076962E-2</c:v>
                </c:pt>
                <c:pt idx="407">
                  <c:v>4.2987324160609616E-2</c:v>
                </c:pt>
                <c:pt idx="408">
                  <c:v>4.293128844741273E-2</c:v>
                </c:pt>
                <c:pt idx="409">
                  <c:v>4.2875359164150764E-2</c:v>
                </c:pt>
                <c:pt idx="410">
                  <c:v>4.2819536727868326E-2</c:v>
                </c:pt>
                <c:pt idx="411">
                  <c:v>4.2763821556988317E-2</c:v>
                </c:pt>
                <c:pt idx="412">
                  <c:v>4.2708214071311597E-2</c:v>
                </c:pt>
                <c:pt idx="413">
                  <c:v>4.2652714692014232E-2</c:v>
                </c:pt>
                <c:pt idx="414">
                  <c:v>4.2597323841646349E-2</c:v>
                </c:pt>
                <c:pt idx="415">
                  <c:v>4.2542041944130617E-2</c:v>
                </c:pt>
                <c:pt idx="416">
                  <c:v>4.2486869424759877E-2</c:v>
                </c:pt>
                <c:pt idx="417">
                  <c:v>4.2431806710195273E-2</c:v>
                </c:pt>
                <c:pt idx="418">
                  <c:v>4.2376854228464322E-2</c:v>
                </c:pt>
                <c:pt idx="419">
                  <c:v>4.2322012408957811E-2</c:v>
                </c:pt>
                <c:pt idx="420">
                  <c:v>4.2267281682429436E-2</c:v>
                </c:pt>
                <c:pt idx="421">
                  <c:v>4.2212662480990072E-2</c:v>
                </c:pt>
                <c:pt idx="422">
                  <c:v>4.2158155238109556E-2</c:v>
                </c:pt>
                <c:pt idx="423">
                  <c:v>4.2103760388609288E-2</c:v>
                </c:pt>
                <c:pt idx="424">
                  <c:v>4.2049478368662643E-2</c:v>
                </c:pt>
                <c:pt idx="425">
                  <c:v>4.1995309615791884E-2</c:v>
                </c:pt>
                <c:pt idx="426">
                  <c:v>4.1941254568862961E-2</c:v>
                </c:pt>
                <c:pt idx="427">
                  <c:v>4.1887313668083757E-2</c:v>
                </c:pt>
                <c:pt idx="428">
                  <c:v>4.1833487355001482E-2</c:v>
                </c:pt>
                <c:pt idx="429">
                  <c:v>4.177977607249754E-2</c:v>
                </c:pt>
                <c:pt idx="430">
                  <c:v>4.1726180264785299E-2</c:v>
                </c:pt>
                <c:pt idx="431">
                  <c:v>4.1672700377406023E-2</c:v>
                </c:pt>
                <c:pt idx="432">
                  <c:v>4.1619336857224083E-2</c:v>
                </c:pt>
                <c:pt idx="433">
                  <c:v>4.1566090152424108E-2</c:v>
                </c:pt>
                <c:pt idx="434">
                  <c:v>4.1512960712507409E-2</c:v>
                </c:pt>
                <c:pt idx="435">
                  <c:v>4.1459948988285915E-2</c:v>
                </c:pt>
                <c:pt idx="436">
                  <c:v>4.1407055431879079E-2</c:v>
                </c:pt>
                <c:pt idx="437">
                  <c:v>4.1354280496708924E-2</c:v>
                </c:pt>
                <c:pt idx="438">
                  <c:v>4.1301624637496009E-2</c:v>
                </c:pt>
                <c:pt idx="439">
                  <c:v>4.1249088310253333E-2</c:v>
                </c:pt>
                <c:pt idx="440">
                  <c:v>4.1196671972283355E-2</c:v>
                </c:pt>
                <c:pt idx="441">
                  <c:v>4.1144376082170767E-2</c:v>
                </c:pt>
                <c:pt idx="442">
                  <c:v>4.109220109977843E-2</c:v>
                </c:pt>
                <c:pt idx="443">
                  <c:v>4.1040147486242316E-2</c:v>
                </c:pt>
                <c:pt idx="444">
                  <c:v>4.0988215703964818E-2</c:v>
                </c:pt>
                <c:pt idx="445">
                  <c:v>4.0936406216610245E-2</c:v>
                </c:pt>
                <c:pt idx="446">
                  <c:v>4.088471948909829E-2</c:v>
                </c:pt>
                <c:pt idx="447">
                  <c:v>4.0833155987598263E-2</c:v>
                </c:pt>
                <c:pt idx="448">
                  <c:v>4.0781716179522733E-2</c:v>
                </c:pt>
                <c:pt idx="449">
                  <c:v>4.0730400533522296E-2</c:v>
                </c:pt>
                <c:pt idx="450">
                  <c:v>4.0679209519476525E-2</c:v>
                </c:pt>
                <c:pt idx="451">
                  <c:v>4.0628143608490944E-2</c:v>
                </c:pt>
                <c:pt idx="452">
                  <c:v>4.0577203272886858E-2</c:v>
                </c:pt>
                <c:pt idx="453">
                  <c:v>4.0526388986197148E-2</c:v>
                </c:pt>
                <c:pt idx="454">
                  <c:v>4.0475701223157246E-2</c:v>
                </c:pt>
                <c:pt idx="455">
                  <c:v>4.0425140459698777E-2</c:v>
                </c:pt>
                <c:pt idx="456">
                  <c:v>4.037470717294192E-2</c:v>
                </c:pt>
                <c:pt idx="457">
                  <c:v>4.0324401841187643E-2</c:v>
                </c:pt>
                <c:pt idx="458">
                  <c:v>4.0274224943910433E-2</c:v>
                </c:pt>
                <c:pt idx="459">
                  <c:v>4.022417696175002E-2</c:v>
                </c:pt>
                <c:pt idx="460">
                  <c:v>4.017425837650293E-2</c:v>
                </c:pt>
                <c:pt idx="461">
                  <c:v>4.01244696711145E-2</c:v>
                </c:pt>
                <c:pt idx="462">
                  <c:v>4.0074811329670772E-2</c:v>
                </c:pt>
                <c:pt idx="463">
                  <c:v>4.0025283837389701E-2</c:v>
                </c:pt>
                <c:pt idx="464">
                  <c:v>3.9975887680611243E-2</c:v>
                </c:pt>
                <c:pt idx="465">
                  <c:v>3.9926623346789612E-2</c:v>
                </c:pt>
                <c:pt idx="466">
                  <c:v>3.9877491324484406E-2</c:v>
                </c:pt>
                <c:pt idx="467">
                  <c:v>3.9828492103350224E-2</c:v>
                </c:pt>
                <c:pt idx="468">
                  <c:v>3.9779626174126392E-2</c:v>
                </c:pt>
                <c:pt idx="469">
                  <c:v>3.9730894028630052E-2</c:v>
                </c:pt>
                <c:pt idx="470">
                  <c:v>3.968229615974303E-2</c:v>
                </c:pt>
                <c:pt idx="471">
                  <c:v>3.9633833061403903E-2</c:v>
                </c:pt>
                <c:pt idx="472">
                  <c:v>3.9585505228596739E-2</c:v>
                </c:pt>
                <c:pt idx="473">
                  <c:v>3.9537313157341013E-2</c:v>
                </c:pt>
                <c:pt idx="474">
                  <c:v>3.9489257344680194E-2</c:v>
                </c:pt>
                <c:pt idx="475">
                  <c:v>3.9441338288671912E-2</c:v>
                </c:pt>
                <c:pt idx="476">
                  <c:v>3.9393556488376363E-2</c:v>
                </c:pt>
                <c:pt idx="477">
                  <c:v>3.934591244384434E-2</c:v>
                </c:pt>
                <c:pt idx="478">
                  <c:v>3.9298406656107503E-2</c:v>
                </c:pt>
                <c:pt idx="479">
                  <c:v>3.9251039627164967E-2</c:v>
                </c:pt>
                <c:pt idx="480">
                  <c:v>3.9203811859972307E-2</c:v>
                </c:pt>
                <c:pt idx="481">
                  <c:v>3.9156723858429304E-2</c:v>
                </c:pt>
                <c:pt idx="482">
                  <c:v>3.9109776127367497E-2</c:v>
                </c:pt>
                <c:pt idx="483">
                  <c:v>3.9062969172538417E-2</c:v>
                </c:pt>
                <c:pt idx="484">
                  <c:v>3.9016303500599842E-2</c:v>
                </c:pt>
                <c:pt idx="485">
                  <c:v>3.8969779619103605E-2</c:v>
                </c:pt>
                <c:pt idx="486">
                  <c:v>3.8923398036482239E-2</c:v>
                </c:pt>
                <c:pt idx="487">
                  <c:v>3.8877159262035936E-2</c:v>
                </c:pt>
                <c:pt idx="488">
                  <c:v>3.8831063805918761E-2</c:v>
                </c:pt>
                <c:pt idx="489">
                  <c:v>3.8785112179125114E-2</c:v>
                </c:pt>
                <c:pt idx="490">
                  <c:v>3.8739304893475233E-2</c:v>
                </c:pt>
                <c:pt idx="491">
                  <c:v>3.8693642461602402E-2</c:v>
                </c:pt>
                <c:pt idx="492">
                  <c:v>3.8648125396936697E-2</c:v>
                </c:pt>
                <c:pt idx="493">
                  <c:v>3.8602754213692192E-2</c:v>
                </c:pt>
                <c:pt idx="494">
                  <c:v>3.8557529426850742E-2</c:v>
                </c:pt>
                <c:pt idx="495">
                  <c:v>3.8512451552147761E-2</c:v>
                </c:pt>
                <c:pt idx="496">
                  <c:v>3.8467521106057341E-2</c:v>
                </c:pt>
                <c:pt idx="497">
                  <c:v>3.8422738605775296E-2</c:v>
                </c:pt>
                <c:pt idx="498">
                  <c:v>3.837810456920563E-2</c:v>
                </c:pt>
                <c:pt idx="499">
                  <c:v>3.8333619514942026E-2</c:v>
                </c:pt>
                <c:pt idx="500">
                  <c:v>3.8289283962254832E-2</c:v>
                </c:pt>
                <c:pt idx="501">
                  <c:v>3.82450984310716E-2</c:v>
                </c:pt>
                <c:pt idx="502">
                  <c:v>3.8201063441963196E-2</c:v>
                </c:pt>
                <c:pt idx="503">
                  <c:v>3.8157179516124719E-2</c:v>
                </c:pt>
                <c:pt idx="504">
                  <c:v>3.8113447175360519E-2</c:v>
                </c:pt>
                <c:pt idx="505">
                  <c:v>3.8069866942065558E-2</c:v>
                </c:pt>
                <c:pt idx="506">
                  <c:v>3.8026439339208615E-2</c:v>
                </c:pt>
                <c:pt idx="507">
                  <c:v>3.7983164890314051E-2</c:v>
                </c:pt>
                <c:pt idx="508">
                  <c:v>3.7940044119444689E-2</c:v>
                </c:pt>
                <c:pt idx="509">
                  <c:v>3.7897077551183163E-2</c:v>
                </c:pt>
                <c:pt idx="510">
                  <c:v>3.7854265710613233E-2</c:v>
                </c:pt>
                <c:pt idx="511">
                  <c:v>3.7811609123302392E-2</c:v>
                </c:pt>
                <c:pt idx="512">
                  <c:v>3.7769108315281026E-2</c:v>
                </c:pt>
                <c:pt idx="513">
                  <c:v>3.7726763813025449E-2</c:v>
                </c:pt>
                <c:pt idx="514">
                  <c:v>3.7684576143437433E-2</c:v>
                </c:pt>
                <c:pt idx="515">
                  <c:v>3.7642545833824932E-2</c:v>
                </c:pt>
                <c:pt idx="516">
                  <c:v>3.7600673411882377E-2</c:v>
                </c:pt>
                <c:pt idx="517">
                  <c:v>3.7558959405670847E-2</c:v>
                </c:pt>
                <c:pt idx="518">
                  <c:v>3.7517404343597016E-2</c:v>
                </c:pt>
                <c:pt idx="519">
                  <c:v>3.7476008754394302E-2</c:v>
                </c:pt>
                <c:pt idx="520">
                  <c:v>3.7434773167100324E-2</c:v>
                </c:pt>
                <c:pt idx="521">
                  <c:v>3.7393698111037925E-2</c:v>
                </c:pt>
                <c:pt idx="522">
                  <c:v>3.7352784115792029E-2</c:v>
                </c:pt>
                <c:pt idx="523">
                  <c:v>3.7312031711189977E-2</c:v>
                </c:pt>
                <c:pt idx="524">
                  <c:v>3.7271441427278756E-2</c:v>
                </c:pt>
                <c:pt idx="525">
                  <c:v>3.7231013794303887E-2</c:v>
                </c:pt>
                <c:pt idx="526">
                  <c:v>3.7190749342687075E-2</c:v>
                </c:pt>
                <c:pt idx="527">
                  <c:v>3.7150648603003628E-2</c:v>
                </c:pt>
                <c:pt idx="528">
                  <c:v>3.7110712105960675E-2</c:v>
                </c:pt>
                <c:pt idx="529">
                  <c:v>3.7070940382373178E-2</c:v>
                </c:pt>
                <c:pt idx="530">
                  <c:v>3.7031333963142447E-2</c:v>
                </c:pt>
                <c:pt idx="531">
                  <c:v>3.6991893379232053E-2</c:v>
                </c:pt>
                <c:pt idx="532">
                  <c:v>3.6952619161644114E-2</c:v>
                </c:pt>
                <c:pt idx="533">
                  <c:v>3.691351184139597E-2</c:v>
                </c:pt>
                <c:pt idx="534">
                  <c:v>3.6874571949496712E-2</c:v>
                </c:pt>
                <c:pt idx="535">
                  <c:v>3.6835800016922167E-2</c:v>
                </c:pt>
                <c:pt idx="536">
                  <c:v>3.6797196574591302E-2</c:v>
                </c:pt>
                <c:pt idx="537">
                  <c:v>3.675876215334091E-2</c:v>
                </c:pt>
                <c:pt idx="538">
                  <c:v>3.6720497283901532E-2</c:v>
                </c:pt>
                <c:pt idx="539">
                  <c:v>3.6682402496871644E-2</c:v>
                </c:pt>
                <c:pt idx="540">
                  <c:v>3.6644478322693144E-2</c:v>
                </c:pt>
                <c:pt idx="541">
                  <c:v>3.6606725291624995E-2</c:v>
                </c:pt>
                <c:pt idx="542">
                  <c:v>3.6569143933718642E-2</c:v>
                </c:pt>
                <c:pt idx="543">
                  <c:v>3.653173477879073E-2</c:v>
                </c:pt>
                <c:pt idx="544">
                  <c:v>3.6494498356397995E-2</c:v>
                </c:pt>
                <c:pt idx="545">
                  <c:v>3.6457435195810385E-2</c:v>
                </c:pt>
                <c:pt idx="546">
                  <c:v>3.6420545825984578E-2</c:v>
                </c:pt>
                <c:pt idx="547">
                  <c:v>3.638383077553712E-2</c:v>
                </c:pt>
                <c:pt idx="548">
                  <c:v>3.6347290572717406E-2</c:v>
                </c:pt>
                <c:pt idx="549">
                  <c:v>3.6310925745380439E-2</c:v>
                </c:pt>
                <c:pt idx="550">
                  <c:v>3.6274736820959184E-2</c:v>
                </c:pt>
                <c:pt idx="551">
                  <c:v>3.6238724326437551E-2</c:v>
                </c:pt>
                <c:pt idx="552">
                  <c:v>3.6202888788321369E-2</c:v>
                </c:pt>
                <c:pt idx="553">
                  <c:v>3.6167230732611209E-2</c:v>
                </c:pt>
                <c:pt idx="554">
                  <c:v>3.613175068477404E-2</c:v>
                </c:pt>
                <c:pt idx="555">
                  <c:v>3.6096449169714037E-2</c:v>
                </c:pt>
                <c:pt idx="556">
                  <c:v>3.6061326711744432E-2</c:v>
                </c:pt>
                <c:pt idx="557">
                  <c:v>3.6026383834558709E-2</c:v>
                </c:pt>
                <c:pt idx="558">
                  <c:v>3.5991621061200914E-2</c:v>
                </c:pt>
                <c:pt idx="559">
                  <c:v>3.5957038914036836E-2</c:v>
                </c:pt>
                <c:pt idx="560">
                  <c:v>3.5922637914724255E-2</c:v>
                </c:pt>
                <c:pt idx="561">
                  <c:v>3.5888418584183492E-2</c:v>
                </c:pt>
                <c:pt idx="562">
                  <c:v>3.5854381442566911E-2</c:v>
                </c:pt>
                <c:pt idx="563">
                  <c:v>3.5820527009229872E-2</c:v>
                </c:pt>
                <c:pt idx="564">
                  <c:v>3.5786855802699365E-2</c:v>
                </c:pt>
                <c:pt idx="565">
                  <c:v>3.5753368340644145E-2</c:v>
                </c:pt>
                <c:pt idx="566">
                  <c:v>3.5720065139844069E-2</c:v>
                </c:pt>
                <c:pt idx="567">
                  <c:v>3.5686946716159094E-2</c:v>
                </c:pt>
                <c:pt idx="568">
                  <c:v>3.565401358449851E-2</c:v>
                </c:pt>
                <c:pt idx="569">
                  <c:v>3.562126625878962E-2</c:v>
                </c:pt>
                <c:pt idx="570">
                  <c:v>3.5588705251946358E-2</c:v>
                </c:pt>
                <c:pt idx="571">
                  <c:v>3.555633107583784E-2</c:v>
                </c:pt>
                <c:pt idx="572">
                  <c:v>3.5524144241256758E-2</c:v>
                </c:pt>
                <c:pt idx="573">
                  <c:v>3.5492145257887658E-2</c:v>
                </c:pt>
                <c:pt idx="574">
                  <c:v>3.5460334634274379E-2</c:v>
                </c:pt>
                <c:pt idx="575">
                  <c:v>3.5428712877788808E-2</c:v>
                </c:pt>
                <c:pt idx="576">
                  <c:v>3.5397280494597769E-2</c:v>
                </c:pt>
                <c:pt idx="577">
                  <c:v>3.5366037989630741E-2</c:v>
                </c:pt>
                <c:pt idx="578">
                  <c:v>3.5334985866547791E-2</c:v>
                </c:pt>
                <c:pt idx="579">
                  <c:v>3.5304124627706227E-2</c:v>
                </c:pt>
                <c:pt idx="580">
                  <c:v>3.5273454774127785E-2</c:v>
                </c:pt>
                <c:pt idx="581">
                  <c:v>3.5242976805466036E-2</c:v>
                </c:pt>
                <c:pt idx="582">
                  <c:v>3.5212691219972753E-2</c:v>
                </c:pt>
                <c:pt idx="583">
                  <c:v>3.518259851446482E-2</c:v>
                </c:pt>
                <c:pt idx="584">
                  <c:v>3.5152699184290939E-2</c:v>
                </c:pt>
                <c:pt idx="585">
                  <c:v>3.5122993723297934E-2</c:v>
                </c:pt>
                <c:pt idx="586">
                  <c:v>3.5093482623797169E-2</c:v>
                </c:pt>
                <c:pt idx="587">
                  <c:v>3.5064166376530786E-2</c:v>
                </c:pt>
                <c:pt idx="588">
                  <c:v>3.5035045470637786E-2</c:v>
                </c:pt>
                <c:pt idx="589">
                  <c:v>3.5006120393620263E-2</c:v>
                </c:pt>
                <c:pt idx="590">
                  <c:v>3.4977391631308974E-2</c:v>
                </c:pt>
                <c:pt idx="591">
                  <c:v>3.4948859667829499E-2</c:v>
                </c:pt>
                <c:pt idx="592">
                  <c:v>3.49205249855679E-2</c:v>
                </c:pt>
                <c:pt idx="593">
                  <c:v>3.4892388065136018E-2</c:v>
                </c:pt>
                <c:pt idx="594">
                  <c:v>3.4864449385337656E-2</c:v>
                </c:pt>
                <c:pt idx="595">
                  <c:v>3.4836709423133688E-2</c:v>
                </c:pt>
                <c:pt idx="596">
                  <c:v>3.4809168653607302E-2</c:v>
                </c:pt>
                <c:pt idx="597">
                  <c:v>3.4781827549929742E-2</c:v>
                </c:pt>
                <c:pt idx="598">
                  <c:v>3.4754686583325478E-2</c:v>
                </c:pt>
                <c:pt idx="599">
                  <c:v>3.4727746223036954E-2</c:v>
                </c:pt>
                <c:pt idx="600">
                  <c:v>3.4701006936290628E-2</c:v>
                </c:pt>
                <c:pt idx="601">
                  <c:v>3.4674469188261031E-2</c:v>
                </c:pt>
                <c:pt idx="602">
                  <c:v>3.4648133442036821E-2</c:v>
                </c:pt>
                <c:pt idx="603">
                  <c:v>3.4622000158585096E-2</c:v>
                </c:pt>
                <c:pt idx="604">
                  <c:v>3.4596069796716714E-2</c:v>
                </c:pt>
                <c:pt idx="605">
                  <c:v>3.4570342813051061E-2</c:v>
                </c:pt>
                <c:pt idx="606">
                  <c:v>3.4544819661981155E-2</c:v>
                </c:pt>
                <c:pt idx="607">
                  <c:v>3.4519500795638362E-2</c:v>
                </c:pt>
                <c:pt idx="608">
                  <c:v>3.4494386663857388E-2</c:v>
                </c:pt>
                <c:pt idx="609">
                  <c:v>3.4469477714141258E-2</c:v>
                </c:pt>
                <c:pt idx="610">
                  <c:v>3.4444774391625868E-2</c:v>
                </c:pt>
                <c:pt idx="611">
                  <c:v>3.4420277139045302E-2</c:v>
                </c:pt>
                <c:pt idx="612">
                  <c:v>3.4395986396696221E-2</c:v>
                </c:pt>
                <c:pt idx="613">
                  <c:v>3.4371902602403158E-2</c:v>
                </c:pt>
                <c:pt idx="614">
                  <c:v>3.4348026191483159E-2</c:v>
                </c:pt>
                <c:pt idx="615">
                  <c:v>3.4324357596710986E-2</c:v>
                </c:pt>
                <c:pt idx="616">
                  <c:v>3.4300897248283752E-2</c:v>
                </c:pt>
                <c:pt idx="617">
                  <c:v>3.427764557378607E-2</c:v>
                </c:pt>
                <c:pt idx="618">
                  <c:v>3.4254602998155186E-2</c:v>
                </c:pt>
                <c:pt idx="619">
                  <c:v>3.42317699436459E-2</c:v>
                </c:pt>
                <c:pt idx="620">
                  <c:v>3.420914682979577E-2</c:v>
                </c:pt>
                <c:pt idx="621">
                  <c:v>3.4186734073390276E-2</c:v>
                </c:pt>
                <c:pt idx="622">
                  <c:v>3.4164532088428054E-2</c:v>
                </c:pt>
                <c:pt idx="623">
                  <c:v>3.4142541286086257E-2</c:v>
                </c:pt>
                <c:pt idx="624">
                  <c:v>3.4120762074686048E-2</c:v>
                </c:pt>
                <c:pt idx="625">
                  <c:v>3.4099194859657754E-2</c:v>
                </c:pt>
                <c:pt idx="626">
                  <c:v>3.4077840043506842E-2</c:v>
                </c:pt>
                <c:pt idx="627">
                  <c:v>3.4056698025779229E-2</c:v>
                </c:pt>
                <c:pt idx="628">
                  <c:v>3.403576920302729E-2</c:v>
                </c:pt>
                <c:pt idx="629">
                  <c:v>3.4015053968775584E-2</c:v>
                </c:pt>
                <c:pt idx="630">
                  <c:v>3.3994552713486982E-2</c:v>
                </c:pt>
                <c:pt idx="631">
                  <c:v>3.3974265824528414E-2</c:v>
                </c:pt>
                <c:pt idx="632">
                  <c:v>3.3954193686137599E-2</c:v>
                </c:pt>
                <c:pt idx="633">
                  <c:v>3.3934336679388971E-2</c:v>
                </c:pt>
                <c:pt idx="634">
                  <c:v>3.3914695182160351E-2</c:v>
                </c:pt>
                <c:pt idx="635">
                  <c:v>3.3895269569099565E-2</c:v>
                </c:pt>
                <c:pt idx="636">
                  <c:v>3.3876060211591202E-2</c:v>
                </c:pt>
                <c:pt idx="637">
                  <c:v>3.3857067477723594E-2</c:v>
                </c:pt>
                <c:pt idx="638">
                  <c:v>3.3838291732255867E-2</c:v>
                </c:pt>
                <c:pt idx="639">
                  <c:v>3.3819733336585202E-2</c:v>
                </c:pt>
                <c:pt idx="640">
                  <c:v>3.3801392648714332E-2</c:v>
                </c:pt>
                <c:pt idx="641">
                  <c:v>3.3783270023219125E-2</c:v>
                </c:pt>
                <c:pt idx="642">
                  <c:v>3.3765365811216419E-2</c:v>
                </c:pt>
                <c:pt idx="643">
                  <c:v>3.3747680360331996E-2</c:v>
                </c:pt>
                <c:pt idx="644">
                  <c:v>3.3730214014668886E-2</c:v>
                </c:pt>
                <c:pt idx="645">
                  <c:v>3.3712967114775595E-2</c:v>
                </c:pt>
                <c:pt idx="646">
                  <c:v>3.3695939997614957E-2</c:v>
                </c:pt>
                <c:pt idx="647">
                  <c:v>3.3679132996532787E-2</c:v>
                </c:pt>
                <c:pt idx="648">
                  <c:v>3.3662546441227084E-2</c:v>
                </c:pt>
                <c:pt idx="649">
                  <c:v>3.364618065771724E-2</c:v>
                </c:pt>
                <c:pt idx="650">
                  <c:v>3.3630035968313682E-2</c:v>
                </c:pt>
                <c:pt idx="651">
                  <c:v>3.3614112691587573E-2</c:v>
                </c:pt>
                <c:pt idx="652">
                  <c:v>3.3598411142340863E-2</c:v>
                </c:pt>
                <c:pt idx="653">
                  <c:v>3.3582931631576642E-2</c:v>
                </c:pt>
                <c:pt idx="654">
                  <c:v>3.3567674466469639E-2</c:v>
                </c:pt>
                <c:pt idx="655">
                  <c:v>3.3552639950337047E-2</c:v>
                </c:pt>
                <c:pt idx="656">
                  <c:v>3.3537828382609679E-2</c:v>
                </c:pt>
                <c:pt idx="657">
                  <c:v>3.3523240058803319E-2</c:v>
                </c:pt>
                <c:pt idx="658">
                  <c:v>3.3508875270490374E-2</c:v>
                </c:pt>
                <c:pt idx="659">
                  <c:v>3.3494734305271896E-2</c:v>
                </c:pt>
                <c:pt idx="660">
                  <c:v>3.3480817446749772E-2</c:v>
                </c:pt>
                <c:pt idx="661">
                  <c:v>3.3467124974499385E-2</c:v>
                </c:pt>
                <c:pt idx="662">
                  <c:v>3.3453657164042409E-2</c:v>
                </c:pt>
                <c:pt idx="663">
                  <c:v>3.3440414286820104E-2</c:v>
                </c:pt>
                <c:pt idx="664">
                  <c:v>3.3427396610166762E-2</c:v>
                </c:pt>
                <c:pt idx="665">
                  <c:v>3.3414604397283602E-2</c:v>
                </c:pt>
                <c:pt idx="666">
                  <c:v>3.3402037907212946E-2</c:v>
                </c:pt>
                <c:pt idx="667">
                  <c:v>3.3389697394812769E-2</c:v>
                </c:pt>
                <c:pt idx="668">
                  <c:v>3.3377583110731558E-2</c:v>
                </c:pt>
                <c:pt idx="669">
                  <c:v>3.3365695301383551E-2</c:v>
                </c:pt>
                <c:pt idx="670">
                  <c:v>3.3354034208924327E-2</c:v>
                </c:pt>
                <c:pt idx="671">
                  <c:v>3.3342600071226747E-2</c:v>
                </c:pt>
                <c:pt idx="672">
                  <c:v>3.3331393121857296E-2</c:v>
                </c:pt>
                <c:pt idx="673">
                  <c:v>3.3320413590052743E-2</c:v>
                </c:pt>
                <c:pt idx="674">
                  <c:v>3.3309661700697255E-2</c:v>
                </c:pt>
                <c:pt idx="675">
                  <c:v>3.3299137674299817E-2</c:v>
                </c:pt>
                <c:pt idx="676">
                  <c:v>3.3288841726972107E-2</c:v>
                </c:pt>
                <c:pt idx="677">
                  <c:v>3.3278774070406726E-2</c:v>
                </c:pt>
                <c:pt idx="678">
                  <c:v>3.3268934911855848E-2</c:v>
                </c:pt>
                <c:pt idx="679">
                  <c:v>3.3259324454110256E-2</c:v>
                </c:pt>
                <c:pt idx="680">
                  <c:v>3.3249942895478814E-2</c:v>
                </c:pt>
                <c:pt idx="681">
                  <c:v>3.3240790429768331E-2</c:v>
                </c:pt>
                <c:pt idx="682">
                  <c:v>3.3231867246263841E-2</c:v>
                </c:pt>
                <c:pt idx="683">
                  <c:v>3.3223173529709341E-2</c:v>
                </c:pt>
                <c:pt idx="684">
                  <c:v>3.3214709460288906E-2</c:v>
                </c:pt>
                <c:pt idx="685">
                  <c:v>3.3206475213608276E-2</c:v>
                </c:pt>
                <c:pt idx="686">
                  <c:v>3.3198470960676886E-2</c:v>
                </c:pt>
                <c:pt idx="687">
                  <c:v>3.3190696867890286E-2</c:v>
                </c:pt>
                <c:pt idx="688">
                  <c:v>3.3183153097013064E-2</c:v>
                </c:pt>
                <c:pt idx="689">
                  <c:v>3.3175839805162172E-2</c:v>
                </c:pt>
                <c:pt idx="690">
                  <c:v>3.316875714479077E-2</c:v>
                </c:pt>
                <c:pt idx="691">
                  <c:v>3.3161905263672416E-2</c:v>
                </c:pt>
                <c:pt idx="692">
                  <c:v>3.3155284304885846E-2</c:v>
                </c:pt>
                <c:pt idx="693">
                  <c:v>3.3148894406800133E-2</c:v>
                </c:pt>
                <c:pt idx="694">
                  <c:v>3.3142735703060339E-2</c:v>
                </c:pt>
                <c:pt idx="695">
                  <c:v>3.3136808322573652E-2</c:v>
                </c:pt>
                <c:pt idx="696">
                  <c:v>3.3131112389495947E-2</c:v>
                </c:pt>
                <c:pt idx="697">
                  <c:v>3.3125648023218913E-2</c:v>
                </c:pt>
                <c:pt idx="698">
                  <c:v>3.3120415338357585E-2</c:v>
                </c:pt>
                <c:pt idx="699">
                  <c:v>3.3115414444738395E-2</c:v>
                </c:pt>
                <c:pt idx="700">
                  <c:v>3.3110645447387663E-2</c:v>
                </c:pt>
                <c:pt idx="701">
                  <c:v>3.3106108446520691E-2</c:v>
                </c:pt>
                <c:pt idx="702">
                  <c:v>3.3101803537531213E-2</c:v>
                </c:pt>
                <c:pt idx="703">
                  <c:v>3.3097730810981427E-2</c:v>
                </c:pt>
                <c:pt idx="704">
                  <c:v>3.3093890352592498E-2</c:v>
                </c:pt>
                <c:pt idx="705">
                  <c:v>3.3090282243235548E-2</c:v>
                </c:pt>
                <c:pt idx="706">
                  <c:v>3.3086906558923206E-2</c:v>
                </c:pt>
                <c:pt idx="707">
                  <c:v>3.3083763370801551E-2</c:v>
                </c:pt>
                <c:pt idx="708">
                  <c:v>3.3080852745142712E-2</c:v>
                </c:pt>
                <c:pt idx="709">
                  <c:v>3.3078174743337803E-2</c:v>
                </c:pt>
                <c:pt idx="710">
                  <c:v>3.3075729421890548E-2</c:v>
                </c:pt>
                <c:pt idx="711">
                  <c:v>3.3073516832411269E-2</c:v>
                </c:pt>
                <c:pt idx="712">
                  <c:v>3.3071537021611447E-2</c:v>
                </c:pt>
                <c:pt idx="713">
                  <c:v>3.3069790031298833E-2</c:v>
                </c:pt>
                <c:pt idx="714">
                  <c:v>3.3068275898373002E-2</c:v>
                </c:pt>
                <c:pt idx="715">
                  <c:v>3.3066994654821477E-2</c:v>
                </c:pt>
                <c:pt idx="716">
                  <c:v>3.3065946327716332E-2</c:v>
                </c:pt>
                <c:pt idx="717">
                  <c:v>3.306513093921136E-2</c:v>
                </c:pt>
                <c:pt idx="718">
                  <c:v>3.3064548506539712E-2</c:v>
                </c:pt>
                <c:pt idx="719">
                  <c:v>3.3064199042012077E-2</c:v>
                </c:pt>
                <c:pt idx="720">
                  <c:v>3.3064082553015399E-2</c:v>
                </c:pt>
                <c:pt idx="721">
                  <c:v>3.3064199042012077E-2</c:v>
                </c:pt>
                <c:pt idx="722">
                  <c:v>3.3064548506539705E-2</c:v>
                </c:pt>
                <c:pt idx="723">
                  <c:v>3.306513093921136E-2</c:v>
                </c:pt>
                <c:pt idx="724">
                  <c:v>3.3065946327716332E-2</c:v>
                </c:pt>
                <c:pt idx="725">
                  <c:v>3.3066994654821477E-2</c:v>
                </c:pt>
                <c:pt idx="726">
                  <c:v>3.3068275898373009E-2</c:v>
                </c:pt>
                <c:pt idx="727">
                  <c:v>3.306979003129884E-2</c:v>
                </c:pt>
                <c:pt idx="728">
                  <c:v>3.3071537021611447E-2</c:v>
                </c:pt>
                <c:pt idx="729">
                  <c:v>3.3073516832411276E-2</c:v>
                </c:pt>
                <c:pt idx="730">
                  <c:v>3.3075729421890548E-2</c:v>
                </c:pt>
                <c:pt idx="731">
                  <c:v>3.307817474333781E-2</c:v>
                </c:pt>
                <c:pt idx="732">
                  <c:v>3.3080852745142712E-2</c:v>
                </c:pt>
                <c:pt idx="733">
                  <c:v>3.3083763370801558E-2</c:v>
                </c:pt>
                <c:pt idx="734">
                  <c:v>3.3086906558923206E-2</c:v>
                </c:pt>
                <c:pt idx="735">
                  <c:v>3.3090282243235562E-2</c:v>
                </c:pt>
                <c:pt idx="736">
                  <c:v>3.3093890352592498E-2</c:v>
                </c:pt>
                <c:pt idx="737">
                  <c:v>3.3097730810981434E-2</c:v>
                </c:pt>
                <c:pt idx="738">
                  <c:v>3.310180353753122E-2</c:v>
                </c:pt>
                <c:pt idx="739">
                  <c:v>3.3106108446520705E-2</c:v>
                </c:pt>
                <c:pt idx="740">
                  <c:v>3.3110645447387677E-2</c:v>
                </c:pt>
                <c:pt idx="741">
                  <c:v>3.3115414444738402E-2</c:v>
                </c:pt>
                <c:pt idx="742">
                  <c:v>3.3120415338357592E-2</c:v>
                </c:pt>
                <c:pt idx="743">
                  <c:v>3.3125648023218927E-2</c:v>
                </c:pt>
                <c:pt idx="744">
                  <c:v>3.3131112389495961E-2</c:v>
                </c:pt>
                <c:pt idx="745">
                  <c:v>3.3136808322573659E-2</c:v>
                </c:pt>
                <c:pt idx="746">
                  <c:v>3.3142735703060353E-2</c:v>
                </c:pt>
                <c:pt idx="747">
                  <c:v>3.3148894406800154E-2</c:v>
                </c:pt>
                <c:pt idx="748">
                  <c:v>3.315528430488586E-2</c:v>
                </c:pt>
                <c:pt idx="749">
                  <c:v>3.3161905263672423E-2</c:v>
                </c:pt>
                <c:pt idx="750">
                  <c:v>3.316875714479077E-2</c:v>
                </c:pt>
                <c:pt idx="751">
                  <c:v>3.3175839805162192E-2</c:v>
                </c:pt>
                <c:pt idx="752">
                  <c:v>3.3183153097013085E-2</c:v>
                </c:pt>
                <c:pt idx="753">
                  <c:v>3.31906968678903E-2</c:v>
                </c:pt>
                <c:pt idx="754">
                  <c:v>3.3198470960676907E-2</c:v>
                </c:pt>
                <c:pt idx="755">
                  <c:v>3.3206475213608311E-2</c:v>
                </c:pt>
                <c:pt idx="756">
                  <c:v>3.3214709460288913E-2</c:v>
                </c:pt>
                <c:pt idx="757">
                  <c:v>3.3223173529709361E-2</c:v>
                </c:pt>
                <c:pt idx="758">
                  <c:v>3.3231867246263869E-2</c:v>
                </c:pt>
                <c:pt idx="759">
                  <c:v>3.3240790429768359E-2</c:v>
                </c:pt>
                <c:pt idx="760">
                  <c:v>3.3249942895478835E-2</c:v>
                </c:pt>
                <c:pt idx="761">
                  <c:v>3.325932445411027E-2</c:v>
                </c:pt>
                <c:pt idx="762">
                  <c:v>3.3268934911855869E-2</c:v>
                </c:pt>
                <c:pt idx="763">
                  <c:v>3.3278774070406761E-2</c:v>
                </c:pt>
                <c:pt idx="764">
                  <c:v>3.3288841726972128E-2</c:v>
                </c:pt>
                <c:pt idx="765">
                  <c:v>3.3299137674299845E-2</c:v>
                </c:pt>
                <c:pt idx="766">
                  <c:v>3.3309661700697282E-2</c:v>
                </c:pt>
                <c:pt idx="767">
                  <c:v>3.3320413590052791E-2</c:v>
                </c:pt>
                <c:pt idx="768">
                  <c:v>3.3331393121857317E-2</c:v>
                </c:pt>
                <c:pt idx="769">
                  <c:v>3.3342600071226768E-2</c:v>
                </c:pt>
                <c:pt idx="770">
                  <c:v>3.3354034208924362E-2</c:v>
                </c:pt>
                <c:pt idx="771">
                  <c:v>3.3365695301383586E-2</c:v>
                </c:pt>
                <c:pt idx="772">
                  <c:v>3.3377583110731579E-2</c:v>
                </c:pt>
                <c:pt idx="773">
                  <c:v>3.3389697394812796E-2</c:v>
                </c:pt>
                <c:pt idx="774">
                  <c:v>3.3402037907212967E-2</c:v>
                </c:pt>
                <c:pt idx="775">
                  <c:v>3.3414604397283623E-2</c:v>
                </c:pt>
                <c:pt idx="776">
                  <c:v>3.342739661016679E-2</c:v>
                </c:pt>
                <c:pt idx="777">
                  <c:v>3.3440414286820139E-2</c:v>
                </c:pt>
                <c:pt idx="778">
                  <c:v>3.3453657164042437E-2</c:v>
                </c:pt>
                <c:pt idx="779">
                  <c:v>3.3467124974499426E-2</c:v>
                </c:pt>
                <c:pt idx="780">
                  <c:v>3.3480817446749807E-2</c:v>
                </c:pt>
                <c:pt idx="781">
                  <c:v>3.3494734305271952E-2</c:v>
                </c:pt>
                <c:pt idx="782">
                  <c:v>3.3508875270490415E-2</c:v>
                </c:pt>
                <c:pt idx="783">
                  <c:v>3.3523240058803375E-2</c:v>
                </c:pt>
                <c:pt idx="784">
                  <c:v>3.3537828382609727E-2</c:v>
                </c:pt>
                <c:pt idx="785">
                  <c:v>3.3552639950337068E-2</c:v>
                </c:pt>
                <c:pt idx="786">
                  <c:v>3.356767446646966E-2</c:v>
                </c:pt>
                <c:pt idx="787">
                  <c:v>3.3582931631576669E-2</c:v>
                </c:pt>
                <c:pt idx="788">
                  <c:v>3.3598411142340912E-2</c:v>
                </c:pt>
                <c:pt idx="789">
                  <c:v>3.3614112691587629E-2</c:v>
                </c:pt>
                <c:pt idx="790">
                  <c:v>3.363003596831373E-2</c:v>
                </c:pt>
                <c:pt idx="791">
                  <c:v>3.3646180657717288E-2</c:v>
                </c:pt>
                <c:pt idx="792">
                  <c:v>3.3662546441227126E-2</c:v>
                </c:pt>
                <c:pt idx="793">
                  <c:v>3.3679132996532815E-2</c:v>
                </c:pt>
                <c:pt idx="794">
                  <c:v>3.3695939997614978E-2</c:v>
                </c:pt>
                <c:pt idx="795">
                  <c:v>3.3712967114775651E-2</c:v>
                </c:pt>
                <c:pt idx="796">
                  <c:v>3.3730214014668906E-2</c:v>
                </c:pt>
                <c:pt idx="797">
                  <c:v>3.3747680360332079E-2</c:v>
                </c:pt>
                <c:pt idx="798">
                  <c:v>3.3765365811216454E-2</c:v>
                </c:pt>
                <c:pt idx="799">
                  <c:v>3.3783270023219174E-2</c:v>
                </c:pt>
              </c:numCache>
            </c:numRef>
          </c:xVal>
          <c:yVal>
            <c:numRef>
              <c:f>'TASK7-Summary'!$F$21:$F$820</c:f>
              <c:numCache>
                <c:formatCode>0.00%</c:formatCode>
                <c:ptCount val="800"/>
                <c:pt idx="0">
                  <c:v>2.9554181668750235E-2</c:v>
                </c:pt>
                <c:pt idx="1">
                  <c:v>2.9525185224801132E-2</c:v>
                </c:pt>
                <c:pt idx="2">
                  <c:v>2.9496188780852056E-2</c:v>
                </c:pt>
                <c:pt idx="3">
                  <c:v>2.9467192336902981E-2</c:v>
                </c:pt>
                <c:pt idx="4">
                  <c:v>2.9438195892953878E-2</c:v>
                </c:pt>
                <c:pt idx="5">
                  <c:v>2.9409199449004803E-2</c:v>
                </c:pt>
                <c:pt idx="6">
                  <c:v>2.9380203005055699E-2</c:v>
                </c:pt>
                <c:pt idx="7">
                  <c:v>2.9351206561106624E-2</c:v>
                </c:pt>
                <c:pt idx="8">
                  <c:v>2.9322210117157521E-2</c:v>
                </c:pt>
                <c:pt idx="9">
                  <c:v>2.9293213673208446E-2</c:v>
                </c:pt>
                <c:pt idx="10">
                  <c:v>2.9264217229259343E-2</c:v>
                </c:pt>
                <c:pt idx="11">
                  <c:v>2.9235220785310267E-2</c:v>
                </c:pt>
                <c:pt idx="12">
                  <c:v>2.9206224341361164E-2</c:v>
                </c:pt>
                <c:pt idx="13">
                  <c:v>2.9177227897412117E-2</c:v>
                </c:pt>
                <c:pt idx="14">
                  <c:v>2.9148231453463014E-2</c:v>
                </c:pt>
                <c:pt idx="15">
                  <c:v>2.9119235009513939E-2</c:v>
                </c:pt>
                <c:pt idx="16">
                  <c:v>2.9090238565564863E-2</c:v>
                </c:pt>
                <c:pt idx="17">
                  <c:v>2.906124212161576E-2</c:v>
                </c:pt>
                <c:pt idx="18">
                  <c:v>2.9032245677666685E-2</c:v>
                </c:pt>
                <c:pt idx="19">
                  <c:v>2.9003249233717582E-2</c:v>
                </c:pt>
                <c:pt idx="20">
                  <c:v>2.8974252789768506E-2</c:v>
                </c:pt>
                <c:pt idx="21">
                  <c:v>2.8945256345819403E-2</c:v>
                </c:pt>
                <c:pt idx="22">
                  <c:v>2.8916259901870328E-2</c:v>
                </c:pt>
                <c:pt idx="23">
                  <c:v>2.8887263457921225E-2</c:v>
                </c:pt>
                <c:pt idx="24">
                  <c:v>2.885826701397215E-2</c:v>
                </c:pt>
                <c:pt idx="25">
                  <c:v>2.8829270570023047E-2</c:v>
                </c:pt>
                <c:pt idx="26">
                  <c:v>2.8800274126073971E-2</c:v>
                </c:pt>
                <c:pt idx="27">
                  <c:v>2.8771277682124896E-2</c:v>
                </c:pt>
                <c:pt idx="28">
                  <c:v>2.8742281238175793E-2</c:v>
                </c:pt>
                <c:pt idx="29">
                  <c:v>2.8713284794226746E-2</c:v>
                </c:pt>
                <c:pt idx="30">
                  <c:v>2.8684288350277642E-2</c:v>
                </c:pt>
                <c:pt idx="31">
                  <c:v>2.8655291906328567E-2</c:v>
                </c:pt>
                <c:pt idx="32">
                  <c:v>2.8626295462379464E-2</c:v>
                </c:pt>
                <c:pt idx="33">
                  <c:v>2.8597299018430389E-2</c:v>
                </c:pt>
                <c:pt idx="34">
                  <c:v>2.8568302574481286E-2</c:v>
                </c:pt>
                <c:pt idx="35">
                  <c:v>2.853930613053221E-2</c:v>
                </c:pt>
                <c:pt idx="36">
                  <c:v>2.8510309686583107E-2</c:v>
                </c:pt>
                <c:pt idx="37">
                  <c:v>2.8481313242634032E-2</c:v>
                </c:pt>
                <c:pt idx="38">
                  <c:v>2.8452316798684929E-2</c:v>
                </c:pt>
                <c:pt idx="39">
                  <c:v>2.8423320354735854E-2</c:v>
                </c:pt>
                <c:pt idx="40">
                  <c:v>2.8394323910786778E-2</c:v>
                </c:pt>
                <c:pt idx="41">
                  <c:v>2.8365327466837675E-2</c:v>
                </c:pt>
                <c:pt idx="42">
                  <c:v>2.83363310228886E-2</c:v>
                </c:pt>
                <c:pt idx="43">
                  <c:v>2.8307334578939497E-2</c:v>
                </c:pt>
                <c:pt idx="44">
                  <c:v>2.8278338134990422E-2</c:v>
                </c:pt>
                <c:pt idx="45">
                  <c:v>2.8249341691041346E-2</c:v>
                </c:pt>
                <c:pt idx="46">
                  <c:v>2.8220345247092271E-2</c:v>
                </c:pt>
                <c:pt idx="47">
                  <c:v>2.8191348803143168E-2</c:v>
                </c:pt>
                <c:pt idx="48">
                  <c:v>2.8162352359194093E-2</c:v>
                </c:pt>
                <c:pt idx="49">
                  <c:v>2.813335591524499E-2</c:v>
                </c:pt>
                <c:pt idx="50">
                  <c:v>2.8104359471295914E-2</c:v>
                </c:pt>
                <c:pt idx="51">
                  <c:v>2.8075363027346839E-2</c:v>
                </c:pt>
                <c:pt idx="52">
                  <c:v>2.8046366583397736E-2</c:v>
                </c:pt>
                <c:pt idx="53">
                  <c:v>2.8017370139448661E-2</c:v>
                </c:pt>
                <c:pt idx="54">
                  <c:v>2.7988373695499558E-2</c:v>
                </c:pt>
                <c:pt idx="55">
                  <c:v>2.7959377251550482E-2</c:v>
                </c:pt>
                <c:pt idx="56">
                  <c:v>2.7930380807601379E-2</c:v>
                </c:pt>
                <c:pt idx="57">
                  <c:v>2.7901384363652304E-2</c:v>
                </c:pt>
                <c:pt idx="58">
                  <c:v>2.7872387919703201E-2</c:v>
                </c:pt>
                <c:pt idx="59">
                  <c:v>2.7843391475754126E-2</c:v>
                </c:pt>
                <c:pt idx="60">
                  <c:v>2.7814395031805023E-2</c:v>
                </c:pt>
                <c:pt idx="61">
                  <c:v>2.7785398587855975E-2</c:v>
                </c:pt>
                <c:pt idx="62">
                  <c:v>2.77564021439069E-2</c:v>
                </c:pt>
                <c:pt idx="63">
                  <c:v>2.7727405699957797E-2</c:v>
                </c:pt>
                <c:pt idx="64">
                  <c:v>2.7698409256008721E-2</c:v>
                </c:pt>
                <c:pt idx="65">
                  <c:v>2.7669412812059618E-2</c:v>
                </c:pt>
                <c:pt idx="66">
                  <c:v>2.7640416368110543E-2</c:v>
                </c:pt>
                <c:pt idx="67">
                  <c:v>2.761141992416144E-2</c:v>
                </c:pt>
                <c:pt idx="68">
                  <c:v>2.7582423480212365E-2</c:v>
                </c:pt>
                <c:pt idx="69">
                  <c:v>2.7553427036263262E-2</c:v>
                </c:pt>
                <c:pt idx="70">
                  <c:v>2.7524430592314186E-2</c:v>
                </c:pt>
                <c:pt idx="71">
                  <c:v>2.7495434148365083E-2</c:v>
                </c:pt>
                <c:pt idx="72">
                  <c:v>2.7466437704416008E-2</c:v>
                </c:pt>
                <c:pt idx="73">
                  <c:v>2.7437441260466905E-2</c:v>
                </c:pt>
                <c:pt idx="74">
                  <c:v>2.740844481651783E-2</c:v>
                </c:pt>
                <c:pt idx="75">
                  <c:v>2.7379448372568754E-2</c:v>
                </c:pt>
                <c:pt idx="76">
                  <c:v>2.7350451928619651E-2</c:v>
                </c:pt>
                <c:pt idx="77">
                  <c:v>2.7321455484670604E-2</c:v>
                </c:pt>
                <c:pt idx="78">
                  <c:v>2.7292459040721501E-2</c:v>
                </c:pt>
                <c:pt idx="79">
                  <c:v>2.7263462596772425E-2</c:v>
                </c:pt>
                <c:pt idx="80">
                  <c:v>2.7234466152823322E-2</c:v>
                </c:pt>
                <c:pt idx="81">
                  <c:v>2.7205469708874219E-2</c:v>
                </c:pt>
                <c:pt idx="82">
                  <c:v>2.7176473264925144E-2</c:v>
                </c:pt>
                <c:pt idx="83">
                  <c:v>2.7147476820976069E-2</c:v>
                </c:pt>
                <c:pt idx="84">
                  <c:v>2.7118480377026966E-2</c:v>
                </c:pt>
                <c:pt idx="85">
                  <c:v>2.708948393307789E-2</c:v>
                </c:pt>
                <c:pt idx="86">
                  <c:v>2.7060487489128787E-2</c:v>
                </c:pt>
                <c:pt idx="87">
                  <c:v>2.7031491045179712E-2</c:v>
                </c:pt>
                <c:pt idx="88">
                  <c:v>2.7002494601230637E-2</c:v>
                </c:pt>
                <c:pt idx="89">
                  <c:v>2.6973498157281534E-2</c:v>
                </c:pt>
                <c:pt idx="90">
                  <c:v>2.694450171333243E-2</c:v>
                </c:pt>
                <c:pt idx="91">
                  <c:v>2.6915505269383355E-2</c:v>
                </c:pt>
                <c:pt idx="92">
                  <c:v>2.6886508825434252E-2</c:v>
                </c:pt>
                <c:pt idx="93">
                  <c:v>2.6857512381485177E-2</c:v>
                </c:pt>
                <c:pt idx="94">
                  <c:v>2.6828515937536074E-2</c:v>
                </c:pt>
                <c:pt idx="95">
                  <c:v>2.6799519493586998E-2</c:v>
                </c:pt>
                <c:pt idx="96">
                  <c:v>2.6770523049637923E-2</c:v>
                </c:pt>
                <c:pt idx="97">
                  <c:v>2.674152660568882E-2</c:v>
                </c:pt>
                <c:pt idx="98">
                  <c:v>2.6712530161739745E-2</c:v>
                </c:pt>
                <c:pt idx="99">
                  <c:v>2.6683533717790642E-2</c:v>
                </c:pt>
                <c:pt idx="100">
                  <c:v>2.6654537273841566E-2</c:v>
                </c:pt>
                <c:pt idx="101">
                  <c:v>2.6625540829892463E-2</c:v>
                </c:pt>
                <c:pt idx="102">
                  <c:v>2.659654438594336E-2</c:v>
                </c:pt>
                <c:pt idx="103">
                  <c:v>2.6567547941994285E-2</c:v>
                </c:pt>
                <c:pt idx="104">
                  <c:v>2.6538551498045196E-2</c:v>
                </c:pt>
                <c:pt idx="105">
                  <c:v>2.6509555054096107E-2</c:v>
                </c:pt>
                <c:pt idx="106">
                  <c:v>2.6480558610147031E-2</c:v>
                </c:pt>
                <c:pt idx="107">
                  <c:v>2.6451562166197942E-2</c:v>
                </c:pt>
                <c:pt idx="108">
                  <c:v>2.6422565722248853E-2</c:v>
                </c:pt>
                <c:pt idx="109">
                  <c:v>2.6393569278299764E-2</c:v>
                </c:pt>
                <c:pt idx="110">
                  <c:v>2.6364572834350675E-2</c:v>
                </c:pt>
                <c:pt idx="111">
                  <c:v>2.6335576390401599E-2</c:v>
                </c:pt>
                <c:pt idx="112">
                  <c:v>2.630657994645251E-2</c:v>
                </c:pt>
                <c:pt idx="113">
                  <c:v>2.6277583502503393E-2</c:v>
                </c:pt>
                <c:pt idx="114">
                  <c:v>2.6248587058554304E-2</c:v>
                </c:pt>
                <c:pt idx="115">
                  <c:v>2.6219590614605229E-2</c:v>
                </c:pt>
                <c:pt idx="116">
                  <c:v>2.619059417065614E-2</c:v>
                </c:pt>
                <c:pt idx="117">
                  <c:v>2.616159772670705E-2</c:v>
                </c:pt>
                <c:pt idx="118">
                  <c:v>2.6132601282757961E-2</c:v>
                </c:pt>
                <c:pt idx="119">
                  <c:v>2.6103604838808886E-2</c:v>
                </c:pt>
                <c:pt idx="120">
                  <c:v>2.6074608394859797E-2</c:v>
                </c:pt>
                <c:pt idx="121">
                  <c:v>2.6045611950910708E-2</c:v>
                </c:pt>
                <c:pt idx="122">
                  <c:v>2.6016615506961618E-2</c:v>
                </c:pt>
                <c:pt idx="123">
                  <c:v>2.5987619063012543E-2</c:v>
                </c:pt>
                <c:pt idx="124">
                  <c:v>2.5958622619063426E-2</c:v>
                </c:pt>
                <c:pt idx="125">
                  <c:v>2.5929626175114337E-2</c:v>
                </c:pt>
                <c:pt idx="126">
                  <c:v>2.5900629731165248E-2</c:v>
                </c:pt>
                <c:pt idx="127">
                  <c:v>2.5871633287216159E-2</c:v>
                </c:pt>
                <c:pt idx="128">
                  <c:v>2.5842636843267083E-2</c:v>
                </c:pt>
                <c:pt idx="129">
                  <c:v>2.5813640399317994E-2</c:v>
                </c:pt>
                <c:pt idx="130">
                  <c:v>2.5784643955368905E-2</c:v>
                </c:pt>
                <c:pt idx="131">
                  <c:v>2.5755647511419816E-2</c:v>
                </c:pt>
                <c:pt idx="132">
                  <c:v>2.572665106747074E-2</c:v>
                </c:pt>
                <c:pt idx="133">
                  <c:v>2.5697654623521651E-2</c:v>
                </c:pt>
                <c:pt idx="134">
                  <c:v>2.5668658179572562E-2</c:v>
                </c:pt>
                <c:pt idx="135">
                  <c:v>2.5639661735623473E-2</c:v>
                </c:pt>
                <c:pt idx="136">
                  <c:v>2.561066529167437E-2</c:v>
                </c:pt>
                <c:pt idx="137">
                  <c:v>2.5581668847725281E-2</c:v>
                </c:pt>
                <c:pt idx="138">
                  <c:v>2.5552672403776192E-2</c:v>
                </c:pt>
                <c:pt idx="139">
                  <c:v>2.5523675959827102E-2</c:v>
                </c:pt>
                <c:pt idx="140">
                  <c:v>2.5494679515878013E-2</c:v>
                </c:pt>
                <c:pt idx="141">
                  <c:v>2.5465683071928938E-2</c:v>
                </c:pt>
                <c:pt idx="142">
                  <c:v>2.5436686627979849E-2</c:v>
                </c:pt>
                <c:pt idx="143">
                  <c:v>2.540769018403076E-2</c:v>
                </c:pt>
                <c:pt idx="144">
                  <c:v>2.537869374008167E-2</c:v>
                </c:pt>
                <c:pt idx="145">
                  <c:v>2.5349697296132595E-2</c:v>
                </c:pt>
                <c:pt idx="146">
                  <c:v>2.5320700852183506E-2</c:v>
                </c:pt>
                <c:pt idx="147">
                  <c:v>2.5291704408234389E-2</c:v>
                </c:pt>
                <c:pt idx="148">
                  <c:v>2.52627079642853E-2</c:v>
                </c:pt>
                <c:pt idx="149">
                  <c:v>2.5233711520336224E-2</c:v>
                </c:pt>
                <c:pt idx="150">
                  <c:v>2.5204715076387135E-2</c:v>
                </c:pt>
                <c:pt idx="151">
                  <c:v>2.5175718632438046E-2</c:v>
                </c:pt>
                <c:pt idx="152">
                  <c:v>2.5146722188488957E-2</c:v>
                </c:pt>
                <c:pt idx="153">
                  <c:v>2.5117725744539882E-2</c:v>
                </c:pt>
                <c:pt idx="154">
                  <c:v>2.5088729300590792E-2</c:v>
                </c:pt>
                <c:pt idx="155">
                  <c:v>2.5059732856641703E-2</c:v>
                </c:pt>
                <c:pt idx="156">
                  <c:v>2.5030736412692614E-2</c:v>
                </c:pt>
                <c:pt idx="157">
                  <c:v>2.5001739968743525E-2</c:v>
                </c:pt>
                <c:pt idx="158">
                  <c:v>2.497274352479445E-2</c:v>
                </c:pt>
                <c:pt idx="159">
                  <c:v>2.4943747080845333E-2</c:v>
                </c:pt>
                <c:pt idx="160">
                  <c:v>2.4914750636896243E-2</c:v>
                </c:pt>
                <c:pt idx="161">
                  <c:v>2.4885754192947154E-2</c:v>
                </c:pt>
                <c:pt idx="162">
                  <c:v>2.4856757748998079E-2</c:v>
                </c:pt>
                <c:pt idx="163">
                  <c:v>2.482776130504899E-2</c:v>
                </c:pt>
                <c:pt idx="164">
                  <c:v>2.4798764861099901E-2</c:v>
                </c:pt>
                <c:pt idx="165">
                  <c:v>2.4769768417150811E-2</c:v>
                </c:pt>
                <c:pt idx="166">
                  <c:v>2.4740771973201736E-2</c:v>
                </c:pt>
                <c:pt idx="167">
                  <c:v>2.4711775529252647E-2</c:v>
                </c:pt>
                <c:pt idx="168">
                  <c:v>2.4682779085303558E-2</c:v>
                </c:pt>
                <c:pt idx="169">
                  <c:v>2.4653782641354469E-2</c:v>
                </c:pt>
                <c:pt idx="170">
                  <c:v>2.4624786197405366E-2</c:v>
                </c:pt>
                <c:pt idx="171">
                  <c:v>2.4595789753456276E-2</c:v>
                </c:pt>
                <c:pt idx="172">
                  <c:v>2.4566793309507187E-2</c:v>
                </c:pt>
                <c:pt idx="173">
                  <c:v>2.4537796865558098E-2</c:v>
                </c:pt>
                <c:pt idx="174">
                  <c:v>2.4508800421609009E-2</c:v>
                </c:pt>
                <c:pt idx="175">
                  <c:v>2.4479803977659934E-2</c:v>
                </c:pt>
                <c:pt idx="176">
                  <c:v>2.4450807533710844E-2</c:v>
                </c:pt>
                <c:pt idx="177">
                  <c:v>2.4421811089761755E-2</c:v>
                </c:pt>
                <c:pt idx="178">
                  <c:v>2.4392814645812666E-2</c:v>
                </c:pt>
                <c:pt idx="179">
                  <c:v>2.4363818201863591E-2</c:v>
                </c:pt>
                <c:pt idx="180">
                  <c:v>2.4334821757914502E-2</c:v>
                </c:pt>
                <c:pt idx="181">
                  <c:v>2.4305825313965412E-2</c:v>
                </c:pt>
                <c:pt idx="182">
                  <c:v>2.4276828870016295E-2</c:v>
                </c:pt>
                <c:pt idx="183">
                  <c:v>2.424783242606722E-2</c:v>
                </c:pt>
                <c:pt idx="184">
                  <c:v>2.4218835982118131E-2</c:v>
                </c:pt>
                <c:pt idx="185">
                  <c:v>2.4189839538169042E-2</c:v>
                </c:pt>
                <c:pt idx="186">
                  <c:v>2.4160843094219953E-2</c:v>
                </c:pt>
                <c:pt idx="187">
                  <c:v>2.4131846650270877E-2</c:v>
                </c:pt>
                <c:pt idx="188">
                  <c:v>2.4102850206321788E-2</c:v>
                </c:pt>
                <c:pt idx="189">
                  <c:v>2.4073853762372699E-2</c:v>
                </c:pt>
                <c:pt idx="190">
                  <c:v>2.404485731842361E-2</c:v>
                </c:pt>
                <c:pt idx="191">
                  <c:v>2.4015860874474521E-2</c:v>
                </c:pt>
                <c:pt idx="192">
                  <c:v>2.3986864430525445E-2</c:v>
                </c:pt>
                <c:pt idx="193">
                  <c:v>2.3957867986576328E-2</c:v>
                </c:pt>
                <c:pt idx="194">
                  <c:v>2.3928871542627239E-2</c:v>
                </c:pt>
                <c:pt idx="195">
                  <c:v>2.389987509867815E-2</c:v>
                </c:pt>
                <c:pt idx="196">
                  <c:v>2.3870878654729075E-2</c:v>
                </c:pt>
                <c:pt idx="197">
                  <c:v>2.3841882210779985E-2</c:v>
                </c:pt>
                <c:pt idx="198">
                  <c:v>2.3812885766830896E-2</c:v>
                </c:pt>
                <c:pt idx="199">
                  <c:v>2.3783889322881807E-2</c:v>
                </c:pt>
                <c:pt idx="200">
                  <c:v>2.3754892878932732E-2</c:v>
                </c:pt>
                <c:pt idx="201">
                  <c:v>2.3725896434983643E-2</c:v>
                </c:pt>
                <c:pt idx="202">
                  <c:v>2.3696899991034553E-2</c:v>
                </c:pt>
                <c:pt idx="203">
                  <c:v>2.3667903547085464E-2</c:v>
                </c:pt>
                <c:pt idx="204">
                  <c:v>2.3638907103136389E-2</c:v>
                </c:pt>
                <c:pt idx="205">
                  <c:v>2.3609910659187272E-2</c:v>
                </c:pt>
                <c:pt idx="206">
                  <c:v>2.3580914215238183E-2</c:v>
                </c:pt>
                <c:pt idx="207">
                  <c:v>2.3551917771289094E-2</c:v>
                </c:pt>
                <c:pt idx="208">
                  <c:v>2.3522921327340005E-2</c:v>
                </c:pt>
                <c:pt idx="209">
                  <c:v>2.3493924883390929E-2</c:v>
                </c:pt>
                <c:pt idx="210">
                  <c:v>2.346492843944184E-2</c:v>
                </c:pt>
                <c:pt idx="211">
                  <c:v>2.3435931995492751E-2</c:v>
                </c:pt>
                <c:pt idx="212">
                  <c:v>2.3406935551543662E-2</c:v>
                </c:pt>
                <c:pt idx="213">
                  <c:v>2.3377939107594572E-2</c:v>
                </c:pt>
                <c:pt idx="214">
                  <c:v>2.3348942663645483E-2</c:v>
                </c:pt>
                <c:pt idx="215">
                  <c:v>2.3319946219696394E-2</c:v>
                </c:pt>
                <c:pt idx="216">
                  <c:v>2.3290949775747305E-2</c:v>
                </c:pt>
                <c:pt idx="217">
                  <c:v>2.326195333179823E-2</c:v>
                </c:pt>
                <c:pt idx="218">
                  <c:v>2.323295688784914E-2</c:v>
                </c:pt>
                <c:pt idx="219">
                  <c:v>2.3203960443900037E-2</c:v>
                </c:pt>
                <c:pt idx="220">
                  <c:v>2.3174963999950948E-2</c:v>
                </c:pt>
                <c:pt idx="221">
                  <c:v>2.3145967556001873E-2</c:v>
                </c:pt>
                <c:pt idx="222">
                  <c:v>2.3116971112052784E-2</c:v>
                </c:pt>
                <c:pt idx="223">
                  <c:v>2.3087974668103695E-2</c:v>
                </c:pt>
                <c:pt idx="224">
                  <c:v>2.3058978224154605E-2</c:v>
                </c:pt>
                <c:pt idx="225">
                  <c:v>2.3029981780205502E-2</c:v>
                </c:pt>
                <c:pt idx="226">
                  <c:v>2.3000985336256427E-2</c:v>
                </c:pt>
                <c:pt idx="227">
                  <c:v>2.2971988892307338E-2</c:v>
                </c:pt>
                <c:pt idx="228">
                  <c:v>2.2942992448358249E-2</c:v>
                </c:pt>
                <c:pt idx="229">
                  <c:v>2.291399600440916E-2</c:v>
                </c:pt>
                <c:pt idx="230">
                  <c:v>2.2884999560460084E-2</c:v>
                </c:pt>
                <c:pt idx="231">
                  <c:v>2.2856003116510981E-2</c:v>
                </c:pt>
                <c:pt idx="232">
                  <c:v>2.2827006672561892E-2</c:v>
                </c:pt>
                <c:pt idx="233">
                  <c:v>2.2798010228612803E-2</c:v>
                </c:pt>
                <c:pt idx="234">
                  <c:v>2.2769013784663727E-2</c:v>
                </c:pt>
                <c:pt idx="235">
                  <c:v>2.2740017340714638E-2</c:v>
                </c:pt>
                <c:pt idx="236">
                  <c:v>2.2711020896765535E-2</c:v>
                </c:pt>
                <c:pt idx="237">
                  <c:v>2.2682024452816446E-2</c:v>
                </c:pt>
                <c:pt idx="238">
                  <c:v>2.2653028008867357E-2</c:v>
                </c:pt>
                <c:pt idx="239">
                  <c:v>2.2624031564918282E-2</c:v>
                </c:pt>
                <c:pt idx="240">
                  <c:v>2.2595035120969192E-2</c:v>
                </c:pt>
                <c:pt idx="241">
                  <c:v>2.2566038677020103E-2</c:v>
                </c:pt>
                <c:pt idx="242">
                  <c:v>2.2537042233071E-2</c:v>
                </c:pt>
                <c:pt idx="243">
                  <c:v>2.2508045789121925E-2</c:v>
                </c:pt>
                <c:pt idx="244">
                  <c:v>2.2479049345172836E-2</c:v>
                </c:pt>
                <c:pt idx="245">
                  <c:v>2.2450052901223747E-2</c:v>
                </c:pt>
                <c:pt idx="246">
                  <c:v>2.2421056457274657E-2</c:v>
                </c:pt>
                <c:pt idx="247">
                  <c:v>2.2392060013325582E-2</c:v>
                </c:pt>
                <c:pt idx="248">
                  <c:v>2.2363063569376479E-2</c:v>
                </c:pt>
                <c:pt idx="249">
                  <c:v>2.233406712542739E-2</c:v>
                </c:pt>
                <c:pt idx="250">
                  <c:v>2.2305070681478301E-2</c:v>
                </c:pt>
                <c:pt idx="251">
                  <c:v>2.2276074237529225E-2</c:v>
                </c:pt>
                <c:pt idx="252">
                  <c:v>2.2247077793580136E-2</c:v>
                </c:pt>
                <c:pt idx="253">
                  <c:v>2.2218081349631047E-2</c:v>
                </c:pt>
                <c:pt idx="254">
                  <c:v>2.2189084905681944E-2</c:v>
                </c:pt>
                <c:pt idx="255">
                  <c:v>2.2160088461732855E-2</c:v>
                </c:pt>
                <c:pt idx="256">
                  <c:v>2.2131092017783779E-2</c:v>
                </c:pt>
                <c:pt idx="257">
                  <c:v>2.210209557383469E-2</c:v>
                </c:pt>
                <c:pt idx="258">
                  <c:v>2.2073099129885601E-2</c:v>
                </c:pt>
                <c:pt idx="259">
                  <c:v>2.2044102685936498E-2</c:v>
                </c:pt>
                <c:pt idx="260">
                  <c:v>2.2015106241987423E-2</c:v>
                </c:pt>
                <c:pt idx="261">
                  <c:v>2.1986109798038334E-2</c:v>
                </c:pt>
                <c:pt idx="262">
                  <c:v>2.1957113354089244E-2</c:v>
                </c:pt>
                <c:pt idx="263">
                  <c:v>2.1928116910140155E-2</c:v>
                </c:pt>
                <c:pt idx="264">
                  <c:v>2.189912046619108E-2</c:v>
                </c:pt>
                <c:pt idx="265">
                  <c:v>2.1870124022241977E-2</c:v>
                </c:pt>
                <c:pt idx="266">
                  <c:v>2.1841127578292888E-2</c:v>
                </c:pt>
                <c:pt idx="267">
                  <c:v>2.1812131134343798E-2</c:v>
                </c:pt>
                <c:pt idx="268">
                  <c:v>2.1783134690394723E-2</c:v>
                </c:pt>
                <c:pt idx="269">
                  <c:v>2.1754138246445634E-2</c:v>
                </c:pt>
                <c:pt idx="270">
                  <c:v>2.1725141802496545E-2</c:v>
                </c:pt>
                <c:pt idx="271">
                  <c:v>2.1696145358547442E-2</c:v>
                </c:pt>
                <c:pt idx="272">
                  <c:v>2.1667148914598353E-2</c:v>
                </c:pt>
                <c:pt idx="273">
                  <c:v>2.1638152470649277E-2</c:v>
                </c:pt>
                <c:pt idx="274">
                  <c:v>2.1609156026700188E-2</c:v>
                </c:pt>
                <c:pt idx="275">
                  <c:v>2.1580159582751099E-2</c:v>
                </c:pt>
                <c:pt idx="276">
                  <c:v>2.155116313880201E-2</c:v>
                </c:pt>
                <c:pt idx="277">
                  <c:v>2.1522166694852921E-2</c:v>
                </c:pt>
                <c:pt idx="278">
                  <c:v>2.1493170250903831E-2</c:v>
                </c:pt>
                <c:pt idx="279">
                  <c:v>2.1464173806954742E-2</c:v>
                </c:pt>
                <c:pt idx="280">
                  <c:v>2.1435177363005653E-2</c:v>
                </c:pt>
                <c:pt idx="281">
                  <c:v>2.1406180919056578E-2</c:v>
                </c:pt>
                <c:pt idx="282">
                  <c:v>2.1377184475107475E-2</c:v>
                </c:pt>
                <c:pt idx="283">
                  <c:v>2.1348188031158385E-2</c:v>
                </c:pt>
                <c:pt idx="284">
                  <c:v>2.1319191587209296E-2</c:v>
                </c:pt>
                <c:pt idx="285">
                  <c:v>2.1290195143260221E-2</c:v>
                </c:pt>
                <c:pt idx="286">
                  <c:v>2.1261198699311132E-2</c:v>
                </c:pt>
                <c:pt idx="287">
                  <c:v>2.1232202255362043E-2</c:v>
                </c:pt>
                <c:pt idx="288">
                  <c:v>2.120320581141294E-2</c:v>
                </c:pt>
                <c:pt idx="289">
                  <c:v>2.117420936746385E-2</c:v>
                </c:pt>
                <c:pt idx="290">
                  <c:v>2.1145212923514775E-2</c:v>
                </c:pt>
                <c:pt idx="291">
                  <c:v>2.1116216479565686E-2</c:v>
                </c:pt>
                <c:pt idx="292">
                  <c:v>2.1087220035616597E-2</c:v>
                </c:pt>
                <c:pt idx="293">
                  <c:v>2.1058223591667508E-2</c:v>
                </c:pt>
                <c:pt idx="294">
                  <c:v>2.1029227147718418E-2</c:v>
                </c:pt>
                <c:pt idx="295">
                  <c:v>2.1000230703769329E-2</c:v>
                </c:pt>
                <c:pt idx="296">
                  <c:v>2.097123425982024E-2</c:v>
                </c:pt>
                <c:pt idx="297">
                  <c:v>2.0942237815871151E-2</c:v>
                </c:pt>
                <c:pt idx="298">
                  <c:v>2.0913241371922076E-2</c:v>
                </c:pt>
                <c:pt idx="299">
                  <c:v>2.0884244927972986E-2</c:v>
                </c:pt>
                <c:pt idx="300">
                  <c:v>2.0855248484023883E-2</c:v>
                </c:pt>
                <c:pt idx="301">
                  <c:v>2.0826252040074794E-2</c:v>
                </c:pt>
                <c:pt idx="302">
                  <c:v>2.0797255596125719E-2</c:v>
                </c:pt>
                <c:pt idx="303">
                  <c:v>2.076825915217663E-2</c:v>
                </c:pt>
                <c:pt idx="304">
                  <c:v>2.073926270822754E-2</c:v>
                </c:pt>
                <c:pt idx="305">
                  <c:v>2.0710266264278451E-2</c:v>
                </c:pt>
                <c:pt idx="306">
                  <c:v>2.0681269820329348E-2</c:v>
                </c:pt>
                <c:pt idx="307">
                  <c:v>2.0652273376380273E-2</c:v>
                </c:pt>
                <c:pt idx="308">
                  <c:v>2.0623276932431184E-2</c:v>
                </c:pt>
                <c:pt idx="309">
                  <c:v>2.0594280488482095E-2</c:v>
                </c:pt>
                <c:pt idx="310">
                  <c:v>2.0565284044533005E-2</c:v>
                </c:pt>
                <c:pt idx="311">
                  <c:v>2.0536287600583916E-2</c:v>
                </c:pt>
                <c:pt idx="312">
                  <c:v>2.0507291156634827E-2</c:v>
                </c:pt>
                <c:pt idx="313">
                  <c:v>2.0478294712685738E-2</c:v>
                </c:pt>
                <c:pt idx="314">
                  <c:v>2.0449298268736649E-2</c:v>
                </c:pt>
                <c:pt idx="315">
                  <c:v>2.0420301824787573E-2</c:v>
                </c:pt>
                <c:pt idx="316">
                  <c:v>2.0391305380838484E-2</c:v>
                </c:pt>
                <c:pt idx="317">
                  <c:v>2.0362308936889381E-2</c:v>
                </c:pt>
                <c:pt idx="318">
                  <c:v>2.0333312492940292E-2</c:v>
                </c:pt>
                <c:pt idx="319">
                  <c:v>2.0304316048991203E-2</c:v>
                </c:pt>
                <c:pt idx="320">
                  <c:v>2.0275319605042127E-2</c:v>
                </c:pt>
                <c:pt idx="321">
                  <c:v>2.0246323161093038E-2</c:v>
                </c:pt>
                <c:pt idx="322">
                  <c:v>2.0217326717143949E-2</c:v>
                </c:pt>
                <c:pt idx="323">
                  <c:v>2.0188330273194846E-2</c:v>
                </c:pt>
                <c:pt idx="324">
                  <c:v>2.0159333829245771E-2</c:v>
                </c:pt>
                <c:pt idx="325">
                  <c:v>2.0130337385296682E-2</c:v>
                </c:pt>
                <c:pt idx="326">
                  <c:v>2.0101340941347592E-2</c:v>
                </c:pt>
                <c:pt idx="327">
                  <c:v>2.0072344497398503E-2</c:v>
                </c:pt>
                <c:pt idx="328">
                  <c:v>2.0043348053449428E-2</c:v>
                </c:pt>
                <c:pt idx="329">
                  <c:v>2.0014351609500325E-2</c:v>
                </c:pt>
                <c:pt idx="330">
                  <c:v>1.9985355165551236E-2</c:v>
                </c:pt>
                <c:pt idx="331">
                  <c:v>1.9956358721602147E-2</c:v>
                </c:pt>
                <c:pt idx="332">
                  <c:v>1.9927362277653071E-2</c:v>
                </c:pt>
                <c:pt idx="333">
                  <c:v>1.9898365833703982E-2</c:v>
                </c:pt>
                <c:pt idx="334">
                  <c:v>1.9869369389754879E-2</c:v>
                </c:pt>
                <c:pt idx="335">
                  <c:v>1.984037294580579E-2</c:v>
                </c:pt>
                <c:pt idx="336">
                  <c:v>1.9811376501856701E-2</c:v>
                </c:pt>
                <c:pt idx="337">
                  <c:v>1.9782380057907625E-2</c:v>
                </c:pt>
                <c:pt idx="338">
                  <c:v>1.9753383613958536E-2</c:v>
                </c:pt>
                <c:pt idx="339">
                  <c:v>1.9724387170009447E-2</c:v>
                </c:pt>
                <c:pt idx="340">
                  <c:v>1.9695390726060344E-2</c:v>
                </c:pt>
                <c:pt idx="341">
                  <c:v>1.9666394282111269E-2</c:v>
                </c:pt>
                <c:pt idx="342">
                  <c:v>1.9637397838162179E-2</c:v>
                </c:pt>
                <c:pt idx="343">
                  <c:v>1.960840139421309E-2</c:v>
                </c:pt>
                <c:pt idx="344">
                  <c:v>1.9579404950264001E-2</c:v>
                </c:pt>
                <c:pt idx="345">
                  <c:v>1.9550408506314926E-2</c:v>
                </c:pt>
                <c:pt idx="346">
                  <c:v>1.9521412062365823E-2</c:v>
                </c:pt>
                <c:pt idx="347">
                  <c:v>1.9492415618416734E-2</c:v>
                </c:pt>
                <c:pt idx="348">
                  <c:v>1.9463419174467644E-2</c:v>
                </c:pt>
                <c:pt idx="349">
                  <c:v>1.9434422730518569E-2</c:v>
                </c:pt>
                <c:pt idx="350">
                  <c:v>1.940542628656948E-2</c:v>
                </c:pt>
                <c:pt idx="351">
                  <c:v>1.9376429842620391E-2</c:v>
                </c:pt>
                <c:pt idx="352">
                  <c:v>1.9347433398671288E-2</c:v>
                </c:pt>
                <c:pt idx="353">
                  <c:v>1.9318436954722198E-2</c:v>
                </c:pt>
                <c:pt idx="354">
                  <c:v>1.9289440510773123E-2</c:v>
                </c:pt>
                <c:pt idx="355">
                  <c:v>1.9260444066824034E-2</c:v>
                </c:pt>
                <c:pt idx="356">
                  <c:v>1.9231447622874945E-2</c:v>
                </c:pt>
                <c:pt idx="357">
                  <c:v>1.9202451178925842E-2</c:v>
                </c:pt>
                <c:pt idx="358">
                  <c:v>1.9173454734976766E-2</c:v>
                </c:pt>
                <c:pt idx="359">
                  <c:v>1.9144458291027677E-2</c:v>
                </c:pt>
                <c:pt idx="360">
                  <c:v>1.9115461847078588E-2</c:v>
                </c:pt>
                <c:pt idx="361">
                  <c:v>1.9086465403129499E-2</c:v>
                </c:pt>
                <c:pt idx="362">
                  <c:v>1.9057468959180424E-2</c:v>
                </c:pt>
                <c:pt idx="363">
                  <c:v>1.9028472515231321E-2</c:v>
                </c:pt>
                <c:pt idx="364">
                  <c:v>1.8999476071282231E-2</c:v>
                </c:pt>
                <c:pt idx="365">
                  <c:v>1.8970479627333142E-2</c:v>
                </c:pt>
                <c:pt idx="366">
                  <c:v>1.8941483183384067E-2</c:v>
                </c:pt>
                <c:pt idx="367">
                  <c:v>1.8912486739434978E-2</c:v>
                </c:pt>
                <c:pt idx="368">
                  <c:v>1.8883490295485889E-2</c:v>
                </c:pt>
                <c:pt idx="369">
                  <c:v>1.8854493851536785E-2</c:v>
                </c:pt>
                <c:pt idx="370">
                  <c:v>1.8825497407587696E-2</c:v>
                </c:pt>
                <c:pt idx="371">
                  <c:v>1.8796500963638621E-2</c:v>
                </c:pt>
                <c:pt idx="372">
                  <c:v>1.8767504519689532E-2</c:v>
                </c:pt>
                <c:pt idx="373">
                  <c:v>1.8738508075740443E-2</c:v>
                </c:pt>
                <c:pt idx="374">
                  <c:v>1.8709511631791353E-2</c:v>
                </c:pt>
                <c:pt idx="375">
                  <c:v>1.8680515187842264E-2</c:v>
                </c:pt>
                <c:pt idx="376">
                  <c:v>1.8651518743893175E-2</c:v>
                </c:pt>
                <c:pt idx="377">
                  <c:v>1.8622522299944086E-2</c:v>
                </c:pt>
                <c:pt idx="378">
                  <c:v>1.8593525855994997E-2</c:v>
                </c:pt>
                <c:pt idx="379">
                  <c:v>1.8564529412045921E-2</c:v>
                </c:pt>
                <c:pt idx="380">
                  <c:v>1.8535532968096818E-2</c:v>
                </c:pt>
                <c:pt idx="381">
                  <c:v>1.8506536524147729E-2</c:v>
                </c:pt>
                <c:pt idx="382">
                  <c:v>1.847754008019864E-2</c:v>
                </c:pt>
                <c:pt idx="383">
                  <c:v>1.8448543636249565E-2</c:v>
                </c:pt>
                <c:pt idx="384">
                  <c:v>1.8419547192300476E-2</c:v>
                </c:pt>
                <c:pt idx="385">
                  <c:v>1.8390550748351386E-2</c:v>
                </c:pt>
                <c:pt idx="386">
                  <c:v>1.8361554304402283E-2</c:v>
                </c:pt>
                <c:pt idx="387">
                  <c:v>1.8332557860453194E-2</c:v>
                </c:pt>
                <c:pt idx="388">
                  <c:v>1.8303561416504119E-2</c:v>
                </c:pt>
                <c:pt idx="389">
                  <c:v>1.827456497255503E-2</c:v>
                </c:pt>
                <c:pt idx="390">
                  <c:v>1.824556852860594E-2</c:v>
                </c:pt>
                <c:pt idx="391">
                  <c:v>1.8216572084656851E-2</c:v>
                </c:pt>
                <c:pt idx="392">
                  <c:v>1.8187575640707755E-2</c:v>
                </c:pt>
                <c:pt idx="393">
                  <c:v>1.8158579196758673E-2</c:v>
                </c:pt>
                <c:pt idx="394">
                  <c:v>1.8129582752809584E-2</c:v>
                </c:pt>
                <c:pt idx="395">
                  <c:v>1.8100586308860502E-2</c:v>
                </c:pt>
                <c:pt idx="396">
                  <c:v>1.8071589864911412E-2</c:v>
                </c:pt>
                <c:pt idx="397">
                  <c:v>1.804259342096233E-2</c:v>
                </c:pt>
                <c:pt idx="398">
                  <c:v>1.8013596977013227E-2</c:v>
                </c:pt>
                <c:pt idx="399">
                  <c:v>1.7984600533064145E-2</c:v>
                </c:pt>
                <c:pt idx="400">
                  <c:v>1.7955604089115056E-2</c:v>
                </c:pt>
                <c:pt idx="401">
                  <c:v>1.7926607645165966E-2</c:v>
                </c:pt>
                <c:pt idx="402">
                  <c:v>1.7897611201216884E-2</c:v>
                </c:pt>
                <c:pt idx="403">
                  <c:v>1.7868614757267781E-2</c:v>
                </c:pt>
                <c:pt idx="404">
                  <c:v>1.7839618313318699E-2</c:v>
                </c:pt>
                <c:pt idx="405">
                  <c:v>1.781062186936961E-2</c:v>
                </c:pt>
                <c:pt idx="406">
                  <c:v>1.7781625425420527E-2</c:v>
                </c:pt>
                <c:pt idx="407">
                  <c:v>1.7752628981471438E-2</c:v>
                </c:pt>
                <c:pt idx="408">
                  <c:v>1.7723632537522356E-2</c:v>
                </c:pt>
                <c:pt idx="409">
                  <c:v>1.7694636093573253E-2</c:v>
                </c:pt>
                <c:pt idx="410">
                  <c:v>1.7665639649624171E-2</c:v>
                </c:pt>
                <c:pt idx="411">
                  <c:v>1.7636643205675082E-2</c:v>
                </c:pt>
                <c:pt idx="412">
                  <c:v>1.7607646761725999E-2</c:v>
                </c:pt>
                <c:pt idx="413">
                  <c:v>1.757865031777691E-2</c:v>
                </c:pt>
                <c:pt idx="414">
                  <c:v>1.7549653873827828E-2</c:v>
                </c:pt>
                <c:pt idx="415">
                  <c:v>1.7520657429878725E-2</c:v>
                </c:pt>
                <c:pt idx="416">
                  <c:v>1.7491660985929643E-2</c:v>
                </c:pt>
                <c:pt idx="417">
                  <c:v>1.7462664541980553E-2</c:v>
                </c:pt>
                <c:pt idx="418">
                  <c:v>1.7433668098031464E-2</c:v>
                </c:pt>
                <c:pt idx="419">
                  <c:v>1.7404671654082382E-2</c:v>
                </c:pt>
                <c:pt idx="420">
                  <c:v>1.7375675210133293E-2</c:v>
                </c:pt>
                <c:pt idx="421">
                  <c:v>1.7346678766184197E-2</c:v>
                </c:pt>
                <c:pt idx="422">
                  <c:v>1.7317682322235108E-2</c:v>
                </c:pt>
                <c:pt idx="423">
                  <c:v>1.7288685878286025E-2</c:v>
                </c:pt>
                <c:pt idx="424">
                  <c:v>1.7259689434336936E-2</c:v>
                </c:pt>
                <c:pt idx="425">
                  <c:v>1.7230692990387854E-2</c:v>
                </c:pt>
                <c:pt idx="426">
                  <c:v>1.7201696546438751E-2</c:v>
                </c:pt>
                <c:pt idx="427">
                  <c:v>1.7172700102489669E-2</c:v>
                </c:pt>
                <c:pt idx="428">
                  <c:v>1.7143703658540579E-2</c:v>
                </c:pt>
                <c:pt idx="429">
                  <c:v>1.7114707214591497E-2</c:v>
                </c:pt>
                <c:pt idx="430">
                  <c:v>1.7085710770642408E-2</c:v>
                </c:pt>
                <c:pt idx="431">
                  <c:v>1.7056714326693326E-2</c:v>
                </c:pt>
                <c:pt idx="432">
                  <c:v>1.7027717882744223E-2</c:v>
                </c:pt>
                <c:pt idx="433">
                  <c:v>1.6998721438795134E-2</c:v>
                </c:pt>
                <c:pt idx="434">
                  <c:v>1.6969724994846051E-2</c:v>
                </c:pt>
                <c:pt idx="435">
                  <c:v>1.6940728550896962E-2</c:v>
                </c:pt>
                <c:pt idx="436">
                  <c:v>1.691173210694788E-2</c:v>
                </c:pt>
                <c:pt idx="437">
                  <c:v>1.6882735662998791E-2</c:v>
                </c:pt>
                <c:pt idx="438">
                  <c:v>1.6853739219049695E-2</c:v>
                </c:pt>
                <c:pt idx="439">
                  <c:v>1.6824742775100605E-2</c:v>
                </c:pt>
                <c:pt idx="440">
                  <c:v>1.6795746331151523E-2</c:v>
                </c:pt>
                <c:pt idx="441">
                  <c:v>1.6766749887202434E-2</c:v>
                </c:pt>
                <c:pt idx="442">
                  <c:v>1.6737753443253352E-2</c:v>
                </c:pt>
                <c:pt idx="443">
                  <c:v>1.6708756999304263E-2</c:v>
                </c:pt>
                <c:pt idx="444">
                  <c:v>1.6679760555355166E-2</c:v>
                </c:pt>
                <c:pt idx="445">
                  <c:v>1.6650764111406077E-2</c:v>
                </c:pt>
                <c:pt idx="446">
                  <c:v>1.6621767667456995E-2</c:v>
                </c:pt>
                <c:pt idx="447">
                  <c:v>1.6592771223507906E-2</c:v>
                </c:pt>
                <c:pt idx="448">
                  <c:v>1.6563774779558824E-2</c:v>
                </c:pt>
                <c:pt idx="449">
                  <c:v>1.6534778335609721E-2</c:v>
                </c:pt>
                <c:pt idx="450">
                  <c:v>1.6505781891660631E-2</c:v>
                </c:pt>
                <c:pt idx="451">
                  <c:v>1.6476785447711549E-2</c:v>
                </c:pt>
                <c:pt idx="452">
                  <c:v>1.644778900376246E-2</c:v>
                </c:pt>
                <c:pt idx="453">
                  <c:v>1.6418792559813378E-2</c:v>
                </c:pt>
                <c:pt idx="454">
                  <c:v>1.6389796115864289E-2</c:v>
                </c:pt>
                <c:pt idx="455">
                  <c:v>1.6360799671915192E-2</c:v>
                </c:pt>
                <c:pt idx="456">
                  <c:v>1.6331803227966103E-2</c:v>
                </c:pt>
                <c:pt idx="457">
                  <c:v>1.6302806784017021E-2</c:v>
                </c:pt>
                <c:pt idx="458">
                  <c:v>1.6273810340067932E-2</c:v>
                </c:pt>
                <c:pt idx="459">
                  <c:v>1.624481389611885E-2</c:v>
                </c:pt>
                <c:pt idx="460">
                  <c:v>1.621581745216976E-2</c:v>
                </c:pt>
                <c:pt idx="461">
                  <c:v>1.6186821008220664E-2</c:v>
                </c:pt>
                <c:pt idx="462">
                  <c:v>1.6157824564271575E-2</c:v>
                </c:pt>
                <c:pt idx="463">
                  <c:v>1.6128828120322493E-2</c:v>
                </c:pt>
                <c:pt idx="464">
                  <c:v>1.6099831676373404E-2</c:v>
                </c:pt>
                <c:pt idx="465">
                  <c:v>1.6070835232424321E-2</c:v>
                </c:pt>
                <c:pt idx="466">
                  <c:v>1.6041838788475225E-2</c:v>
                </c:pt>
                <c:pt idx="467">
                  <c:v>1.6012842344526136E-2</c:v>
                </c:pt>
                <c:pt idx="468">
                  <c:v>1.5983845900577047E-2</c:v>
                </c:pt>
                <c:pt idx="469">
                  <c:v>1.5954849456627958E-2</c:v>
                </c:pt>
                <c:pt idx="470">
                  <c:v>1.5925853012678876E-2</c:v>
                </c:pt>
                <c:pt idx="471">
                  <c:v>1.5896856568729779E-2</c:v>
                </c:pt>
                <c:pt idx="472">
                  <c:v>1.5867860124780697E-2</c:v>
                </c:pt>
                <c:pt idx="473">
                  <c:v>1.5838863680831608E-2</c:v>
                </c:pt>
                <c:pt idx="474">
                  <c:v>1.5809867236882519E-2</c:v>
                </c:pt>
                <c:pt idx="475">
                  <c:v>1.578087079293343E-2</c:v>
                </c:pt>
                <c:pt idx="476">
                  <c:v>1.5751874348984347E-2</c:v>
                </c:pt>
                <c:pt idx="477">
                  <c:v>1.5722877905035251E-2</c:v>
                </c:pt>
                <c:pt idx="478">
                  <c:v>1.5693881461086169E-2</c:v>
                </c:pt>
                <c:pt idx="479">
                  <c:v>1.566488501713708E-2</c:v>
                </c:pt>
                <c:pt idx="480">
                  <c:v>1.5635888573187991E-2</c:v>
                </c:pt>
                <c:pt idx="481">
                  <c:v>1.5606892129238902E-2</c:v>
                </c:pt>
                <c:pt idx="482">
                  <c:v>1.5577895685289812E-2</c:v>
                </c:pt>
                <c:pt idx="483">
                  <c:v>1.5548899241340723E-2</c:v>
                </c:pt>
                <c:pt idx="484">
                  <c:v>1.5519902797391634E-2</c:v>
                </c:pt>
                <c:pt idx="485">
                  <c:v>1.5490906353442545E-2</c:v>
                </c:pt>
                <c:pt idx="486">
                  <c:v>1.5461909909493456E-2</c:v>
                </c:pt>
                <c:pt idx="487">
                  <c:v>1.5432913465544373E-2</c:v>
                </c:pt>
                <c:pt idx="488">
                  <c:v>1.5403917021595277E-2</c:v>
                </c:pt>
                <c:pt idx="489">
                  <c:v>1.5374920577646195E-2</c:v>
                </c:pt>
                <c:pt idx="490">
                  <c:v>1.5345924133697106E-2</c:v>
                </c:pt>
                <c:pt idx="491">
                  <c:v>1.5316927689748017E-2</c:v>
                </c:pt>
                <c:pt idx="492">
                  <c:v>1.5287931245798927E-2</c:v>
                </c:pt>
                <c:pt idx="493">
                  <c:v>1.5258934801849845E-2</c:v>
                </c:pt>
                <c:pt idx="494">
                  <c:v>1.5229938357900749E-2</c:v>
                </c:pt>
                <c:pt idx="495">
                  <c:v>1.5200941913951667E-2</c:v>
                </c:pt>
                <c:pt idx="496">
                  <c:v>1.5171945470002578E-2</c:v>
                </c:pt>
                <c:pt idx="497">
                  <c:v>1.5142949026053489E-2</c:v>
                </c:pt>
                <c:pt idx="498">
                  <c:v>1.5113952582104399E-2</c:v>
                </c:pt>
                <c:pt idx="499">
                  <c:v>1.508495613815531E-2</c:v>
                </c:pt>
                <c:pt idx="500">
                  <c:v>1.5055959694206221E-2</c:v>
                </c:pt>
                <c:pt idx="501">
                  <c:v>1.5026963250257132E-2</c:v>
                </c:pt>
                <c:pt idx="502">
                  <c:v>1.499796680630805E-2</c:v>
                </c:pt>
                <c:pt idx="503">
                  <c:v>1.4968970362358953E-2</c:v>
                </c:pt>
                <c:pt idx="504">
                  <c:v>1.4939973918409871E-2</c:v>
                </c:pt>
                <c:pt idx="505">
                  <c:v>1.4910977474460782E-2</c:v>
                </c:pt>
                <c:pt idx="506">
                  <c:v>1.4881981030511693E-2</c:v>
                </c:pt>
                <c:pt idx="507">
                  <c:v>1.4852984586562604E-2</c:v>
                </c:pt>
                <c:pt idx="508">
                  <c:v>1.4823988142613514E-2</c:v>
                </c:pt>
                <c:pt idx="509">
                  <c:v>1.4794991698664425E-2</c:v>
                </c:pt>
                <c:pt idx="510">
                  <c:v>1.4765995254715343E-2</c:v>
                </c:pt>
                <c:pt idx="511">
                  <c:v>1.4736998810766247E-2</c:v>
                </c:pt>
                <c:pt idx="512">
                  <c:v>1.4708002366817165E-2</c:v>
                </c:pt>
                <c:pt idx="513">
                  <c:v>1.4679005922868076E-2</c:v>
                </c:pt>
                <c:pt idx="514">
                  <c:v>1.4650009478918979E-2</c:v>
                </c:pt>
                <c:pt idx="515">
                  <c:v>1.4621013034969897E-2</c:v>
                </c:pt>
                <c:pt idx="516">
                  <c:v>1.4592016591020808E-2</c:v>
                </c:pt>
                <c:pt idx="517">
                  <c:v>1.4563020147071719E-2</c:v>
                </c:pt>
                <c:pt idx="518">
                  <c:v>1.453402370312263E-2</c:v>
                </c:pt>
                <c:pt idx="519">
                  <c:v>1.4505027259173547E-2</c:v>
                </c:pt>
                <c:pt idx="520">
                  <c:v>1.4476030815224451E-2</c:v>
                </c:pt>
                <c:pt idx="521">
                  <c:v>1.4447034371275369E-2</c:v>
                </c:pt>
                <c:pt idx="522">
                  <c:v>1.441803792732628E-2</c:v>
                </c:pt>
                <c:pt idx="523">
                  <c:v>1.4389041483377191E-2</c:v>
                </c:pt>
                <c:pt idx="524">
                  <c:v>1.4360045039428102E-2</c:v>
                </c:pt>
                <c:pt idx="525">
                  <c:v>1.4331048595479019E-2</c:v>
                </c:pt>
                <c:pt idx="526">
                  <c:v>1.4302052151529923E-2</c:v>
                </c:pt>
                <c:pt idx="527">
                  <c:v>1.4273055707580841E-2</c:v>
                </c:pt>
                <c:pt idx="528">
                  <c:v>1.4244059263631752E-2</c:v>
                </c:pt>
                <c:pt idx="529">
                  <c:v>1.4215062819682663E-2</c:v>
                </c:pt>
                <c:pt idx="530">
                  <c:v>1.4186066375733573E-2</c:v>
                </c:pt>
                <c:pt idx="531">
                  <c:v>1.4157069931784477E-2</c:v>
                </c:pt>
                <c:pt idx="532">
                  <c:v>1.4128073487835395E-2</c:v>
                </c:pt>
                <c:pt idx="533">
                  <c:v>1.4099077043886306E-2</c:v>
                </c:pt>
                <c:pt idx="534">
                  <c:v>1.4070080599937217E-2</c:v>
                </c:pt>
                <c:pt idx="535">
                  <c:v>1.4041084155988127E-2</c:v>
                </c:pt>
                <c:pt idx="536">
                  <c:v>1.4012087712039045E-2</c:v>
                </c:pt>
                <c:pt idx="537">
                  <c:v>1.3983091268089953E-2</c:v>
                </c:pt>
                <c:pt idx="538">
                  <c:v>1.3954094824140867E-2</c:v>
                </c:pt>
                <c:pt idx="539">
                  <c:v>1.3925098380191778E-2</c:v>
                </c:pt>
                <c:pt idx="540">
                  <c:v>1.3896101936242685E-2</c:v>
                </c:pt>
                <c:pt idx="541">
                  <c:v>1.3867105492293599E-2</c:v>
                </c:pt>
                <c:pt idx="542">
                  <c:v>1.3838109048344514E-2</c:v>
                </c:pt>
                <c:pt idx="543">
                  <c:v>1.3809112604395421E-2</c:v>
                </c:pt>
                <c:pt idx="544">
                  <c:v>1.3780116160446335E-2</c:v>
                </c:pt>
                <c:pt idx="545">
                  <c:v>1.375111971649725E-2</c:v>
                </c:pt>
                <c:pt idx="546">
                  <c:v>1.3722123272548157E-2</c:v>
                </c:pt>
                <c:pt idx="547">
                  <c:v>1.3693126828599071E-2</c:v>
                </c:pt>
                <c:pt idx="548">
                  <c:v>1.3664130384649986E-2</c:v>
                </c:pt>
                <c:pt idx="549">
                  <c:v>1.3635133940700893E-2</c:v>
                </c:pt>
                <c:pt idx="550">
                  <c:v>1.3606137496751807E-2</c:v>
                </c:pt>
                <c:pt idx="551">
                  <c:v>1.3577141052802721E-2</c:v>
                </c:pt>
                <c:pt idx="552">
                  <c:v>1.3548144608853629E-2</c:v>
                </c:pt>
                <c:pt idx="553">
                  <c:v>1.3519148164904543E-2</c:v>
                </c:pt>
                <c:pt idx="554">
                  <c:v>1.3490151720955457E-2</c:v>
                </c:pt>
                <c:pt idx="555">
                  <c:v>1.3461155277006361E-2</c:v>
                </c:pt>
                <c:pt idx="556">
                  <c:v>1.3432158833057276E-2</c:v>
                </c:pt>
                <c:pt idx="557">
                  <c:v>1.3403162389108183E-2</c:v>
                </c:pt>
                <c:pt idx="558">
                  <c:v>1.3374165945159097E-2</c:v>
                </c:pt>
                <c:pt idx="559">
                  <c:v>1.3345169501210011E-2</c:v>
                </c:pt>
                <c:pt idx="560">
                  <c:v>1.3316173057260922E-2</c:v>
                </c:pt>
                <c:pt idx="561">
                  <c:v>1.3287176613311833E-2</c:v>
                </c:pt>
                <c:pt idx="562">
                  <c:v>1.3258180169362751E-2</c:v>
                </c:pt>
                <c:pt idx="563">
                  <c:v>1.3229183725413662E-2</c:v>
                </c:pt>
                <c:pt idx="564">
                  <c:v>1.3200187281464569E-2</c:v>
                </c:pt>
                <c:pt idx="565">
                  <c:v>1.317119083751548E-2</c:v>
                </c:pt>
                <c:pt idx="566">
                  <c:v>1.3142194393566398E-2</c:v>
                </c:pt>
                <c:pt idx="567">
                  <c:v>1.3113197949617308E-2</c:v>
                </c:pt>
                <c:pt idx="568">
                  <c:v>1.3084201505668219E-2</c:v>
                </c:pt>
                <c:pt idx="569">
                  <c:v>1.3055205061719137E-2</c:v>
                </c:pt>
                <c:pt idx="570">
                  <c:v>1.3026208617770044E-2</c:v>
                </c:pt>
                <c:pt idx="571">
                  <c:v>1.2997212173820955E-2</c:v>
                </c:pt>
                <c:pt idx="572">
                  <c:v>1.2968215729871866E-2</c:v>
                </c:pt>
                <c:pt idx="573">
                  <c:v>1.2939219285922784E-2</c:v>
                </c:pt>
                <c:pt idx="574">
                  <c:v>1.2910222841973695E-2</c:v>
                </c:pt>
                <c:pt idx="575">
                  <c:v>1.2881226398024602E-2</c:v>
                </c:pt>
                <c:pt idx="576">
                  <c:v>1.285222995407552E-2</c:v>
                </c:pt>
                <c:pt idx="577">
                  <c:v>1.2823233510126431E-2</c:v>
                </c:pt>
                <c:pt idx="578">
                  <c:v>1.2794237066177341E-2</c:v>
                </c:pt>
                <c:pt idx="579">
                  <c:v>1.2765240622228252E-2</c:v>
                </c:pt>
                <c:pt idx="580">
                  <c:v>1.273624417827917E-2</c:v>
                </c:pt>
                <c:pt idx="581">
                  <c:v>1.2707247734330077E-2</c:v>
                </c:pt>
                <c:pt idx="582">
                  <c:v>1.2678251290380988E-2</c:v>
                </c:pt>
                <c:pt idx="583">
                  <c:v>1.2649254846431906E-2</c:v>
                </c:pt>
                <c:pt idx="584">
                  <c:v>1.2620258402482817E-2</c:v>
                </c:pt>
                <c:pt idx="585">
                  <c:v>1.2591261958533728E-2</c:v>
                </c:pt>
                <c:pt idx="586">
                  <c:v>1.2562265514584638E-2</c:v>
                </c:pt>
                <c:pt idx="587">
                  <c:v>1.2533269070635553E-2</c:v>
                </c:pt>
                <c:pt idx="588">
                  <c:v>1.2504272626686463E-2</c:v>
                </c:pt>
                <c:pt idx="589">
                  <c:v>1.2475276182737374E-2</c:v>
                </c:pt>
                <c:pt idx="590">
                  <c:v>1.2446279738788292E-2</c:v>
                </c:pt>
                <c:pt idx="591">
                  <c:v>1.2417283294839203E-2</c:v>
                </c:pt>
                <c:pt idx="592">
                  <c:v>1.2388286850890114E-2</c:v>
                </c:pt>
                <c:pt idx="593">
                  <c:v>1.2359290406941024E-2</c:v>
                </c:pt>
                <c:pt idx="594">
                  <c:v>1.2330293962991935E-2</c:v>
                </c:pt>
                <c:pt idx="595">
                  <c:v>1.230129751904285E-2</c:v>
                </c:pt>
                <c:pt idx="596">
                  <c:v>1.227230107509376E-2</c:v>
                </c:pt>
                <c:pt idx="597">
                  <c:v>1.2243304631144675E-2</c:v>
                </c:pt>
                <c:pt idx="598">
                  <c:v>1.2214308187195589E-2</c:v>
                </c:pt>
                <c:pt idx="599">
                  <c:v>1.2185311743246496E-2</c:v>
                </c:pt>
                <c:pt idx="600">
                  <c:v>1.2156315299297411E-2</c:v>
                </c:pt>
                <c:pt idx="601">
                  <c:v>1.2127318855348321E-2</c:v>
                </c:pt>
                <c:pt idx="602">
                  <c:v>1.2098322411399236E-2</c:v>
                </c:pt>
                <c:pt idx="603">
                  <c:v>1.2069325967450147E-2</c:v>
                </c:pt>
                <c:pt idx="604">
                  <c:v>1.2040329523501057E-2</c:v>
                </c:pt>
                <c:pt idx="605">
                  <c:v>1.2011333079551968E-2</c:v>
                </c:pt>
                <c:pt idx="606">
                  <c:v>1.1982336635602883E-2</c:v>
                </c:pt>
                <c:pt idx="607">
                  <c:v>1.1953340191653797E-2</c:v>
                </c:pt>
                <c:pt idx="608">
                  <c:v>1.1924343747704708E-2</c:v>
                </c:pt>
                <c:pt idx="609">
                  <c:v>1.189534730375562E-2</c:v>
                </c:pt>
                <c:pt idx="610">
                  <c:v>1.1866350859806531E-2</c:v>
                </c:pt>
                <c:pt idx="611">
                  <c:v>1.1837354415857445E-2</c:v>
                </c:pt>
                <c:pt idx="612">
                  <c:v>1.1808357971908354E-2</c:v>
                </c:pt>
                <c:pt idx="613">
                  <c:v>1.1779361527959269E-2</c:v>
                </c:pt>
                <c:pt idx="614">
                  <c:v>1.1750365084010183E-2</c:v>
                </c:pt>
                <c:pt idx="615">
                  <c:v>1.1721368640061092E-2</c:v>
                </c:pt>
                <c:pt idx="616">
                  <c:v>1.1692372196112006E-2</c:v>
                </c:pt>
                <c:pt idx="617">
                  <c:v>1.1663375752162915E-2</c:v>
                </c:pt>
                <c:pt idx="618">
                  <c:v>1.163437930821383E-2</c:v>
                </c:pt>
                <c:pt idx="619">
                  <c:v>1.1605382864264741E-2</c:v>
                </c:pt>
                <c:pt idx="620">
                  <c:v>1.1576386420315653E-2</c:v>
                </c:pt>
                <c:pt idx="621">
                  <c:v>1.1547389976366567E-2</c:v>
                </c:pt>
                <c:pt idx="622">
                  <c:v>1.1518393532417478E-2</c:v>
                </c:pt>
                <c:pt idx="623">
                  <c:v>1.1489397088468391E-2</c:v>
                </c:pt>
                <c:pt idx="624">
                  <c:v>1.1460400644519302E-2</c:v>
                </c:pt>
                <c:pt idx="625">
                  <c:v>1.1431404200570216E-2</c:v>
                </c:pt>
                <c:pt idx="626">
                  <c:v>1.1402407756621125E-2</c:v>
                </c:pt>
                <c:pt idx="627">
                  <c:v>1.1373411312672039E-2</c:v>
                </c:pt>
                <c:pt idx="628">
                  <c:v>1.134441486872295E-2</c:v>
                </c:pt>
                <c:pt idx="629">
                  <c:v>1.1315418424773863E-2</c:v>
                </c:pt>
                <c:pt idx="630">
                  <c:v>1.1286421980824777E-2</c:v>
                </c:pt>
                <c:pt idx="631">
                  <c:v>1.1257425536875688E-2</c:v>
                </c:pt>
                <c:pt idx="632">
                  <c:v>1.12284290929266E-2</c:v>
                </c:pt>
                <c:pt idx="633">
                  <c:v>1.1199432648977511E-2</c:v>
                </c:pt>
                <c:pt idx="634">
                  <c:v>1.1170436205028425E-2</c:v>
                </c:pt>
                <c:pt idx="635">
                  <c:v>1.1141439761079334E-2</c:v>
                </c:pt>
                <c:pt idx="636">
                  <c:v>1.1112443317130249E-2</c:v>
                </c:pt>
                <c:pt idx="637">
                  <c:v>1.1083446873181163E-2</c:v>
                </c:pt>
                <c:pt idx="638">
                  <c:v>1.1054450429232072E-2</c:v>
                </c:pt>
                <c:pt idx="639">
                  <c:v>1.1025453985282986E-2</c:v>
                </c:pt>
                <c:pt idx="640">
                  <c:v>1.0996457541333897E-2</c:v>
                </c:pt>
                <c:pt idx="641">
                  <c:v>1.096746109738481E-2</c:v>
                </c:pt>
                <c:pt idx="642">
                  <c:v>1.0938464653435721E-2</c:v>
                </c:pt>
                <c:pt idx="643">
                  <c:v>1.0909468209486635E-2</c:v>
                </c:pt>
                <c:pt idx="644">
                  <c:v>1.0880471765537544E-2</c:v>
                </c:pt>
                <c:pt idx="645">
                  <c:v>1.0851475321588458E-2</c:v>
                </c:pt>
                <c:pt idx="646">
                  <c:v>1.0822478877639371E-2</c:v>
                </c:pt>
                <c:pt idx="647">
                  <c:v>1.0793482433690282E-2</c:v>
                </c:pt>
                <c:pt idx="648">
                  <c:v>1.0764485989741196E-2</c:v>
                </c:pt>
                <c:pt idx="649">
                  <c:v>1.0735489545792107E-2</c:v>
                </c:pt>
                <c:pt idx="650">
                  <c:v>1.0706493101843019E-2</c:v>
                </c:pt>
                <c:pt idx="651">
                  <c:v>1.067749665789393E-2</c:v>
                </c:pt>
                <c:pt idx="652">
                  <c:v>1.0648500213944843E-2</c:v>
                </c:pt>
                <c:pt idx="653">
                  <c:v>1.0619503769995757E-2</c:v>
                </c:pt>
                <c:pt idx="654">
                  <c:v>1.0590507326046668E-2</c:v>
                </c:pt>
                <c:pt idx="655">
                  <c:v>1.0561510882097582E-2</c:v>
                </c:pt>
                <c:pt idx="656">
                  <c:v>1.0532514438148491E-2</c:v>
                </c:pt>
                <c:pt idx="657">
                  <c:v>1.0503517994199404E-2</c:v>
                </c:pt>
                <c:pt idx="658">
                  <c:v>1.0474521550250318E-2</c:v>
                </c:pt>
                <c:pt idx="659">
                  <c:v>1.0445525106301229E-2</c:v>
                </c:pt>
                <c:pt idx="660">
                  <c:v>1.041652866235214E-2</c:v>
                </c:pt>
                <c:pt idx="661">
                  <c:v>1.0387532218403054E-2</c:v>
                </c:pt>
                <c:pt idx="662">
                  <c:v>1.0358535774453965E-2</c:v>
                </c:pt>
                <c:pt idx="663">
                  <c:v>1.0329539330504877E-2</c:v>
                </c:pt>
                <c:pt idx="664">
                  <c:v>1.030054288655579E-2</c:v>
                </c:pt>
                <c:pt idx="665">
                  <c:v>1.0271546442606702E-2</c:v>
                </c:pt>
                <c:pt idx="666">
                  <c:v>1.0242549998657615E-2</c:v>
                </c:pt>
                <c:pt idx="667">
                  <c:v>1.0213553554708526E-2</c:v>
                </c:pt>
                <c:pt idx="668">
                  <c:v>1.0184557110759438E-2</c:v>
                </c:pt>
                <c:pt idx="669">
                  <c:v>1.0155560666810351E-2</c:v>
                </c:pt>
                <c:pt idx="670">
                  <c:v>1.0126564222861262E-2</c:v>
                </c:pt>
                <c:pt idx="671">
                  <c:v>1.0097567778912174E-2</c:v>
                </c:pt>
                <c:pt idx="672">
                  <c:v>1.0068571334963087E-2</c:v>
                </c:pt>
                <c:pt idx="673">
                  <c:v>1.0039574891013999E-2</c:v>
                </c:pt>
                <c:pt idx="674">
                  <c:v>1.0010578447064912E-2</c:v>
                </c:pt>
                <c:pt idx="675">
                  <c:v>9.9815820031158228E-3</c:v>
                </c:pt>
                <c:pt idx="676">
                  <c:v>9.9525855591667354E-3</c:v>
                </c:pt>
                <c:pt idx="677">
                  <c:v>9.9235891152176479E-3</c:v>
                </c:pt>
                <c:pt idx="678">
                  <c:v>9.8945926712685588E-3</c:v>
                </c:pt>
                <c:pt idx="679">
                  <c:v>9.8655962273194713E-3</c:v>
                </c:pt>
                <c:pt idx="680">
                  <c:v>9.8365997833703839E-3</c:v>
                </c:pt>
                <c:pt idx="681">
                  <c:v>9.8076033394212964E-3</c:v>
                </c:pt>
                <c:pt idx="682">
                  <c:v>9.778606895472209E-3</c:v>
                </c:pt>
                <c:pt idx="683">
                  <c:v>9.7496104515231198E-3</c:v>
                </c:pt>
                <c:pt idx="684">
                  <c:v>9.7206140075740324E-3</c:v>
                </c:pt>
                <c:pt idx="685">
                  <c:v>9.6916175636249432E-3</c:v>
                </c:pt>
                <c:pt idx="686">
                  <c:v>9.6626211196758575E-3</c:v>
                </c:pt>
                <c:pt idx="687">
                  <c:v>9.6336246757267683E-3</c:v>
                </c:pt>
                <c:pt idx="688">
                  <c:v>9.6046282317776809E-3</c:v>
                </c:pt>
                <c:pt idx="689">
                  <c:v>9.5756317878285934E-3</c:v>
                </c:pt>
                <c:pt idx="690">
                  <c:v>9.546635343879506E-3</c:v>
                </c:pt>
                <c:pt idx="691">
                  <c:v>9.5176388999304168E-3</c:v>
                </c:pt>
                <c:pt idx="692">
                  <c:v>9.4886424559813293E-3</c:v>
                </c:pt>
                <c:pt idx="693">
                  <c:v>9.4596460120322419E-3</c:v>
                </c:pt>
                <c:pt idx="694">
                  <c:v>9.4306495680831527E-3</c:v>
                </c:pt>
                <c:pt idx="695">
                  <c:v>9.4016531241340653E-3</c:v>
                </c:pt>
                <c:pt idx="696">
                  <c:v>9.3726566801849778E-3</c:v>
                </c:pt>
                <c:pt idx="697">
                  <c:v>9.3436602362358886E-3</c:v>
                </c:pt>
                <c:pt idx="698">
                  <c:v>9.3146637922868012E-3</c:v>
                </c:pt>
                <c:pt idx="699">
                  <c:v>9.2856673483377138E-3</c:v>
                </c:pt>
                <c:pt idx="700">
                  <c:v>9.2566709043886246E-3</c:v>
                </c:pt>
                <c:pt idx="701">
                  <c:v>9.2276744604395389E-3</c:v>
                </c:pt>
                <c:pt idx="702">
                  <c:v>9.1986780164904497E-3</c:v>
                </c:pt>
                <c:pt idx="703">
                  <c:v>9.1696815725413605E-3</c:v>
                </c:pt>
                <c:pt idx="704">
                  <c:v>9.1406851285922748E-3</c:v>
                </c:pt>
                <c:pt idx="705">
                  <c:v>9.1116886846431856E-3</c:v>
                </c:pt>
                <c:pt idx="706">
                  <c:v>9.0826922406940982E-3</c:v>
                </c:pt>
                <c:pt idx="707">
                  <c:v>9.0536957967450107E-3</c:v>
                </c:pt>
                <c:pt idx="708">
                  <c:v>9.0246993527959216E-3</c:v>
                </c:pt>
                <c:pt idx="709">
                  <c:v>8.9957029088468341E-3</c:v>
                </c:pt>
                <c:pt idx="710">
                  <c:v>8.9667064648977467E-3</c:v>
                </c:pt>
                <c:pt idx="711">
                  <c:v>8.9377100209486592E-3</c:v>
                </c:pt>
                <c:pt idx="712">
                  <c:v>8.90871357699957E-3</c:v>
                </c:pt>
                <c:pt idx="713">
                  <c:v>8.8797171330504826E-3</c:v>
                </c:pt>
                <c:pt idx="714">
                  <c:v>8.8507206891013952E-3</c:v>
                </c:pt>
                <c:pt idx="715">
                  <c:v>8.821724245152306E-3</c:v>
                </c:pt>
                <c:pt idx="716">
                  <c:v>8.7927278012032185E-3</c:v>
                </c:pt>
                <c:pt idx="717">
                  <c:v>8.7637313572541311E-3</c:v>
                </c:pt>
                <c:pt idx="718">
                  <c:v>8.7347349133050419E-3</c:v>
                </c:pt>
                <c:pt idx="719">
                  <c:v>8.7057384693559545E-3</c:v>
                </c:pt>
                <c:pt idx="720">
                  <c:v>8.676742025406867E-3</c:v>
                </c:pt>
                <c:pt idx="721">
                  <c:v>8.6477455814577796E-3</c:v>
                </c:pt>
                <c:pt idx="722">
                  <c:v>8.6187491375086921E-3</c:v>
                </c:pt>
                <c:pt idx="723">
                  <c:v>8.5897526935596012E-3</c:v>
                </c:pt>
                <c:pt idx="724">
                  <c:v>8.5607562496105155E-3</c:v>
                </c:pt>
                <c:pt idx="725">
                  <c:v>8.5317598056614281E-3</c:v>
                </c:pt>
                <c:pt idx="726">
                  <c:v>8.5027633617123389E-3</c:v>
                </c:pt>
                <c:pt idx="727">
                  <c:v>8.4737669177632514E-3</c:v>
                </c:pt>
                <c:pt idx="728">
                  <c:v>8.444770473814164E-3</c:v>
                </c:pt>
                <c:pt idx="729">
                  <c:v>8.4157740298650748E-3</c:v>
                </c:pt>
                <c:pt idx="730">
                  <c:v>8.3867775859159874E-3</c:v>
                </c:pt>
                <c:pt idx="731">
                  <c:v>8.3577811419668999E-3</c:v>
                </c:pt>
                <c:pt idx="732">
                  <c:v>8.3287846980178125E-3</c:v>
                </c:pt>
                <c:pt idx="733">
                  <c:v>8.2997882540687233E-3</c:v>
                </c:pt>
                <c:pt idx="734">
                  <c:v>8.2707918101196359E-3</c:v>
                </c:pt>
                <c:pt idx="735">
                  <c:v>8.2417953661705484E-3</c:v>
                </c:pt>
                <c:pt idx="736">
                  <c:v>8.2127989222214592E-3</c:v>
                </c:pt>
                <c:pt idx="737">
                  <c:v>8.1838024782723735E-3</c:v>
                </c:pt>
                <c:pt idx="738">
                  <c:v>8.1548060343232844E-3</c:v>
                </c:pt>
                <c:pt idx="739">
                  <c:v>8.1258095903741986E-3</c:v>
                </c:pt>
                <c:pt idx="740">
                  <c:v>8.0968131464251077E-3</c:v>
                </c:pt>
                <c:pt idx="741">
                  <c:v>8.0678167024760203E-3</c:v>
                </c:pt>
                <c:pt idx="742">
                  <c:v>8.0388202585269328E-3</c:v>
                </c:pt>
                <c:pt idx="743">
                  <c:v>8.0098238145778454E-3</c:v>
                </c:pt>
                <c:pt idx="744">
                  <c:v>7.9808273706287562E-3</c:v>
                </c:pt>
                <c:pt idx="745">
                  <c:v>7.951830926679667E-3</c:v>
                </c:pt>
                <c:pt idx="746">
                  <c:v>7.9228344827305796E-3</c:v>
                </c:pt>
                <c:pt idx="747">
                  <c:v>7.8938380387814922E-3</c:v>
                </c:pt>
                <c:pt idx="748">
                  <c:v>7.8648415948324047E-3</c:v>
                </c:pt>
                <c:pt idx="749">
                  <c:v>7.8358451508833173E-3</c:v>
                </c:pt>
                <c:pt idx="750">
                  <c:v>7.8068487069342281E-3</c:v>
                </c:pt>
                <c:pt idx="751">
                  <c:v>7.7778522629851415E-3</c:v>
                </c:pt>
                <c:pt idx="752">
                  <c:v>7.7488558190360532E-3</c:v>
                </c:pt>
                <c:pt idx="753">
                  <c:v>7.7198593750869657E-3</c:v>
                </c:pt>
                <c:pt idx="754">
                  <c:v>7.6908629311378766E-3</c:v>
                </c:pt>
                <c:pt idx="755">
                  <c:v>7.6618664871887891E-3</c:v>
                </c:pt>
                <c:pt idx="756">
                  <c:v>7.6328700432396999E-3</c:v>
                </c:pt>
                <c:pt idx="757">
                  <c:v>7.6038735992906125E-3</c:v>
                </c:pt>
                <c:pt idx="758">
                  <c:v>7.5748771553415268E-3</c:v>
                </c:pt>
                <c:pt idx="759">
                  <c:v>7.5458807113924393E-3</c:v>
                </c:pt>
                <c:pt idx="760">
                  <c:v>7.5168842674433502E-3</c:v>
                </c:pt>
                <c:pt idx="761">
                  <c:v>7.4878878234942627E-3</c:v>
                </c:pt>
                <c:pt idx="762">
                  <c:v>7.4588913795451718E-3</c:v>
                </c:pt>
                <c:pt idx="763">
                  <c:v>7.4298949355960844E-3</c:v>
                </c:pt>
                <c:pt idx="764">
                  <c:v>7.4008984916469987E-3</c:v>
                </c:pt>
                <c:pt idx="765">
                  <c:v>7.3719020476979112E-3</c:v>
                </c:pt>
                <c:pt idx="766">
                  <c:v>7.3429056037488238E-3</c:v>
                </c:pt>
                <c:pt idx="767">
                  <c:v>7.3139091597997363E-3</c:v>
                </c:pt>
                <c:pt idx="768">
                  <c:v>7.2849127158506454E-3</c:v>
                </c:pt>
                <c:pt idx="769">
                  <c:v>7.255916271901558E-3</c:v>
                </c:pt>
                <c:pt idx="770">
                  <c:v>7.2269198279524705E-3</c:v>
                </c:pt>
                <c:pt idx="771">
                  <c:v>7.1979233840033831E-3</c:v>
                </c:pt>
                <c:pt idx="772">
                  <c:v>7.1689269400542974E-3</c:v>
                </c:pt>
                <c:pt idx="773">
                  <c:v>7.1399304961052065E-3</c:v>
                </c:pt>
                <c:pt idx="774">
                  <c:v>7.110934052156119E-3</c:v>
                </c:pt>
                <c:pt idx="775">
                  <c:v>7.0819376082070316E-3</c:v>
                </c:pt>
                <c:pt idx="776">
                  <c:v>7.0529411642579441E-3</c:v>
                </c:pt>
                <c:pt idx="777">
                  <c:v>7.0239447203088567E-3</c:v>
                </c:pt>
                <c:pt idx="778">
                  <c:v>6.9949482763597692E-3</c:v>
                </c:pt>
                <c:pt idx="779">
                  <c:v>6.9659518324106801E-3</c:v>
                </c:pt>
                <c:pt idx="780">
                  <c:v>6.9369553884615926E-3</c:v>
                </c:pt>
                <c:pt idx="781">
                  <c:v>6.9079589445125052E-3</c:v>
                </c:pt>
                <c:pt idx="782">
                  <c:v>6.8789625005634177E-3</c:v>
                </c:pt>
                <c:pt idx="783">
                  <c:v>6.8499660566143303E-3</c:v>
                </c:pt>
                <c:pt idx="784">
                  <c:v>6.8209696126652446E-3</c:v>
                </c:pt>
                <c:pt idx="785">
                  <c:v>6.7919731687161519E-3</c:v>
                </c:pt>
                <c:pt idx="786">
                  <c:v>6.7629767247670662E-3</c:v>
                </c:pt>
                <c:pt idx="787">
                  <c:v>6.733980280817977E-3</c:v>
                </c:pt>
                <c:pt idx="788">
                  <c:v>6.7049838368688913E-3</c:v>
                </c:pt>
                <c:pt idx="789">
                  <c:v>6.6759873929198021E-3</c:v>
                </c:pt>
                <c:pt idx="790">
                  <c:v>6.6469909489707164E-3</c:v>
                </c:pt>
                <c:pt idx="791">
                  <c:v>6.6179945050216273E-3</c:v>
                </c:pt>
                <c:pt idx="792">
                  <c:v>6.5889980610725381E-3</c:v>
                </c:pt>
                <c:pt idx="793">
                  <c:v>6.5600016171234524E-3</c:v>
                </c:pt>
                <c:pt idx="794">
                  <c:v>6.5310051731743632E-3</c:v>
                </c:pt>
                <c:pt idx="795">
                  <c:v>6.5020087292252775E-3</c:v>
                </c:pt>
                <c:pt idx="796">
                  <c:v>6.4730122852761883E-3</c:v>
                </c:pt>
                <c:pt idx="797">
                  <c:v>6.4440158413270991E-3</c:v>
                </c:pt>
                <c:pt idx="798">
                  <c:v>6.4150193973780099E-3</c:v>
                </c:pt>
                <c:pt idx="799">
                  <c:v>6.3860229534289242E-3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7C-4643-9D94-9195BEA9707D}"/>
            </c:ext>
          </c:extLst>
        </c:ser>
        <c:ser>
          <c:idx val="1"/>
          <c:order val="1"/>
          <c:tx>
            <c:strRef>
              <c:f>'TASK7-Summary'!$B$4</c:f>
              <c:strCache>
                <c:ptCount val="1"/>
                <c:pt idx="0">
                  <c:v>ORIGPORT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'TASK7-Summary'!$Q$4</c:f>
              <c:numCache>
                <c:formatCode>0.00%</c:formatCode>
                <c:ptCount val="1"/>
                <c:pt idx="0">
                  <c:v>4.6372476828737109E-2</c:v>
                </c:pt>
              </c:numCache>
            </c:numRef>
          </c:xVal>
          <c:yVal>
            <c:numRef>
              <c:f>'TASK7-Summary'!$O$4</c:f>
              <c:numCache>
                <c:formatCode>0.00%</c:formatCode>
                <c:ptCount val="1"/>
                <c:pt idx="0">
                  <c:v>9.8365997833704394E-3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7C-4643-9D94-9195BEA9707D}"/>
            </c:ext>
          </c:extLst>
        </c:ser>
        <c:ser>
          <c:idx val="2"/>
          <c:order val="2"/>
          <c:tx>
            <c:strRef>
              <c:f>'TASK7-Summary'!$B$5</c:f>
              <c:strCache>
                <c:ptCount val="1"/>
                <c:pt idx="0">
                  <c:v>GMVPORT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'TASK7-Summary'!$Q$5</c:f>
              <c:numCache>
                <c:formatCode>0.00%</c:formatCode>
                <c:ptCount val="1"/>
                <c:pt idx="0">
                  <c:v>3.3064082553015399E-2</c:v>
                </c:pt>
              </c:numCache>
            </c:numRef>
          </c:xVal>
          <c:yVal>
            <c:numRef>
              <c:f>'TASK7-Summary'!$O$5</c:f>
              <c:numCache>
                <c:formatCode>0.00%</c:formatCode>
                <c:ptCount val="1"/>
                <c:pt idx="0">
                  <c:v>8.6767420254069208E-3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7C-4643-9D94-9195BEA9707D}"/>
            </c:ext>
          </c:extLst>
        </c:ser>
        <c:ser>
          <c:idx val="3"/>
          <c:order val="3"/>
          <c:tx>
            <c:strRef>
              <c:f>'TASK7-Summary'!$B$6</c:f>
              <c:strCache>
                <c:ptCount val="1"/>
                <c:pt idx="0">
                  <c:v>EFPORT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'TASK7-Summary'!$Q$6</c:f>
              <c:numCache>
                <c:formatCode>0.00%</c:formatCode>
                <c:ptCount val="1"/>
                <c:pt idx="0">
                  <c:v>3.3249942895478835E-2</c:v>
                </c:pt>
              </c:numCache>
            </c:numRef>
          </c:xVal>
          <c:yVal>
            <c:numRef>
              <c:f>'TASK7-Summary'!$O$6</c:f>
              <c:numCache>
                <c:formatCode>0.00%</c:formatCode>
                <c:ptCount val="1"/>
                <c:pt idx="0">
                  <c:v>9.8365997833704377E-3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7C-4643-9D94-9195BEA9707D}"/>
            </c:ext>
          </c:extLst>
        </c:ser>
        <c:ser>
          <c:idx val="4"/>
          <c:order val="4"/>
          <c:tx>
            <c:strRef>
              <c:f>'TASK7-Summary'!$B$7</c:f>
              <c:strCache>
                <c:ptCount val="1"/>
                <c:pt idx="0">
                  <c:v>ORP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'TASK7-Summary'!$Q$7</c:f>
              <c:numCache>
                <c:formatCode>0.00%</c:formatCode>
                <c:ptCount val="1"/>
                <c:pt idx="0">
                  <c:v>6.7174638744142603E-2</c:v>
                </c:pt>
              </c:numCache>
            </c:numRef>
          </c:xVal>
          <c:yVal>
            <c:numRef>
              <c:f>'TASK7-Summary'!$O$7</c:f>
              <c:numCache>
                <c:formatCode>0.00%</c:formatCode>
                <c:ptCount val="1"/>
                <c:pt idx="0">
                  <c:v>2.7995127550996646E-2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7C-4643-9D94-9195BEA9707D}"/>
            </c:ext>
          </c:extLst>
        </c:ser>
        <c:ser>
          <c:idx val="5"/>
          <c:order val="5"/>
          <c:tx>
            <c:strRef>
              <c:f>'TASK7-Summary'!$B$8</c:f>
              <c:strCache>
                <c:ptCount val="1"/>
                <c:pt idx="0">
                  <c:v>Constrained ORP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'TASK7-Summary'!$Q$8</c:f>
              <c:numCache>
                <c:formatCode>0.00%</c:formatCode>
                <c:ptCount val="1"/>
                <c:pt idx="0">
                  <c:v>4.0668678246821931E-2</c:v>
                </c:pt>
              </c:numCache>
            </c:numRef>
          </c:xVal>
          <c:yVal>
            <c:numRef>
              <c:f>'TASK7-Summary'!$O$8</c:f>
              <c:numCache>
                <c:formatCode>0.00%</c:formatCode>
                <c:ptCount val="1"/>
                <c:pt idx="0">
                  <c:v>1.0792965866696112E-2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7C-4643-9D94-9195BEA9707D}"/>
            </c:ext>
          </c:extLst>
        </c:ser>
        <c:ser>
          <c:idx val="6"/>
          <c:order val="6"/>
          <c:tx>
            <c:strRef>
              <c:f>'TASK7-Summary'!$B$9</c:f>
              <c:strCache>
                <c:ptCount val="1"/>
                <c:pt idx="0">
                  <c:v>Constrained ORP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'TASK7-Summary'!$Q$9</c:f>
              <c:numCache>
                <c:formatCode>0.00%</c:formatCode>
                <c:ptCount val="1"/>
                <c:pt idx="0">
                  <c:v>3.7697764025562977E-2</c:v>
                </c:pt>
              </c:numCache>
            </c:numRef>
          </c:xVal>
          <c:yVal>
            <c:numRef>
              <c:f>'TASK7-Summary'!$O$9</c:f>
              <c:numCache>
                <c:formatCode>0.00%</c:formatCode>
                <c:ptCount val="1"/>
                <c:pt idx="0">
                  <c:v>1.3375360867204087E-2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77C-4643-9D94-9195BEA9707D}"/>
            </c:ext>
          </c:extLst>
        </c:ser>
        <c:ser>
          <c:idx val="7"/>
          <c:order val="7"/>
          <c:tx>
            <c:v>Risk Free Security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'TASK1-Proxies'!$F$141</c:f>
              <c:numCache>
                <c:formatCode>General</c:formatCode>
                <c:ptCount val="1"/>
                <c:pt idx="0">
                  <c:v>2.5000000000000001E-3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7C-4643-9D94-9195BEA9707D}"/>
            </c:ext>
          </c:extLst>
        </c:ser>
        <c:ser>
          <c:idx val="8"/>
          <c:order val="8"/>
          <c:tx>
            <c:v>SLC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'TASK7-Summary'!$I$24:$I$823</c:f>
              <c:numCache>
                <c:formatCode>0.0000</c:formatCode>
                <c:ptCount val="800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3.0000000000000003E-4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6.0000000000000006E-4</c:v>
                </c:pt>
                <c:pt idx="7">
                  <c:v>7.000000000000001E-4</c:v>
                </c:pt>
                <c:pt idx="8">
                  <c:v>8.0000000000000015E-4</c:v>
                </c:pt>
                <c:pt idx="9">
                  <c:v>9.0000000000000019E-4</c:v>
                </c:pt>
                <c:pt idx="10">
                  <c:v>1.0000000000000002E-3</c:v>
                </c:pt>
                <c:pt idx="11">
                  <c:v>1.1000000000000003E-3</c:v>
                </c:pt>
                <c:pt idx="12">
                  <c:v>1.2000000000000003E-3</c:v>
                </c:pt>
                <c:pt idx="13">
                  <c:v>1.3000000000000004E-3</c:v>
                </c:pt>
                <c:pt idx="14">
                  <c:v>1.4000000000000004E-3</c:v>
                </c:pt>
                <c:pt idx="15">
                  <c:v>1.5000000000000005E-3</c:v>
                </c:pt>
                <c:pt idx="16">
                  <c:v>1.6000000000000005E-3</c:v>
                </c:pt>
                <c:pt idx="17">
                  <c:v>1.7000000000000006E-3</c:v>
                </c:pt>
                <c:pt idx="18">
                  <c:v>1.8000000000000006E-3</c:v>
                </c:pt>
                <c:pt idx="19">
                  <c:v>1.9000000000000006E-3</c:v>
                </c:pt>
                <c:pt idx="20">
                  <c:v>2.0000000000000005E-3</c:v>
                </c:pt>
                <c:pt idx="21">
                  <c:v>2.1000000000000003E-3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2.4999999999999996E-3</c:v>
                </c:pt>
                <c:pt idx="26">
                  <c:v>2.5999999999999994E-3</c:v>
                </c:pt>
                <c:pt idx="27">
                  <c:v>2.6999999999999993E-3</c:v>
                </c:pt>
                <c:pt idx="28">
                  <c:v>2.7999999999999991E-3</c:v>
                </c:pt>
                <c:pt idx="29">
                  <c:v>2.8999999999999989E-3</c:v>
                </c:pt>
                <c:pt idx="30">
                  <c:v>2.9999999999999988E-3</c:v>
                </c:pt>
                <c:pt idx="31">
                  <c:v>3.0999999999999986E-3</c:v>
                </c:pt>
                <c:pt idx="32">
                  <c:v>3.1999999999999984E-3</c:v>
                </c:pt>
                <c:pt idx="33">
                  <c:v>3.2999999999999982E-3</c:v>
                </c:pt>
                <c:pt idx="34">
                  <c:v>3.3999999999999981E-3</c:v>
                </c:pt>
                <c:pt idx="35">
                  <c:v>3.4999999999999979E-3</c:v>
                </c:pt>
                <c:pt idx="36">
                  <c:v>3.5999999999999977E-3</c:v>
                </c:pt>
                <c:pt idx="37">
                  <c:v>3.6999999999999976E-3</c:v>
                </c:pt>
                <c:pt idx="38">
                  <c:v>3.7999999999999974E-3</c:v>
                </c:pt>
                <c:pt idx="39">
                  <c:v>3.8999999999999972E-3</c:v>
                </c:pt>
                <c:pt idx="40">
                  <c:v>3.9999999999999975E-3</c:v>
                </c:pt>
                <c:pt idx="41">
                  <c:v>4.0999999999999977E-3</c:v>
                </c:pt>
                <c:pt idx="42">
                  <c:v>4.199999999999998E-3</c:v>
                </c:pt>
                <c:pt idx="43">
                  <c:v>4.2999999999999983E-3</c:v>
                </c:pt>
                <c:pt idx="44">
                  <c:v>4.3999999999999985E-3</c:v>
                </c:pt>
                <c:pt idx="45">
                  <c:v>4.4999999999999988E-3</c:v>
                </c:pt>
                <c:pt idx="46">
                  <c:v>4.5999999999999991E-3</c:v>
                </c:pt>
                <c:pt idx="47">
                  <c:v>4.6999999999999993E-3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5.2000000000000006E-3</c:v>
                </c:pt>
                <c:pt idx="53">
                  <c:v>5.3000000000000009E-3</c:v>
                </c:pt>
                <c:pt idx="54">
                  <c:v>5.4000000000000012E-3</c:v>
                </c:pt>
                <c:pt idx="55">
                  <c:v>5.5000000000000014E-3</c:v>
                </c:pt>
                <c:pt idx="56">
                  <c:v>5.6000000000000017E-3</c:v>
                </c:pt>
                <c:pt idx="57">
                  <c:v>5.7000000000000019E-3</c:v>
                </c:pt>
                <c:pt idx="58">
                  <c:v>5.8000000000000022E-3</c:v>
                </c:pt>
                <c:pt idx="59">
                  <c:v>5.9000000000000025E-3</c:v>
                </c:pt>
                <c:pt idx="60">
                  <c:v>6.0000000000000027E-3</c:v>
                </c:pt>
                <c:pt idx="61">
                  <c:v>6.100000000000003E-3</c:v>
                </c:pt>
                <c:pt idx="62">
                  <c:v>6.2000000000000033E-3</c:v>
                </c:pt>
                <c:pt idx="63">
                  <c:v>6.3000000000000035E-3</c:v>
                </c:pt>
                <c:pt idx="64">
                  <c:v>6.4000000000000038E-3</c:v>
                </c:pt>
                <c:pt idx="65">
                  <c:v>6.500000000000004E-3</c:v>
                </c:pt>
                <c:pt idx="66">
                  <c:v>6.6000000000000043E-3</c:v>
                </c:pt>
                <c:pt idx="67">
                  <c:v>6.7000000000000046E-3</c:v>
                </c:pt>
                <c:pt idx="68">
                  <c:v>6.8000000000000048E-3</c:v>
                </c:pt>
                <c:pt idx="69">
                  <c:v>6.9000000000000051E-3</c:v>
                </c:pt>
                <c:pt idx="70">
                  <c:v>7.0000000000000053E-3</c:v>
                </c:pt>
                <c:pt idx="71">
                  <c:v>7.1000000000000056E-3</c:v>
                </c:pt>
                <c:pt idx="72">
                  <c:v>7.2000000000000059E-3</c:v>
                </c:pt>
                <c:pt idx="73">
                  <c:v>7.3000000000000061E-3</c:v>
                </c:pt>
                <c:pt idx="74">
                  <c:v>7.4000000000000064E-3</c:v>
                </c:pt>
                <c:pt idx="75">
                  <c:v>7.5000000000000067E-3</c:v>
                </c:pt>
                <c:pt idx="76">
                  <c:v>7.6000000000000069E-3</c:v>
                </c:pt>
                <c:pt idx="77">
                  <c:v>7.7000000000000072E-3</c:v>
                </c:pt>
                <c:pt idx="78">
                  <c:v>7.8000000000000074E-3</c:v>
                </c:pt>
                <c:pt idx="79">
                  <c:v>7.9000000000000077E-3</c:v>
                </c:pt>
                <c:pt idx="80">
                  <c:v>8.0000000000000071E-3</c:v>
                </c:pt>
                <c:pt idx="81">
                  <c:v>8.1000000000000065E-3</c:v>
                </c:pt>
                <c:pt idx="82">
                  <c:v>8.2000000000000059E-3</c:v>
                </c:pt>
                <c:pt idx="83">
                  <c:v>8.3000000000000053E-3</c:v>
                </c:pt>
                <c:pt idx="84">
                  <c:v>8.4000000000000047E-3</c:v>
                </c:pt>
                <c:pt idx="85">
                  <c:v>8.5000000000000041E-3</c:v>
                </c:pt>
                <c:pt idx="86">
                  <c:v>8.6000000000000035E-3</c:v>
                </c:pt>
                <c:pt idx="87">
                  <c:v>8.7000000000000029E-3</c:v>
                </c:pt>
                <c:pt idx="88">
                  <c:v>8.8000000000000023E-3</c:v>
                </c:pt>
                <c:pt idx="89">
                  <c:v>8.9000000000000017E-3</c:v>
                </c:pt>
                <c:pt idx="90">
                  <c:v>9.0000000000000011E-3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9.3999999999999986E-3</c:v>
                </c:pt>
                <c:pt idx="95">
                  <c:v>9.499999999999998E-3</c:v>
                </c:pt>
                <c:pt idx="96">
                  <c:v>9.5999999999999974E-3</c:v>
                </c:pt>
                <c:pt idx="97">
                  <c:v>9.6999999999999968E-3</c:v>
                </c:pt>
                <c:pt idx="98">
                  <c:v>9.7999999999999962E-3</c:v>
                </c:pt>
                <c:pt idx="99">
                  <c:v>9.8999999999999956E-3</c:v>
                </c:pt>
                <c:pt idx="100">
                  <c:v>9.999999999999995E-3</c:v>
                </c:pt>
                <c:pt idx="101">
                  <c:v>1.0099999999999994E-2</c:v>
                </c:pt>
                <c:pt idx="102">
                  <c:v>1.0199999999999994E-2</c:v>
                </c:pt>
                <c:pt idx="103">
                  <c:v>1.0299999999999993E-2</c:v>
                </c:pt>
                <c:pt idx="104">
                  <c:v>1.0399999999999993E-2</c:v>
                </c:pt>
                <c:pt idx="105">
                  <c:v>1.0499999999999992E-2</c:v>
                </c:pt>
                <c:pt idx="106">
                  <c:v>1.0599999999999991E-2</c:v>
                </c:pt>
                <c:pt idx="107">
                  <c:v>1.0699999999999991E-2</c:v>
                </c:pt>
                <c:pt idx="108">
                  <c:v>1.079999999999999E-2</c:v>
                </c:pt>
                <c:pt idx="109">
                  <c:v>1.089999999999999E-2</c:v>
                </c:pt>
                <c:pt idx="110">
                  <c:v>1.0999999999999989E-2</c:v>
                </c:pt>
                <c:pt idx="111">
                  <c:v>1.1099999999999988E-2</c:v>
                </c:pt>
                <c:pt idx="112">
                  <c:v>1.1199999999999988E-2</c:v>
                </c:pt>
                <c:pt idx="113">
                  <c:v>1.1299999999999987E-2</c:v>
                </c:pt>
                <c:pt idx="114">
                  <c:v>1.1399999999999987E-2</c:v>
                </c:pt>
                <c:pt idx="115">
                  <c:v>1.1499999999999986E-2</c:v>
                </c:pt>
                <c:pt idx="116">
                  <c:v>1.1599999999999985E-2</c:v>
                </c:pt>
                <c:pt idx="117">
                  <c:v>1.1699999999999985E-2</c:v>
                </c:pt>
                <c:pt idx="118">
                  <c:v>1.1799999999999984E-2</c:v>
                </c:pt>
                <c:pt idx="119">
                  <c:v>1.1899999999999984E-2</c:v>
                </c:pt>
                <c:pt idx="120">
                  <c:v>1.1999999999999983E-2</c:v>
                </c:pt>
                <c:pt idx="121">
                  <c:v>1.2099999999999982E-2</c:v>
                </c:pt>
                <c:pt idx="122">
                  <c:v>1.2199999999999982E-2</c:v>
                </c:pt>
                <c:pt idx="123">
                  <c:v>1.2299999999999981E-2</c:v>
                </c:pt>
                <c:pt idx="124">
                  <c:v>1.239999999999998E-2</c:v>
                </c:pt>
                <c:pt idx="125">
                  <c:v>1.249999999999998E-2</c:v>
                </c:pt>
                <c:pt idx="126">
                  <c:v>1.2599999999999979E-2</c:v>
                </c:pt>
                <c:pt idx="127">
                  <c:v>1.2699999999999979E-2</c:v>
                </c:pt>
                <c:pt idx="128">
                  <c:v>1.2799999999999978E-2</c:v>
                </c:pt>
                <c:pt idx="129">
                  <c:v>1.2899999999999977E-2</c:v>
                </c:pt>
                <c:pt idx="130">
                  <c:v>1.2999999999999977E-2</c:v>
                </c:pt>
                <c:pt idx="131">
                  <c:v>1.3099999999999976E-2</c:v>
                </c:pt>
                <c:pt idx="132">
                  <c:v>1.3199999999999976E-2</c:v>
                </c:pt>
                <c:pt idx="133">
                  <c:v>1.3299999999999975E-2</c:v>
                </c:pt>
                <c:pt idx="134">
                  <c:v>1.3399999999999974E-2</c:v>
                </c:pt>
                <c:pt idx="135">
                  <c:v>1.3499999999999974E-2</c:v>
                </c:pt>
                <c:pt idx="136">
                  <c:v>1.3599999999999973E-2</c:v>
                </c:pt>
                <c:pt idx="137">
                  <c:v>1.3699999999999973E-2</c:v>
                </c:pt>
                <c:pt idx="138">
                  <c:v>1.3799999999999972E-2</c:v>
                </c:pt>
                <c:pt idx="139">
                  <c:v>1.3899999999999971E-2</c:v>
                </c:pt>
                <c:pt idx="140">
                  <c:v>1.3999999999999971E-2</c:v>
                </c:pt>
                <c:pt idx="141">
                  <c:v>1.409999999999997E-2</c:v>
                </c:pt>
                <c:pt idx="142">
                  <c:v>1.419999999999997E-2</c:v>
                </c:pt>
                <c:pt idx="143">
                  <c:v>1.4299999999999969E-2</c:v>
                </c:pt>
                <c:pt idx="144">
                  <c:v>1.4399999999999968E-2</c:v>
                </c:pt>
                <c:pt idx="145">
                  <c:v>1.4499999999999968E-2</c:v>
                </c:pt>
                <c:pt idx="146">
                  <c:v>1.4599999999999967E-2</c:v>
                </c:pt>
                <c:pt idx="147">
                  <c:v>1.4699999999999967E-2</c:v>
                </c:pt>
                <c:pt idx="148">
                  <c:v>1.4799999999999966E-2</c:v>
                </c:pt>
                <c:pt idx="149">
                  <c:v>1.4899999999999965E-2</c:v>
                </c:pt>
                <c:pt idx="150">
                  <c:v>1.4999999999999965E-2</c:v>
                </c:pt>
                <c:pt idx="151">
                  <c:v>1.5099999999999964E-2</c:v>
                </c:pt>
                <c:pt idx="152">
                  <c:v>1.5199999999999964E-2</c:v>
                </c:pt>
                <c:pt idx="153">
                  <c:v>1.5299999999999963E-2</c:v>
                </c:pt>
                <c:pt idx="154">
                  <c:v>1.5399999999999962E-2</c:v>
                </c:pt>
                <c:pt idx="155">
                  <c:v>1.5499999999999962E-2</c:v>
                </c:pt>
                <c:pt idx="156">
                  <c:v>1.5599999999999961E-2</c:v>
                </c:pt>
                <c:pt idx="157">
                  <c:v>1.5699999999999961E-2</c:v>
                </c:pt>
                <c:pt idx="158">
                  <c:v>1.579999999999996E-2</c:v>
                </c:pt>
                <c:pt idx="159">
                  <c:v>1.5899999999999959E-2</c:v>
                </c:pt>
                <c:pt idx="160">
                  <c:v>1.5999999999999959E-2</c:v>
                </c:pt>
                <c:pt idx="161">
                  <c:v>1.6099999999999958E-2</c:v>
                </c:pt>
                <c:pt idx="162">
                  <c:v>1.6199999999999957E-2</c:v>
                </c:pt>
                <c:pt idx="163">
                  <c:v>1.6299999999999957E-2</c:v>
                </c:pt>
                <c:pt idx="164">
                  <c:v>1.6399999999999956E-2</c:v>
                </c:pt>
                <c:pt idx="165">
                  <c:v>1.6499999999999956E-2</c:v>
                </c:pt>
                <c:pt idx="166">
                  <c:v>1.6599999999999955E-2</c:v>
                </c:pt>
                <c:pt idx="167">
                  <c:v>1.6699999999999954E-2</c:v>
                </c:pt>
                <c:pt idx="168">
                  <c:v>1.6799999999999954E-2</c:v>
                </c:pt>
                <c:pt idx="169">
                  <c:v>1.6899999999999953E-2</c:v>
                </c:pt>
                <c:pt idx="170">
                  <c:v>1.6999999999999953E-2</c:v>
                </c:pt>
                <c:pt idx="171">
                  <c:v>1.7099999999999952E-2</c:v>
                </c:pt>
                <c:pt idx="172">
                  <c:v>1.7199999999999951E-2</c:v>
                </c:pt>
                <c:pt idx="173">
                  <c:v>1.7299999999999951E-2</c:v>
                </c:pt>
                <c:pt idx="174">
                  <c:v>1.739999999999995E-2</c:v>
                </c:pt>
                <c:pt idx="175">
                  <c:v>1.749999999999995E-2</c:v>
                </c:pt>
                <c:pt idx="176">
                  <c:v>1.7599999999999949E-2</c:v>
                </c:pt>
                <c:pt idx="177">
                  <c:v>1.7699999999999948E-2</c:v>
                </c:pt>
                <c:pt idx="178">
                  <c:v>1.7799999999999948E-2</c:v>
                </c:pt>
                <c:pt idx="179">
                  <c:v>1.7899999999999947E-2</c:v>
                </c:pt>
                <c:pt idx="180">
                  <c:v>1.7999999999999947E-2</c:v>
                </c:pt>
                <c:pt idx="181">
                  <c:v>1.8099999999999946E-2</c:v>
                </c:pt>
                <c:pt idx="182">
                  <c:v>1.8199999999999945E-2</c:v>
                </c:pt>
                <c:pt idx="183">
                  <c:v>1.8299999999999945E-2</c:v>
                </c:pt>
                <c:pt idx="184">
                  <c:v>1.8399999999999944E-2</c:v>
                </c:pt>
                <c:pt idx="185">
                  <c:v>1.8499999999999944E-2</c:v>
                </c:pt>
                <c:pt idx="186">
                  <c:v>1.8599999999999943E-2</c:v>
                </c:pt>
                <c:pt idx="187">
                  <c:v>1.8699999999999942E-2</c:v>
                </c:pt>
                <c:pt idx="188">
                  <c:v>1.8799999999999942E-2</c:v>
                </c:pt>
                <c:pt idx="189">
                  <c:v>1.8899999999999941E-2</c:v>
                </c:pt>
                <c:pt idx="190">
                  <c:v>1.8999999999999941E-2</c:v>
                </c:pt>
                <c:pt idx="191">
                  <c:v>1.909999999999994E-2</c:v>
                </c:pt>
                <c:pt idx="192">
                  <c:v>1.9199999999999939E-2</c:v>
                </c:pt>
                <c:pt idx="193">
                  <c:v>1.9299999999999939E-2</c:v>
                </c:pt>
                <c:pt idx="194">
                  <c:v>1.9399999999999938E-2</c:v>
                </c:pt>
                <c:pt idx="195">
                  <c:v>1.9499999999999938E-2</c:v>
                </c:pt>
                <c:pt idx="196">
                  <c:v>1.9599999999999937E-2</c:v>
                </c:pt>
                <c:pt idx="197">
                  <c:v>1.9699999999999936E-2</c:v>
                </c:pt>
                <c:pt idx="198">
                  <c:v>1.9799999999999936E-2</c:v>
                </c:pt>
                <c:pt idx="199">
                  <c:v>1.9899999999999935E-2</c:v>
                </c:pt>
                <c:pt idx="200">
                  <c:v>1.9999999999999934E-2</c:v>
                </c:pt>
                <c:pt idx="201">
                  <c:v>2.0099999999999934E-2</c:v>
                </c:pt>
                <c:pt idx="202">
                  <c:v>2.0199999999999933E-2</c:v>
                </c:pt>
                <c:pt idx="203">
                  <c:v>2.0299999999999933E-2</c:v>
                </c:pt>
                <c:pt idx="204">
                  <c:v>2.0399999999999932E-2</c:v>
                </c:pt>
                <c:pt idx="205">
                  <c:v>2.0499999999999931E-2</c:v>
                </c:pt>
                <c:pt idx="206">
                  <c:v>2.0599999999999931E-2</c:v>
                </c:pt>
                <c:pt idx="207">
                  <c:v>2.069999999999993E-2</c:v>
                </c:pt>
                <c:pt idx="208">
                  <c:v>2.079999999999993E-2</c:v>
                </c:pt>
                <c:pt idx="209">
                  <c:v>2.0899999999999929E-2</c:v>
                </c:pt>
                <c:pt idx="210">
                  <c:v>2.0999999999999928E-2</c:v>
                </c:pt>
                <c:pt idx="211">
                  <c:v>2.1099999999999928E-2</c:v>
                </c:pt>
                <c:pt idx="212">
                  <c:v>2.1199999999999927E-2</c:v>
                </c:pt>
                <c:pt idx="213">
                  <c:v>2.1299999999999927E-2</c:v>
                </c:pt>
                <c:pt idx="214">
                  <c:v>2.1399999999999926E-2</c:v>
                </c:pt>
                <c:pt idx="215">
                  <c:v>2.1499999999999925E-2</c:v>
                </c:pt>
                <c:pt idx="216">
                  <c:v>2.1599999999999925E-2</c:v>
                </c:pt>
                <c:pt idx="217">
                  <c:v>2.1699999999999924E-2</c:v>
                </c:pt>
                <c:pt idx="218">
                  <c:v>2.1799999999999924E-2</c:v>
                </c:pt>
                <c:pt idx="219">
                  <c:v>2.1899999999999923E-2</c:v>
                </c:pt>
                <c:pt idx="220">
                  <c:v>2.1999999999999922E-2</c:v>
                </c:pt>
                <c:pt idx="221">
                  <c:v>2.2099999999999922E-2</c:v>
                </c:pt>
                <c:pt idx="222">
                  <c:v>2.2199999999999921E-2</c:v>
                </c:pt>
                <c:pt idx="223">
                  <c:v>2.2299999999999921E-2</c:v>
                </c:pt>
                <c:pt idx="224">
                  <c:v>2.239999999999992E-2</c:v>
                </c:pt>
                <c:pt idx="225">
                  <c:v>2.2499999999999919E-2</c:v>
                </c:pt>
                <c:pt idx="226">
                  <c:v>2.2599999999999919E-2</c:v>
                </c:pt>
                <c:pt idx="227">
                  <c:v>2.2699999999999918E-2</c:v>
                </c:pt>
                <c:pt idx="228">
                  <c:v>2.2799999999999918E-2</c:v>
                </c:pt>
                <c:pt idx="229">
                  <c:v>2.2899999999999917E-2</c:v>
                </c:pt>
                <c:pt idx="230">
                  <c:v>2.2999999999999916E-2</c:v>
                </c:pt>
                <c:pt idx="231">
                  <c:v>2.3099999999999916E-2</c:v>
                </c:pt>
                <c:pt idx="232">
                  <c:v>2.3199999999999915E-2</c:v>
                </c:pt>
                <c:pt idx="233">
                  <c:v>2.3299999999999915E-2</c:v>
                </c:pt>
                <c:pt idx="234">
                  <c:v>2.3399999999999914E-2</c:v>
                </c:pt>
                <c:pt idx="235">
                  <c:v>2.3499999999999913E-2</c:v>
                </c:pt>
                <c:pt idx="236">
                  <c:v>2.3599999999999913E-2</c:v>
                </c:pt>
                <c:pt idx="237">
                  <c:v>2.3699999999999912E-2</c:v>
                </c:pt>
                <c:pt idx="238">
                  <c:v>2.3799999999999912E-2</c:v>
                </c:pt>
                <c:pt idx="239">
                  <c:v>2.3899999999999911E-2</c:v>
                </c:pt>
                <c:pt idx="240">
                  <c:v>2.399999999999991E-2</c:v>
                </c:pt>
                <c:pt idx="241">
                  <c:v>2.409999999999991E-2</c:v>
                </c:pt>
                <c:pt idx="242">
                  <c:v>2.4199999999999909E-2</c:v>
                </c:pt>
                <c:pt idx="243">
                  <c:v>2.4299999999999908E-2</c:v>
                </c:pt>
                <c:pt idx="244">
                  <c:v>2.4399999999999908E-2</c:v>
                </c:pt>
                <c:pt idx="245">
                  <c:v>2.4499999999999907E-2</c:v>
                </c:pt>
                <c:pt idx="246">
                  <c:v>2.4599999999999907E-2</c:v>
                </c:pt>
                <c:pt idx="247">
                  <c:v>2.4699999999999906E-2</c:v>
                </c:pt>
                <c:pt idx="248">
                  <c:v>2.4799999999999905E-2</c:v>
                </c:pt>
                <c:pt idx="249">
                  <c:v>2.4899999999999905E-2</c:v>
                </c:pt>
                <c:pt idx="250">
                  <c:v>2.4999999999999904E-2</c:v>
                </c:pt>
                <c:pt idx="251">
                  <c:v>2.5099999999999904E-2</c:v>
                </c:pt>
                <c:pt idx="252">
                  <c:v>2.5199999999999903E-2</c:v>
                </c:pt>
                <c:pt idx="253">
                  <c:v>2.5299999999999902E-2</c:v>
                </c:pt>
                <c:pt idx="254">
                  <c:v>2.5399999999999902E-2</c:v>
                </c:pt>
                <c:pt idx="255">
                  <c:v>2.5499999999999901E-2</c:v>
                </c:pt>
                <c:pt idx="256">
                  <c:v>2.5599999999999901E-2</c:v>
                </c:pt>
                <c:pt idx="257">
                  <c:v>2.56999999999999E-2</c:v>
                </c:pt>
                <c:pt idx="258">
                  <c:v>2.5799999999999899E-2</c:v>
                </c:pt>
                <c:pt idx="259">
                  <c:v>2.5899999999999899E-2</c:v>
                </c:pt>
                <c:pt idx="260">
                  <c:v>2.5999999999999898E-2</c:v>
                </c:pt>
                <c:pt idx="261">
                  <c:v>2.6099999999999898E-2</c:v>
                </c:pt>
                <c:pt idx="262">
                  <c:v>2.6199999999999897E-2</c:v>
                </c:pt>
                <c:pt idx="263">
                  <c:v>2.6299999999999896E-2</c:v>
                </c:pt>
                <c:pt idx="264">
                  <c:v>2.6399999999999896E-2</c:v>
                </c:pt>
                <c:pt idx="265">
                  <c:v>2.6499999999999895E-2</c:v>
                </c:pt>
                <c:pt idx="266">
                  <c:v>2.6599999999999895E-2</c:v>
                </c:pt>
                <c:pt idx="267">
                  <c:v>2.6699999999999894E-2</c:v>
                </c:pt>
                <c:pt idx="268">
                  <c:v>2.6799999999999893E-2</c:v>
                </c:pt>
                <c:pt idx="269">
                  <c:v>2.6899999999999893E-2</c:v>
                </c:pt>
                <c:pt idx="270">
                  <c:v>2.6999999999999892E-2</c:v>
                </c:pt>
                <c:pt idx="271">
                  <c:v>2.7099999999999892E-2</c:v>
                </c:pt>
                <c:pt idx="272">
                  <c:v>2.7199999999999891E-2</c:v>
                </c:pt>
                <c:pt idx="273">
                  <c:v>2.729999999999989E-2</c:v>
                </c:pt>
                <c:pt idx="274">
                  <c:v>2.739999999999989E-2</c:v>
                </c:pt>
                <c:pt idx="275">
                  <c:v>2.7499999999999889E-2</c:v>
                </c:pt>
                <c:pt idx="276">
                  <c:v>2.7599999999999889E-2</c:v>
                </c:pt>
                <c:pt idx="277">
                  <c:v>2.7699999999999888E-2</c:v>
                </c:pt>
                <c:pt idx="278">
                  <c:v>2.7799999999999887E-2</c:v>
                </c:pt>
                <c:pt idx="279">
                  <c:v>2.7899999999999887E-2</c:v>
                </c:pt>
                <c:pt idx="280">
                  <c:v>2.7999999999999886E-2</c:v>
                </c:pt>
                <c:pt idx="281">
                  <c:v>2.8099999999999885E-2</c:v>
                </c:pt>
                <c:pt idx="282">
                  <c:v>2.8199999999999885E-2</c:v>
                </c:pt>
                <c:pt idx="283">
                  <c:v>2.8299999999999884E-2</c:v>
                </c:pt>
                <c:pt idx="284">
                  <c:v>2.8399999999999884E-2</c:v>
                </c:pt>
                <c:pt idx="285">
                  <c:v>2.8499999999999883E-2</c:v>
                </c:pt>
                <c:pt idx="286">
                  <c:v>2.8599999999999882E-2</c:v>
                </c:pt>
                <c:pt idx="287">
                  <c:v>2.8699999999999882E-2</c:v>
                </c:pt>
                <c:pt idx="288">
                  <c:v>2.8799999999999881E-2</c:v>
                </c:pt>
                <c:pt idx="289">
                  <c:v>2.8899999999999881E-2</c:v>
                </c:pt>
                <c:pt idx="290">
                  <c:v>2.899999999999988E-2</c:v>
                </c:pt>
                <c:pt idx="291">
                  <c:v>2.9099999999999879E-2</c:v>
                </c:pt>
                <c:pt idx="292">
                  <c:v>2.9199999999999879E-2</c:v>
                </c:pt>
                <c:pt idx="293">
                  <c:v>2.9299999999999878E-2</c:v>
                </c:pt>
                <c:pt idx="294">
                  <c:v>2.9399999999999878E-2</c:v>
                </c:pt>
                <c:pt idx="295">
                  <c:v>2.9499999999999877E-2</c:v>
                </c:pt>
                <c:pt idx="296">
                  <c:v>2.9599999999999876E-2</c:v>
                </c:pt>
                <c:pt idx="297">
                  <c:v>2.9699999999999876E-2</c:v>
                </c:pt>
                <c:pt idx="298">
                  <c:v>2.9799999999999875E-2</c:v>
                </c:pt>
                <c:pt idx="299">
                  <c:v>2.9899999999999875E-2</c:v>
                </c:pt>
                <c:pt idx="300">
                  <c:v>2.9999999999999874E-2</c:v>
                </c:pt>
                <c:pt idx="301">
                  <c:v>3.0099999999999873E-2</c:v>
                </c:pt>
                <c:pt idx="302">
                  <c:v>3.0199999999999873E-2</c:v>
                </c:pt>
                <c:pt idx="303">
                  <c:v>3.0299999999999872E-2</c:v>
                </c:pt>
                <c:pt idx="304">
                  <c:v>3.0399999999999872E-2</c:v>
                </c:pt>
                <c:pt idx="305">
                  <c:v>3.0499999999999871E-2</c:v>
                </c:pt>
                <c:pt idx="306">
                  <c:v>3.059999999999987E-2</c:v>
                </c:pt>
                <c:pt idx="307">
                  <c:v>3.069999999999987E-2</c:v>
                </c:pt>
                <c:pt idx="308">
                  <c:v>3.0799999999999869E-2</c:v>
                </c:pt>
                <c:pt idx="309">
                  <c:v>3.0899999999999869E-2</c:v>
                </c:pt>
                <c:pt idx="310">
                  <c:v>3.0999999999999868E-2</c:v>
                </c:pt>
                <c:pt idx="311">
                  <c:v>3.1099999999999867E-2</c:v>
                </c:pt>
                <c:pt idx="312">
                  <c:v>3.1199999999999867E-2</c:v>
                </c:pt>
                <c:pt idx="313">
                  <c:v>3.129999999999987E-2</c:v>
                </c:pt>
                <c:pt idx="314">
                  <c:v>3.1399999999999872E-2</c:v>
                </c:pt>
                <c:pt idx="315">
                  <c:v>3.1499999999999875E-2</c:v>
                </c:pt>
                <c:pt idx="316">
                  <c:v>3.1599999999999878E-2</c:v>
                </c:pt>
                <c:pt idx="317">
                  <c:v>3.1699999999999881E-2</c:v>
                </c:pt>
                <c:pt idx="318">
                  <c:v>3.1799999999999884E-2</c:v>
                </c:pt>
                <c:pt idx="319">
                  <c:v>3.1899999999999887E-2</c:v>
                </c:pt>
                <c:pt idx="320">
                  <c:v>3.199999999999989E-2</c:v>
                </c:pt>
                <c:pt idx="321">
                  <c:v>3.2099999999999893E-2</c:v>
                </c:pt>
                <c:pt idx="322">
                  <c:v>3.2199999999999895E-2</c:v>
                </c:pt>
                <c:pt idx="323">
                  <c:v>3.2299999999999898E-2</c:v>
                </c:pt>
                <c:pt idx="324">
                  <c:v>3.2399999999999901E-2</c:v>
                </c:pt>
                <c:pt idx="325">
                  <c:v>3.2499999999999904E-2</c:v>
                </c:pt>
                <c:pt idx="326">
                  <c:v>3.2599999999999907E-2</c:v>
                </c:pt>
                <c:pt idx="327">
                  <c:v>3.269999999999991E-2</c:v>
                </c:pt>
                <c:pt idx="328">
                  <c:v>3.2799999999999913E-2</c:v>
                </c:pt>
                <c:pt idx="329">
                  <c:v>3.2899999999999915E-2</c:v>
                </c:pt>
                <c:pt idx="330">
                  <c:v>3.2999999999999918E-2</c:v>
                </c:pt>
                <c:pt idx="331">
                  <c:v>3.3099999999999921E-2</c:v>
                </c:pt>
                <c:pt idx="332">
                  <c:v>3.3199999999999924E-2</c:v>
                </c:pt>
                <c:pt idx="333">
                  <c:v>3.3299999999999927E-2</c:v>
                </c:pt>
                <c:pt idx="334">
                  <c:v>3.339999999999993E-2</c:v>
                </c:pt>
                <c:pt idx="335">
                  <c:v>3.3499999999999933E-2</c:v>
                </c:pt>
                <c:pt idx="336">
                  <c:v>3.3599999999999935E-2</c:v>
                </c:pt>
                <c:pt idx="337">
                  <c:v>3.3699999999999938E-2</c:v>
                </c:pt>
                <c:pt idx="338">
                  <c:v>3.3799999999999941E-2</c:v>
                </c:pt>
                <c:pt idx="339">
                  <c:v>3.3899999999999944E-2</c:v>
                </c:pt>
                <c:pt idx="340">
                  <c:v>3.3999999999999947E-2</c:v>
                </c:pt>
                <c:pt idx="341">
                  <c:v>3.409999999999995E-2</c:v>
                </c:pt>
                <c:pt idx="342">
                  <c:v>3.4199999999999953E-2</c:v>
                </c:pt>
                <c:pt idx="343">
                  <c:v>3.4299999999999956E-2</c:v>
                </c:pt>
                <c:pt idx="344">
                  <c:v>3.4399999999999958E-2</c:v>
                </c:pt>
                <c:pt idx="345">
                  <c:v>3.4499999999999961E-2</c:v>
                </c:pt>
                <c:pt idx="346">
                  <c:v>3.4599999999999964E-2</c:v>
                </c:pt>
                <c:pt idx="347">
                  <c:v>3.4699999999999967E-2</c:v>
                </c:pt>
                <c:pt idx="348">
                  <c:v>3.479999999999997E-2</c:v>
                </c:pt>
                <c:pt idx="349">
                  <c:v>3.4899999999999973E-2</c:v>
                </c:pt>
                <c:pt idx="350">
                  <c:v>3.4999999999999976E-2</c:v>
                </c:pt>
                <c:pt idx="351">
                  <c:v>3.5099999999999978E-2</c:v>
                </c:pt>
                <c:pt idx="352">
                  <c:v>3.5199999999999981E-2</c:v>
                </c:pt>
                <c:pt idx="353">
                  <c:v>3.5299999999999984E-2</c:v>
                </c:pt>
                <c:pt idx="354">
                  <c:v>3.5399999999999987E-2</c:v>
                </c:pt>
                <c:pt idx="355">
                  <c:v>3.549999999999999E-2</c:v>
                </c:pt>
                <c:pt idx="356">
                  <c:v>3.5599999999999993E-2</c:v>
                </c:pt>
                <c:pt idx="357">
                  <c:v>3.5699999999999996E-2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3.6000000000000004E-2</c:v>
                </c:pt>
                <c:pt idx="361">
                  <c:v>3.6100000000000007E-2</c:v>
                </c:pt>
                <c:pt idx="362">
                  <c:v>3.620000000000001E-2</c:v>
                </c:pt>
                <c:pt idx="363">
                  <c:v>3.6300000000000013E-2</c:v>
                </c:pt>
                <c:pt idx="364">
                  <c:v>3.6400000000000016E-2</c:v>
                </c:pt>
                <c:pt idx="365">
                  <c:v>3.6500000000000019E-2</c:v>
                </c:pt>
                <c:pt idx="366">
                  <c:v>3.6600000000000021E-2</c:v>
                </c:pt>
                <c:pt idx="367">
                  <c:v>3.6700000000000024E-2</c:v>
                </c:pt>
                <c:pt idx="368">
                  <c:v>3.6800000000000027E-2</c:v>
                </c:pt>
                <c:pt idx="369">
                  <c:v>3.690000000000003E-2</c:v>
                </c:pt>
                <c:pt idx="370">
                  <c:v>3.7000000000000033E-2</c:v>
                </c:pt>
                <c:pt idx="371">
                  <c:v>3.7100000000000036E-2</c:v>
                </c:pt>
                <c:pt idx="372">
                  <c:v>3.7200000000000039E-2</c:v>
                </c:pt>
                <c:pt idx="373">
                  <c:v>3.7300000000000041E-2</c:v>
                </c:pt>
                <c:pt idx="374">
                  <c:v>3.7400000000000044E-2</c:v>
                </c:pt>
                <c:pt idx="375">
                  <c:v>3.7500000000000047E-2</c:v>
                </c:pt>
                <c:pt idx="376">
                  <c:v>3.760000000000005E-2</c:v>
                </c:pt>
                <c:pt idx="377">
                  <c:v>3.7700000000000053E-2</c:v>
                </c:pt>
                <c:pt idx="378">
                  <c:v>3.7800000000000056E-2</c:v>
                </c:pt>
                <c:pt idx="379">
                  <c:v>3.7900000000000059E-2</c:v>
                </c:pt>
                <c:pt idx="380">
                  <c:v>3.8000000000000062E-2</c:v>
                </c:pt>
                <c:pt idx="381">
                  <c:v>3.8100000000000064E-2</c:v>
                </c:pt>
                <c:pt idx="382">
                  <c:v>3.8200000000000067E-2</c:v>
                </c:pt>
                <c:pt idx="383">
                  <c:v>3.830000000000007E-2</c:v>
                </c:pt>
                <c:pt idx="384">
                  <c:v>3.8400000000000073E-2</c:v>
                </c:pt>
                <c:pt idx="385">
                  <c:v>3.8500000000000076E-2</c:v>
                </c:pt>
                <c:pt idx="386">
                  <c:v>3.8600000000000079E-2</c:v>
                </c:pt>
                <c:pt idx="387">
                  <c:v>3.8700000000000082E-2</c:v>
                </c:pt>
                <c:pt idx="388">
                  <c:v>3.8800000000000084E-2</c:v>
                </c:pt>
                <c:pt idx="389">
                  <c:v>3.8900000000000087E-2</c:v>
                </c:pt>
                <c:pt idx="390">
                  <c:v>3.900000000000009E-2</c:v>
                </c:pt>
                <c:pt idx="391">
                  <c:v>3.9100000000000093E-2</c:v>
                </c:pt>
                <c:pt idx="392">
                  <c:v>3.9200000000000096E-2</c:v>
                </c:pt>
                <c:pt idx="393">
                  <c:v>3.9300000000000099E-2</c:v>
                </c:pt>
                <c:pt idx="394">
                  <c:v>3.9400000000000102E-2</c:v>
                </c:pt>
                <c:pt idx="395">
                  <c:v>3.9500000000000104E-2</c:v>
                </c:pt>
                <c:pt idx="396">
                  <c:v>3.9600000000000107E-2</c:v>
                </c:pt>
                <c:pt idx="397">
                  <c:v>3.970000000000011E-2</c:v>
                </c:pt>
                <c:pt idx="398">
                  <c:v>3.9800000000000113E-2</c:v>
                </c:pt>
                <c:pt idx="399">
                  <c:v>3.9900000000000116E-2</c:v>
                </c:pt>
                <c:pt idx="400">
                  <c:v>4.0000000000000119E-2</c:v>
                </c:pt>
                <c:pt idx="401">
                  <c:v>4.0100000000000122E-2</c:v>
                </c:pt>
                <c:pt idx="402">
                  <c:v>4.0200000000000125E-2</c:v>
                </c:pt>
                <c:pt idx="403">
                  <c:v>4.0300000000000127E-2</c:v>
                </c:pt>
                <c:pt idx="404">
                  <c:v>4.040000000000013E-2</c:v>
                </c:pt>
                <c:pt idx="405">
                  <c:v>4.0500000000000133E-2</c:v>
                </c:pt>
                <c:pt idx="406">
                  <c:v>4.0600000000000136E-2</c:v>
                </c:pt>
                <c:pt idx="407">
                  <c:v>4.0700000000000139E-2</c:v>
                </c:pt>
                <c:pt idx="408">
                  <c:v>4.0800000000000142E-2</c:v>
                </c:pt>
                <c:pt idx="409">
                  <c:v>4.0900000000000145E-2</c:v>
                </c:pt>
                <c:pt idx="410">
                  <c:v>4.1000000000000147E-2</c:v>
                </c:pt>
                <c:pt idx="411">
                  <c:v>4.110000000000015E-2</c:v>
                </c:pt>
                <c:pt idx="412">
                  <c:v>4.1200000000000153E-2</c:v>
                </c:pt>
                <c:pt idx="413">
                  <c:v>4.1300000000000156E-2</c:v>
                </c:pt>
                <c:pt idx="414">
                  <c:v>4.1400000000000159E-2</c:v>
                </c:pt>
                <c:pt idx="415">
                  <c:v>4.1500000000000162E-2</c:v>
                </c:pt>
                <c:pt idx="416">
                  <c:v>4.1600000000000165E-2</c:v>
                </c:pt>
                <c:pt idx="417">
                  <c:v>4.1700000000000167E-2</c:v>
                </c:pt>
                <c:pt idx="418">
                  <c:v>4.180000000000017E-2</c:v>
                </c:pt>
                <c:pt idx="419">
                  <c:v>4.1900000000000173E-2</c:v>
                </c:pt>
                <c:pt idx="420">
                  <c:v>4.2000000000000176E-2</c:v>
                </c:pt>
                <c:pt idx="421">
                  <c:v>4.2100000000000179E-2</c:v>
                </c:pt>
                <c:pt idx="422">
                  <c:v>4.2200000000000182E-2</c:v>
                </c:pt>
                <c:pt idx="423">
                  <c:v>4.2300000000000185E-2</c:v>
                </c:pt>
                <c:pt idx="424">
                  <c:v>4.2400000000000188E-2</c:v>
                </c:pt>
                <c:pt idx="425">
                  <c:v>4.250000000000019E-2</c:v>
                </c:pt>
                <c:pt idx="426">
                  <c:v>4.2600000000000193E-2</c:v>
                </c:pt>
                <c:pt idx="427">
                  <c:v>4.2700000000000196E-2</c:v>
                </c:pt>
                <c:pt idx="428">
                  <c:v>4.2800000000000199E-2</c:v>
                </c:pt>
                <c:pt idx="429">
                  <c:v>4.2900000000000202E-2</c:v>
                </c:pt>
                <c:pt idx="430">
                  <c:v>4.3000000000000205E-2</c:v>
                </c:pt>
                <c:pt idx="431">
                  <c:v>4.3100000000000208E-2</c:v>
                </c:pt>
                <c:pt idx="432">
                  <c:v>4.320000000000021E-2</c:v>
                </c:pt>
                <c:pt idx="433">
                  <c:v>4.3300000000000213E-2</c:v>
                </c:pt>
                <c:pt idx="434">
                  <c:v>4.3400000000000216E-2</c:v>
                </c:pt>
                <c:pt idx="435">
                  <c:v>4.3500000000000219E-2</c:v>
                </c:pt>
                <c:pt idx="436">
                  <c:v>4.3600000000000222E-2</c:v>
                </c:pt>
                <c:pt idx="437">
                  <c:v>4.3700000000000225E-2</c:v>
                </c:pt>
                <c:pt idx="438">
                  <c:v>4.3800000000000228E-2</c:v>
                </c:pt>
                <c:pt idx="439">
                  <c:v>4.3900000000000231E-2</c:v>
                </c:pt>
                <c:pt idx="440">
                  <c:v>4.4000000000000233E-2</c:v>
                </c:pt>
                <c:pt idx="441">
                  <c:v>4.4100000000000236E-2</c:v>
                </c:pt>
                <c:pt idx="442">
                  <c:v>4.4200000000000239E-2</c:v>
                </c:pt>
                <c:pt idx="443">
                  <c:v>4.4300000000000242E-2</c:v>
                </c:pt>
                <c:pt idx="444">
                  <c:v>4.4400000000000245E-2</c:v>
                </c:pt>
                <c:pt idx="445">
                  <c:v>4.4500000000000248E-2</c:v>
                </c:pt>
                <c:pt idx="446">
                  <c:v>4.4600000000000251E-2</c:v>
                </c:pt>
                <c:pt idx="447">
                  <c:v>4.4700000000000253E-2</c:v>
                </c:pt>
                <c:pt idx="448">
                  <c:v>4.4800000000000256E-2</c:v>
                </c:pt>
                <c:pt idx="449">
                  <c:v>4.4900000000000259E-2</c:v>
                </c:pt>
                <c:pt idx="450">
                  <c:v>4.5000000000000262E-2</c:v>
                </c:pt>
                <c:pt idx="451">
                  <c:v>4.5100000000000265E-2</c:v>
                </c:pt>
                <c:pt idx="452">
                  <c:v>4.5200000000000268E-2</c:v>
                </c:pt>
                <c:pt idx="453">
                  <c:v>4.5300000000000271E-2</c:v>
                </c:pt>
                <c:pt idx="454">
                  <c:v>4.5400000000000273E-2</c:v>
                </c:pt>
                <c:pt idx="455">
                  <c:v>4.5500000000000276E-2</c:v>
                </c:pt>
                <c:pt idx="456">
                  <c:v>4.5600000000000279E-2</c:v>
                </c:pt>
                <c:pt idx="457">
                  <c:v>4.5700000000000282E-2</c:v>
                </c:pt>
                <c:pt idx="458">
                  <c:v>4.5800000000000285E-2</c:v>
                </c:pt>
                <c:pt idx="459">
                  <c:v>4.5900000000000288E-2</c:v>
                </c:pt>
                <c:pt idx="460">
                  <c:v>4.6000000000000291E-2</c:v>
                </c:pt>
                <c:pt idx="461">
                  <c:v>4.6100000000000294E-2</c:v>
                </c:pt>
                <c:pt idx="462">
                  <c:v>4.6200000000000296E-2</c:v>
                </c:pt>
                <c:pt idx="463">
                  <c:v>4.6300000000000299E-2</c:v>
                </c:pt>
                <c:pt idx="464">
                  <c:v>4.6400000000000302E-2</c:v>
                </c:pt>
                <c:pt idx="465">
                  <c:v>4.6500000000000305E-2</c:v>
                </c:pt>
                <c:pt idx="466">
                  <c:v>4.6600000000000308E-2</c:v>
                </c:pt>
                <c:pt idx="467">
                  <c:v>4.6700000000000311E-2</c:v>
                </c:pt>
                <c:pt idx="468">
                  <c:v>4.6800000000000314E-2</c:v>
                </c:pt>
                <c:pt idx="469">
                  <c:v>4.6900000000000316E-2</c:v>
                </c:pt>
                <c:pt idx="470">
                  <c:v>4.7000000000000319E-2</c:v>
                </c:pt>
                <c:pt idx="471">
                  <c:v>4.7100000000000322E-2</c:v>
                </c:pt>
                <c:pt idx="472">
                  <c:v>4.7200000000000325E-2</c:v>
                </c:pt>
                <c:pt idx="473">
                  <c:v>4.7300000000000328E-2</c:v>
                </c:pt>
                <c:pt idx="474">
                  <c:v>4.7400000000000331E-2</c:v>
                </c:pt>
                <c:pt idx="475">
                  <c:v>4.7500000000000334E-2</c:v>
                </c:pt>
                <c:pt idx="476">
                  <c:v>4.7600000000000336E-2</c:v>
                </c:pt>
                <c:pt idx="477">
                  <c:v>4.7700000000000339E-2</c:v>
                </c:pt>
                <c:pt idx="478">
                  <c:v>4.7800000000000342E-2</c:v>
                </c:pt>
                <c:pt idx="479">
                  <c:v>4.7900000000000345E-2</c:v>
                </c:pt>
                <c:pt idx="480">
                  <c:v>4.8000000000000348E-2</c:v>
                </c:pt>
                <c:pt idx="481">
                  <c:v>4.8100000000000351E-2</c:v>
                </c:pt>
                <c:pt idx="482">
                  <c:v>4.8200000000000354E-2</c:v>
                </c:pt>
                <c:pt idx="483">
                  <c:v>4.8300000000000357E-2</c:v>
                </c:pt>
                <c:pt idx="484">
                  <c:v>4.8400000000000359E-2</c:v>
                </c:pt>
                <c:pt idx="485">
                  <c:v>4.8500000000000362E-2</c:v>
                </c:pt>
                <c:pt idx="486">
                  <c:v>4.8600000000000365E-2</c:v>
                </c:pt>
                <c:pt idx="487">
                  <c:v>4.8700000000000368E-2</c:v>
                </c:pt>
                <c:pt idx="488">
                  <c:v>4.8800000000000371E-2</c:v>
                </c:pt>
                <c:pt idx="489">
                  <c:v>4.8900000000000374E-2</c:v>
                </c:pt>
                <c:pt idx="490">
                  <c:v>4.9000000000000377E-2</c:v>
                </c:pt>
                <c:pt idx="491">
                  <c:v>4.9100000000000379E-2</c:v>
                </c:pt>
                <c:pt idx="492">
                  <c:v>4.9200000000000382E-2</c:v>
                </c:pt>
                <c:pt idx="493">
                  <c:v>4.9300000000000385E-2</c:v>
                </c:pt>
                <c:pt idx="494">
                  <c:v>4.9400000000000388E-2</c:v>
                </c:pt>
                <c:pt idx="495">
                  <c:v>4.9500000000000391E-2</c:v>
                </c:pt>
                <c:pt idx="496">
                  <c:v>4.9600000000000394E-2</c:v>
                </c:pt>
                <c:pt idx="497">
                  <c:v>4.9700000000000397E-2</c:v>
                </c:pt>
                <c:pt idx="498">
                  <c:v>4.98000000000004E-2</c:v>
                </c:pt>
                <c:pt idx="499">
                  <c:v>4.9900000000000402E-2</c:v>
                </c:pt>
                <c:pt idx="500">
                  <c:v>5.0000000000000405E-2</c:v>
                </c:pt>
                <c:pt idx="501">
                  <c:v>5.0100000000000408E-2</c:v>
                </c:pt>
                <c:pt idx="502">
                  <c:v>5.0200000000000411E-2</c:v>
                </c:pt>
                <c:pt idx="503">
                  <c:v>5.0300000000000414E-2</c:v>
                </c:pt>
                <c:pt idx="504">
                  <c:v>5.0400000000000417E-2</c:v>
                </c:pt>
                <c:pt idx="505">
                  <c:v>5.050000000000042E-2</c:v>
                </c:pt>
                <c:pt idx="506">
                  <c:v>5.0600000000000422E-2</c:v>
                </c:pt>
                <c:pt idx="507">
                  <c:v>5.0700000000000425E-2</c:v>
                </c:pt>
                <c:pt idx="508">
                  <c:v>5.0800000000000428E-2</c:v>
                </c:pt>
                <c:pt idx="509">
                  <c:v>5.0900000000000431E-2</c:v>
                </c:pt>
                <c:pt idx="510">
                  <c:v>5.1000000000000434E-2</c:v>
                </c:pt>
                <c:pt idx="511">
                  <c:v>5.1100000000000437E-2</c:v>
                </c:pt>
                <c:pt idx="512">
                  <c:v>5.120000000000044E-2</c:v>
                </c:pt>
                <c:pt idx="513">
                  <c:v>5.1300000000000442E-2</c:v>
                </c:pt>
                <c:pt idx="514">
                  <c:v>5.1400000000000445E-2</c:v>
                </c:pt>
                <c:pt idx="515">
                  <c:v>5.1500000000000448E-2</c:v>
                </c:pt>
                <c:pt idx="516">
                  <c:v>5.1600000000000451E-2</c:v>
                </c:pt>
                <c:pt idx="517">
                  <c:v>5.1700000000000454E-2</c:v>
                </c:pt>
                <c:pt idx="518">
                  <c:v>5.1800000000000457E-2</c:v>
                </c:pt>
                <c:pt idx="519">
                  <c:v>5.190000000000046E-2</c:v>
                </c:pt>
                <c:pt idx="520">
                  <c:v>5.2000000000000463E-2</c:v>
                </c:pt>
                <c:pt idx="521">
                  <c:v>5.2100000000000465E-2</c:v>
                </c:pt>
                <c:pt idx="522">
                  <c:v>5.2200000000000468E-2</c:v>
                </c:pt>
                <c:pt idx="523">
                  <c:v>5.2300000000000471E-2</c:v>
                </c:pt>
                <c:pt idx="524">
                  <c:v>5.2400000000000474E-2</c:v>
                </c:pt>
                <c:pt idx="525">
                  <c:v>5.2500000000000477E-2</c:v>
                </c:pt>
                <c:pt idx="526">
                  <c:v>5.260000000000048E-2</c:v>
                </c:pt>
                <c:pt idx="527">
                  <c:v>5.2700000000000483E-2</c:v>
                </c:pt>
                <c:pt idx="528">
                  <c:v>5.2800000000000485E-2</c:v>
                </c:pt>
                <c:pt idx="529">
                  <c:v>5.2900000000000488E-2</c:v>
                </c:pt>
                <c:pt idx="530">
                  <c:v>5.3000000000000491E-2</c:v>
                </c:pt>
                <c:pt idx="531">
                  <c:v>5.3100000000000494E-2</c:v>
                </c:pt>
                <c:pt idx="532">
                  <c:v>5.3200000000000497E-2</c:v>
                </c:pt>
                <c:pt idx="533">
                  <c:v>5.33000000000005E-2</c:v>
                </c:pt>
                <c:pt idx="534">
                  <c:v>5.3400000000000503E-2</c:v>
                </c:pt>
                <c:pt idx="535">
                  <c:v>5.3500000000000505E-2</c:v>
                </c:pt>
                <c:pt idx="536">
                  <c:v>5.3600000000000508E-2</c:v>
                </c:pt>
                <c:pt idx="537">
                  <c:v>5.3700000000000511E-2</c:v>
                </c:pt>
                <c:pt idx="538">
                  <c:v>5.3800000000000514E-2</c:v>
                </c:pt>
                <c:pt idx="539">
                  <c:v>5.3900000000000517E-2</c:v>
                </c:pt>
                <c:pt idx="540">
                  <c:v>5.400000000000052E-2</c:v>
                </c:pt>
                <c:pt idx="541">
                  <c:v>5.4100000000000523E-2</c:v>
                </c:pt>
                <c:pt idx="542">
                  <c:v>5.4200000000000526E-2</c:v>
                </c:pt>
                <c:pt idx="543">
                  <c:v>5.4300000000000528E-2</c:v>
                </c:pt>
                <c:pt idx="544">
                  <c:v>5.4400000000000531E-2</c:v>
                </c:pt>
                <c:pt idx="545">
                  <c:v>5.4500000000000534E-2</c:v>
                </c:pt>
                <c:pt idx="546">
                  <c:v>5.4600000000000537E-2</c:v>
                </c:pt>
                <c:pt idx="547">
                  <c:v>5.470000000000054E-2</c:v>
                </c:pt>
                <c:pt idx="548">
                  <c:v>5.4800000000000543E-2</c:v>
                </c:pt>
                <c:pt idx="549">
                  <c:v>5.4900000000000546E-2</c:v>
                </c:pt>
                <c:pt idx="550">
                  <c:v>5.5000000000000548E-2</c:v>
                </c:pt>
                <c:pt idx="551">
                  <c:v>5.5100000000000551E-2</c:v>
                </c:pt>
                <c:pt idx="552">
                  <c:v>5.5200000000000554E-2</c:v>
                </c:pt>
                <c:pt idx="553">
                  <c:v>5.5300000000000557E-2</c:v>
                </c:pt>
                <c:pt idx="554">
                  <c:v>5.540000000000056E-2</c:v>
                </c:pt>
                <c:pt idx="555">
                  <c:v>5.5500000000000563E-2</c:v>
                </c:pt>
                <c:pt idx="556">
                  <c:v>5.5600000000000566E-2</c:v>
                </c:pt>
                <c:pt idx="557">
                  <c:v>5.5700000000000569E-2</c:v>
                </c:pt>
                <c:pt idx="558">
                  <c:v>5.5800000000000571E-2</c:v>
                </c:pt>
                <c:pt idx="559">
                  <c:v>5.5900000000000574E-2</c:v>
                </c:pt>
                <c:pt idx="560">
                  <c:v>5.6000000000000577E-2</c:v>
                </c:pt>
                <c:pt idx="561">
                  <c:v>5.610000000000058E-2</c:v>
                </c:pt>
                <c:pt idx="562">
                  <c:v>5.6200000000000583E-2</c:v>
                </c:pt>
                <c:pt idx="563">
                  <c:v>5.6300000000000586E-2</c:v>
                </c:pt>
                <c:pt idx="564">
                  <c:v>5.6400000000000589E-2</c:v>
                </c:pt>
                <c:pt idx="565">
                  <c:v>5.6500000000000591E-2</c:v>
                </c:pt>
                <c:pt idx="566">
                  <c:v>5.6600000000000594E-2</c:v>
                </c:pt>
                <c:pt idx="567">
                  <c:v>5.6700000000000597E-2</c:v>
                </c:pt>
                <c:pt idx="568">
                  <c:v>5.68000000000006E-2</c:v>
                </c:pt>
                <c:pt idx="569">
                  <c:v>5.6900000000000603E-2</c:v>
                </c:pt>
                <c:pt idx="570">
                  <c:v>5.7000000000000606E-2</c:v>
                </c:pt>
                <c:pt idx="571">
                  <c:v>5.7100000000000609E-2</c:v>
                </c:pt>
                <c:pt idx="572">
                  <c:v>5.7200000000000611E-2</c:v>
                </c:pt>
                <c:pt idx="573">
                  <c:v>5.7300000000000614E-2</c:v>
                </c:pt>
                <c:pt idx="574">
                  <c:v>5.7400000000000617E-2</c:v>
                </c:pt>
                <c:pt idx="575">
                  <c:v>5.750000000000062E-2</c:v>
                </c:pt>
                <c:pt idx="576">
                  <c:v>5.7600000000000623E-2</c:v>
                </c:pt>
                <c:pt idx="577">
                  <c:v>5.7700000000000626E-2</c:v>
                </c:pt>
                <c:pt idx="578">
                  <c:v>5.7800000000000629E-2</c:v>
                </c:pt>
                <c:pt idx="579">
                  <c:v>5.7900000000000632E-2</c:v>
                </c:pt>
                <c:pt idx="580">
                  <c:v>5.8000000000000634E-2</c:v>
                </c:pt>
                <c:pt idx="581">
                  <c:v>5.8100000000000637E-2</c:v>
                </c:pt>
                <c:pt idx="582">
                  <c:v>5.820000000000064E-2</c:v>
                </c:pt>
                <c:pt idx="583">
                  <c:v>5.8300000000000643E-2</c:v>
                </c:pt>
                <c:pt idx="584">
                  <c:v>5.8400000000000646E-2</c:v>
                </c:pt>
                <c:pt idx="585">
                  <c:v>5.8500000000000649E-2</c:v>
                </c:pt>
                <c:pt idx="586">
                  <c:v>5.8600000000000652E-2</c:v>
                </c:pt>
                <c:pt idx="587">
                  <c:v>5.8700000000000654E-2</c:v>
                </c:pt>
                <c:pt idx="588">
                  <c:v>5.8800000000000657E-2</c:v>
                </c:pt>
                <c:pt idx="589">
                  <c:v>5.890000000000066E-2</c:v>
                </c:pt>
                <c:pt idx="590">
                  <c:v>5.9000000000000663E-2</c:v>
                </c:pt>
                <c:pt idx="591">
                  <c:v>5.9100000000000666E-2</c:v>
                </c:pt>
                <c:pt idx="592">
                  <c:v>5.9200000000000669E-2</c:v>
                </c:pt>
                <c:pt idx="593">
                  <c:v>5.9300000000000672E-2</c:v>
                </c:pt>
                <c:pt idx="594">
                  <c:v>5.9400000000000674E-2</c:v>
                </c:pt>
                <c:pt idx="595">
                  <c:v>5.9500000000000677E-2</c:v>
                </c:pt>
                <c:pt idx="596">
                  <c:v>5.960000000000068E-2</c:v>
                </c:pt>
                <c:pt idx="597">
                  <c:v>5.9700000000000683E-2</c:v>
                </c:pt>
                <c:pt idx="598">
                  <c:v>5.9800000000000686E-2</c:v>
                </c:pt>
                <c:pt idx="599">
                  <c:v>5.9900000000000689E-2</c:v>
                </c:pt>
                <c:pt idx="600">
                  <c:v>6.0000000000000692E-2</c:v>
                </c:pt>
                <c:pt idx="601">
                  <c:v>6.0100000000000695E-2</c:v>
                </c:pt>
                <c:pt idx="602">
                  <c:v>6.0200000000000697E-2</c:v>
                </c:pt>
                <c:pt idx="603">
                  <c:v>6.03000000000007E-2</c:v>
                </c:pt>
                <c:pt idx="604">
                  <c:v>6.0400000000000703E-2</c:v>
                </c:pt>
                <c:pt idx="605">
                  <c:v>6.0500000000000706E-2</c:v>
                </c:pt>
                <c:pt idx="606">
                  <c:v>6.0600000000000709E-2</c:v>
                </c:pt>
                <c:pt idx="607">
                  <c:v>6.0700000000000712E-2</c:v>
                </c:pt>
                <c:pt idx="608">
                  <c:v>6.0800000000000715E-2</c:v>
                </c:pt>
                <c:pt idx="609">
                  <c:v>6.0900000000000717E-2</c:v>
                </c:pt>
                <c:pt idx="610">
                  <c:v>6.100000000000072E-2</c:v>
                </c:pt>
                <c:pt idx="611">
                  <c:v>6.1100000000000723E-2</c:v>
                </c:pt>
                <c:pt idx="612">
                  <c:v>6.1200000000000726E-2</c:v>
                </c:pt>
                <c:pt idx="613">
                  <c:v>6.1300000000000729E-2</c:v>
                </c:pt>
                <c:pt idx="614">
                  <c:v>6.1400000000000732E-2</c:v>
                </c:pt>
                <c:pt idx="615">
                  <c:v>6.1500000000000735E-2</c:v>
                </c:pt>
                <c:pt idx="616">
                  <c:v>6.1600000000000737E-2</c:v>
                </c:pt>
                <c:pt idx="617">
                  <c:v>6.170000000000074E-2</c:v>
                </c:pt>
                <c:pt idx="618">
                  <c:v>6.1800000000000743E-2</c:v>
                </c:pt>
                <c:pt idx="619">
                  <c:v>6.1900000000000746E-2</c:v>
                </c:pt>
                <c:pt idx="620">
                  <c:v>6.2000000000000749E-2</c:v>
                </c:pt>
                <c:pt idx="621">
                  <c:v>6.2100000000000752E-2</c:v>
                </c:pt>
                <c:pt idx="622">
                  <c:v>6.2200000000000755E-2</c:v>
                </c:pt>
                <c:pt idx="623">
                  <c:v>6.2300000000000758E-2</c:v>
                </c:pt>
                <c:pt idx="624">
                  <c:v>6.240000000000076E-2</c:v>
                </c:pt>
                <c:pt idx="625">
                  <c:v>6.2500000000000763E-2</c:v>
                </c:pt>
                <c:pt idx="626">
                  <c:v>6.2600000000000766E-2</c:v>
                </c:pt>
                <c:pt idx="627">
                  <c:v>6.2700000000000769E-2</c:v>
                </c:pt>
                <c:pt idx="628">
                  <c:v>6.2800000000000772E-2</c:v>
                </c:pt>
                <c:pt idx="629">
                  <c:v>6.2900000000000775E-2</c:v>
                </c:pt>
                <c:pt idx="630">
                  <c:v>6.3000000000000778E-2</c:v>
                </c:pt>
                <c:pt idx="631">
                  <c:v>6.310000000000078E-2</c:v>
                </c:pt>
                <c:pt idx="632">
                  <c:v>6.3200000000000783E-2</c:v>
                </c:pt>
                <c:pt idx="633">
                  <c:v>6.3300000000000786E-2</c:v>
                </c:pt>
                <c:pt idx="634">
                  <c:v>6.3400000000000789E-2</c:v>
                </c:pt>
                <c:pt idx="635">
                  <c:v>6.3500000000000792E-2</c:v>
                </c:pt>
                <c:pt idx="636">
                  <c:v>6.3600000000000795E-2</c:v>
                </c:pt>
                <c:pt idx="637">
                  <c:v>6.3700000000000798E-2</c:v>
                </c:pt>
                <c:pt idx="638">
                  <c:v>6.3800000000000801E-2</c:v>
                </c:pt>
                <c:pt idx="639">
                  <c:v>6.3900000000000803E-2</c:v>
                </c:pt>
                <c:pt idx="640">
                  <c:v>6.4000000000000806E-2</c:v>
                </c:pt>
                <c:pt idx="641">
                  <c:v>6.4100000000000809E-2</c:v>
                </c:pt>
                <c:pt idx="642">
                  <c:v>6.4200000000000812E-2</c:v>
                </c:pt>
                <c:pt idx="643">
                  <c:v>6.4300000000000815E-2</c:v>
                </c:pt>
                <c:pt idx="644">
                  <c:v>6.4400000000000818E-2</c:v>
                </c:pt>
                <c:pt idx="645">
                  <c:v>6.4500000000000821E-2</c:v>
                </c:pt>
                <c:pt idx="646">
                  <c:v>6.4600000000000823E-2</c:v>
                </c:pt>
                <c:pt idx="647">
                  <c:v>6.4700000000000826E-2</c:v>
                </c:pt>
                <c:pt idx="648">
                  <c:v>6.4800000000000829E-2</c:v>
                </c:pt>
                <c:pt idx="649">
                  <c:v>6.4900000000000832E-2</c:v>
                </c:pt>
                <c:pt idx="650">
                  <c:v>6.5000000000000835E-2</c:v>
                </c:pt>
                <c:pt idx="651">
                  <c:v>6.5100000000000838E-2</c:v>
                </c:pt>
                <c:pt idx="652">
                  <c:v>6.5200000000000841E-2</c:v>
                </c:pt>
                <c:pt idx="653">
                  <c:v>6.5300000000000843E-2</c:v>
                </c:pt>
                <c:pt idx="654">
                  <c:v>6.5400000000000846E-2</c:v>
                </c:pt>
                <c:pt idx="655">
                  <c:v>6.5500000000000849E-2</c:v>
                </c:pt>
                <c:pt idx="656">
                  <c:v>6.5600000000000852E-2</c:v>
                </c:pt>
                <c:pt idx="657">
                  <c:v>6.5700000000000855E-2</c:v>
                </c:pt>
                <c:pt idx="658">
                  <c:v>6.5800000000000858E-2</c:v>
                </c:pt>
                <c:pt idx="659">
                  <c:v>6.5900000000000861E-2</c:v>
                </c:pt>
                <c:pt idx="660">
                  <c:v>6.6000000000000864E-2</c:v>
                </c:pt>
                <c:pt idx="661">
                  <c:v>6.6100000000000866E-2</c:v>
                </c:pt>
                <c:pt idx="662">
                  <c:v>6.6200000000000869E-2</c:v>
                </c:pt>
                <c:pt idx="663">
                  <c:v>6.6300000000000872E-2</c:v>
                </c:pt>
                <c:pt idx="664">
                  <c:v>6.6400000000000875E-2</c:v>
                </c:pt>
                <c:pt idx="665">
                  <c:v>6.6500000000000878E-2</c:v>
                </c:pt>
                <c:pt idx="666">
                  <c:v>6.6600000000000881E-2</c:v>
                </c:pt>
                <c:pt idx="667">
                  <c:v>6.6700000000000884E-2</c:v>
                </c:pt>
                <c:pt idx="668">
                  <c:v>6.6800000000000886E-2</c:v>
                </c:pt>
                <c:pt idx="669">
                  <c:v>6.6900000000000889E-2</c:v>
                </c:pt>
                <c:pt idx="670">
                  <c:v>6.7000000000000892E-2</c:v>
                </c:pt>
                <c:pt idx="671">
                  <c:v>6.7100000000000895E-2</c:v>
                </c:pt>
                <c:pt idx="672">
                  <c:v>6.7200000000000898E-2</c:v>
                </c:pt>
                <c:pt idx="673">
                  <c:v>6.7300000000000901E-2</c:v>
                </c:pt>
                <c:pt idx="674">
                  <c:v>6.7400000000000904E-2</c:v>
                </c:pt>
                <c:pt idx="675">
                  <c:v>6.7500000000000906E-2</c:v>
                </c:pt>
                <c:pt idx="676">
                  <c:v>6.7600000000000909E-2</c:v>
                </c:pt>
                <c:pt idx="677">
                  <c:v>6.7700000000000912E-2</c:v>
                </c:pt>
                <c:pt idx="678">
                  <c:v>6.7800000000000915E-2</c:v>
                </c:pt>
                <c:pt idx="679">
                  <c:v>6.7900000000000918E-2</c:v>
                </c:pt>
                <c:pt idx="680">
                  <c:v>6.8000000000000921E-2</c:v>
                </c:pt>
                <c:pt idx="681">
                  <c:v>6.8100000000000924E-2</c:v>
                </c:pt>
                <c:pt idx="682">
                  <c:v>6.8200000000000927E-2</c:v>
                </c:pt>
                <c:pt idx="683">
                  <c:v>6.8300000000000929E-2</c:v>
                </c:pt>
                <c:pt idx="684">
                  <c:v>6.8400000000000932E-2</c:v>
                </c:pt>
                <c:pt idx="685">
                  <c:v>6.8500000000000935E-2</c:v>
                </c:pt>
                <c:pt idx="686">
                  <c:v>6.8600000000000938E-2</c:v>
                </c:pt>
                <c:pt idx="687">
                  <c:v>6.8700000000000941E-2</c:v>
                </c:pt>
                <c:pt idx="688">
                  <c:v>6.8800000000000944E-2</c:v>
                </c:pt>
                <c:pt idx="689">
                  <c:v>6.8900000000000947E-2</c:v>
                </c:pt>
                <c:pt idx="690">
                  <c:v>6.9000000000000949E-2</c:v>
                </c:pt>
                <c:pt idx="691">
                  <c:v>6.9100000000000952E-2</c:v>
                </c:pt>
                <c:pt idx="692">
                  <c:v>6.9200000000000955E-2</c:v>
                </c:pt>
                <c:pt idx="693">
                  <c:v>6.9300000000000958E-2</c:v>
                </c:pt>
                <c:pt idx="694">
                  <c:v>6.9400000000000961E-2</c:v>
                </c:pt>
                <c:pt idx="695">
                  <c:v>6.9500000000000964E-2</c:v>
                </c:pt>
                <c:pt idx="696">
                  <c:v>6.9600000000000967E-2</c:v>
                </c:pt>
                <c:pt idx="697">
                  <c:v>6.970000000000097E-2</c:v>
                </c:pt>
                <c:pt idx="698">
                  <c:v>6.9800000000000972E-2</c:v>
                </c:pt>
                <c:pt idx="699">
                  <c:v>6.9900000000000975E-2</c:v>
                </c:pt>
                <c:pt idx="700">
                  <c:v>7.0000000000000978E-2</c:v>
                </c:pt>
                <c:pt idx="701">
                  <c:v>7.0100000000000981E-2</c:v>
                </c:pt>
                <c:pt idx="702">
                  <c:v>7.0200000000000984E-2</c:v>
                </c:pt>
                <c:pt idx="703">
                  <c:v>7.0300000000000987E-2</c:v>
                </c:pt>
                <c:pt idx="704">
                  <c:v>7.040000000000099E-2</c:v>
                </c:pt>
                <c:pt idx="705">
                  <c:v>7.0500000000000992E-2</c:v>
                </c:pt>
                <c:pt idx="706">
                  <c:v>7.0600000000000995E-2</c:v>
                </c:pt>
                <c:pt idx="707">
                  <c:v>7.0700000000000998E-2</c:v>
                </c:pt>
                <c:pt idx="708">
                  <c:v>7.0800000000001001E-2</c:v>
                </c:pt>
                <c:pt idx="709">
                  <c:v>7.0900000000001004E-2</c:v>
                </c:pt>
                <c:pt idx="710">
                  <c:v>7.1000000000001007E-2</c:v>
                </c:pt>
                <c:pt idx="711">
                  <c:v>7.110000000000101E-2</c:v>
                </c:pt>
                <c:pt idx="712">
                  <c:v>7.1200000000001012E-2</c:v>
                </c:pt>
                <c:pt idx="713">
                  <c:v>7.1300000000001015E-2</c:v>
                </c:pt>
                <c:pt idx="714">
                  <c:v>7.1400000000001018E-2</c:v>
                </c:pt>
                <c:pt idx="715">
                  <c:v>7.1500000000001021E-2</c:v>
                </c:pt>
                <c:pt idx="716">
                  <c:v>7.1600000000001024E-2</c:v>
                </c:pt>
                <c:pt idx="717">
                  <c:v>7.1700000000001027E-2</c:v>
                </c:pt>
                <c:pt idx="718">
                  <c:v>7.180000000000103E-2</c:v>
                </c:pt>
                <c:pt idx="719">
                  <c:v>7.1900000000001033E-2</c:v>
                </c:pt>
                <c:pt idx="720">
                  <c:v>7.2000000000001035E-2</c:v>
                </c:pt>
                <c:pt idx="721">
                  <c:v>7.2100000000001038E-2</c:v>
                </c:pt>
                <c:pt idx="722">
                  <c:v>7.2200000000001041E-2</c:v>
                </c:pt>
                <c:pt idx="723">
                  <c:v>7.2300000000001044E-2</c:v>
                </c:pt>
                <c:pt idx="724">
                  <c:v>7.2400000000001047E-2</c:v>
                </c:pt>
                <c:pt idx="725">
                  <c:v>7.250000000000105E-2</c:v>
                </c:pt>
                <c:pt idx="726">
                  <c:v>7.2600000000001053E-2</c:v>
                </c:pt>
                <c:pt idx="727">
                  <c:v>7.2700000000001055E-2</c:v>
                </c:pt>
                <c:pt idx="728">
                  <c:v>7.2800000000001058E-2</c:v>
                </c:pt>
                <c:pt idx="729">
                  <c:v>7.2900000000001061E-2</c:v>
                </c:pt>
                <c:pt idx="730">
                  <c:v>7.3000000000001064E-2</c:v>
                </c:pt>
                <c:pt idx="731">
                  <c:v>7.3100000000001067E-2</c:v>
                </c:pt>
                <c:pt idx="732">
                  <c:v>7.320000000000107E-2</c:v>
                </c:pt>
                <c:pt idx="733">
                  <c:v>7.3300000000001073E-2</c:v>
                </c:pt>
                <c:pt idx="734">
                  <c:v>7.3400000000001075E-2</c:v>
                </c:pt>
                <c:pt idx="735">
                  <c:v>7.3500000000001078E-2</c:v>
                </c:pt>
                <c:pt idx="736">
                  <c:v>7.3600000000001081E-2</c:v>
                </c:pt>
                <c:pt idx="737">
                  <c:v>7.3700000000001084E-2</c:v>
                </c:pt>
                <c:pt idx="738">
                  <c:v>7.3800000000001087E-2</c:v>
                </c:pt>
                <c:pt idx="739">
                  <c:v>7.390000000000109E-2</c:v>
                </c:pt>
                <c:pt idx="740">
                  <c:v>7.4000000000001093E-2</c:v>
                </c:pt>
                <c:pt idx="741">
                  <c:v>7.4100000000001096E-2</c:v>
                </c:pt>
                <c:pt idx="742">
                  <c:v>7.4200000000001098E-2</c:v>
                </c:pt>
                <c:pt idx="743">
                  <c:v>7.4300000000001101E-2</c:v>
                </c:pt>
                <c:pt idx="744">
                  <c:v>7.4400000000001104E-2</c:v>
                </c:pt>
                <c:pt idx="745">
                  <c:v>7.4500000000001107E-2</c:v>
                </c:pt>
                <c:pt idx="746">
                  <c:v>7.460000000000111E-2</c:v>
                </c:pt>
                <c:pt idx="747">
                  <c:v>7.4700000000001113E-2</c:v>
                </c:pt>
                <c:pt idx="748">
                  <c:v>7.4800000000001116E-2</c:v>
                </c:pt>
                <c:pt idx="749">
                  <c:v>7.4900000000001118E-2</c:v>
                </c:pt>
                <c:pt idx="750">
                  <c:v>7.5000000000001121E-2</c:v>
                </c:pt>
                <c:pt idx="751">
                  <c:v>7.5100000000001124E-2</c:v>
                </c:pt>
                <c:pt idx="752">
                  <c:v>7.5200000000001127E-2</c:v>
                </c:pt>
                <c:pt idx="753">
                  <c:v>7.530000000000113E-2</c:v>
                </c:pt>
                <c:pt idx="754">
                  <c:v>7.5400000000001133E-2</c:v>
                </c:pt>
                <c:pt idx="755">
                  <c:v>7.5500000000001136E-2</c:v>
                </c:pt>
                <c:pt idx="756">
                  <c:v>7.5600000000001139E-2</c:v>
                </c:pt>
                <c:pt idx="757">
                  <c:v>7.5700000000001141E-2</c:v>
                </c:pt>
                <c:pt idx="758">
                  <c:v>7.5800000000001144E-2</c:v>
                </c:pt>
                <c:pt idx="759">
                  <c:v>7.5900000000001147E-2</c:v>
                </c:pt>
                <c:pt idx="760">
                  <c:v>7.600000000000115E-2</c:v>
                </c:pt>
                <c:pt idx="761">
                  <c:v>7.6100000000001153E-2</c:v>
                </c:pt>
                <c:pt idx="762">
                  <c:v>7.6200000000001156E-2</c:v>
                </c:pt>
                <c:pt idx="763">
                  <c:v>7.6300000000001159E-2</c:v>
                </c:pt>
                <c:pt idx="764">
                  <c:v>7.6400000000001161E-2</c:v>
                </c:pt>
                <c:pt idx="765">
                  <c:v>7.6500000000001164E-2</c:v>
                </c:pt>
                <c:pt idx="766">
                  <c:v>7.6600000000001167E-2</c:v>
                </c:pt>
                <c:pt idx="767">
                  <c:v>7.670000000000117E-2</c:v>
                </c:pt>
                <c:pt idx="768">
                  <c:v>7.6800000000001173E-2</c:v>
                </c:pt>
                <c:pt idx="769">
                  <c:v>7.6900000000001176E-2</c:v>
                </c:pt>
                <c:pt idx="770">
                  <c:v>7.7000000000001179E-2</c:v>
                </c:pt>
                <c:pt idx="771">
                  <c:v>7.7100000000001181E-2</c:v>
                </c:pt>
                <c:pt idx="772">
                  <c:v>7.7200000000001184E-2</c:v>
                </c:pt>
                <c:pt idx="773">
                  <c:v>7.7300000000001187E-2</c:v>
                </c:pt>
                <c:pt idx="774">
                  <c:v>7.740000000000119E-2</c:v>
                </c:pt>
                <c:pt idx="775">
                  <c:v>7.7500000000001193E-2</c:v>
                </c:pt>
                <c:pt idx="776">
                  <c:v>7.7600000000001196E-2</c:v>
                </c:pt>
                <c:pt idx="777">
                  <c:v>7.7700000000001199E-2</c:v>
                </c:pt>
                <c:pt idx="778">
                  <c:v>7.7800000000001202E-2</c:v>
                </c:pt>
                <c:pt idx="779">
                  <c:v>7.7900000000001204E-2</c:v>
                </c:pt>
                <c:pt idx="780">
                  <c:v>7.8000000000001207E-2</c:v>
                </c:pt>
                <c:pt idx="781">
                  <c:v>7.810000000000121E-2</c:v>
                </c:pt>
                <c:pt idx="782">
                  <c:v>7.8200000000001213E-2</c:v>
                </c:pt>
                <c:pt idx="783">
                  <c:v>7.8300000000001216E-2</c:v>
                </c:pt>
                <c:pt idx="784">
                  <c:v>7.8400000000001219E-2</c:v>
                </c:pt>
                <c:pt idx="785">
                  <c:v>7.8500000000001222E-2</c:v>
                </c:pt>
                <c:pt idx="786">
                  <c:v>7.8600000000001224E-2</c:v>
                </c:pt>
                <c:pt idx="787">
                  <c:v>7.8700000000001227E-2</c:v>
                </c:pt>
                <c:pt idx="788">
                  <c:v>7.880000000000123E-2</c:v>
                </c:pt>
                <c:pt idx="789">
                  <c:v>7.8900000000001233E-2</c:v>
                </c:pt>
                <c:pt idx="790">
                  <c:v>7.9000000000001236E-2</c:v>
                </c:pt>
                <c:pt idx="791">
                  <c:v>7.9100000000001239E-2</c:v>
                </c:pt>
                <c:pt idx="792">
                  <c:v>7.9200000000001242E-2</c:v>
                </c:pt>
                <c:pt idx="793">
                  <c:v>7.9300000000001244E-2</c:v>
                </c:pt>
                <c:pt idx="794">
                  <c:v>7.9400000000001247E-2</c:v>
                </c:pt>
                <c:pt idx="795">
                  <c:v>7.950000000000125E-2</c:v>
                </c:pt>
                <c:pt idx="796">
                  <c:v>7.9600000000001253E-2</c:v>
                </c:pt>
                <c:pt idx="797">
                  <c:v>7.9700000000001256E-2</c:v>
                </c:pt>
                <c:pt idx="798">
                  <c:v>7.9800000000001259E-2</c:v>
                </c:pt>
                <c:pt idx="799">
                  <c:v>7.9900000000001262E-2</c:v>
                </c:pt>
              </c:numCache>
              <c:extLst xmlns:c15="http://schemas.microsoft.com/office/drawing/2012/chart"/>
            </c:numRef>
          </c:xVal>
          <c:yVal>
            <c:numRef>
              <c:f>'TASK7-Summary'!$J$24:$J$823</c:f>
              <c:numCache>
                <c:formatCode>0.0000</c:formatCode>
                <c:ptCount val="800"/>
                <c:pt idx="0" formatCode="General">
                  <c:v>2.5000000000000001E-3</c:v>
                </c:pt>
                <c:pt idx="1">
                  <c:v>2.537953501541115E-3</c:v>
                </c:pt>
                <c:pt idx="2">
                  <c:v>2.5759070030822303E-3</c:v>
                </c:pt>
                <c:pt idx="3">
                  <c:v>2.6138605046233452E-3</c:v>
                </c:pt>
                <c:pt idx="4">
                  <c:v>2.6518140061644602E-3</c:v>
                </c:pt>
                <c:pt idx="5">
                  <c:v>2.6897675077055755E-3</c:v>
                </c:pt>
                <c:pt idx="6">
                  <c:v>2.7277210092466904E-3</c:v>
                </c:pt>
                <c:pt idx="7">
                  <c:v>2.7656745107878058E-3</c:v>
                </c:pt>
                <c:pt idx="8">
                  <c:v>2.8036280123289207E-3</c:v>
                </c:pt>
                <c:pt idx="9">
                  <c:v>2.8415815138700356E-3</c:v>
                </c:pt>
                <c:pt idx="10">
                  <c:v>2.879535015411151E-3</c:v>
                </c:pt>
                <c:pt idx="11">
                  <c:v>2.9174885169522659E-3</c:v>
                </c:pt>
                <c:pt idx="12">
                  <c:v>2.9554420184933813E-3</c:v>
                </c:pt>
                <c:pt idx="13">
                  <c:v>2.9933955200344962E-3</c:v>
                </c:pt>
                <c:pt idx="14">
                  <c:v>3.0313490215756111E-3</c:v>
                </c:pt>
                <c:pt idx="15">
                  <c:v>3.0693025231167265E-3</c:v>
                </c:pt>
                <c:pt idx="16">
                  <c:v>3.1072560246578414E-3</c:v>
                </c:pt>
                <c:pt idx="17">
                  <c:v>3.1452095261989563E-3</c:v>
                </c:pt>
                <c:pt idx="18">
                  <c:v>3.1831630277400717E-3</c:v>
                </c:pt>
                <c:pt idx="19">
                  <c:v>3.2211165292811866E-3</c:v>
                </c:pt>
                <c:pt idx="20">
                  <c:v>3.2590700308223015E-3</c:v>
                </c:pt>
                <c:pt idx="21">
                  <c:v>3.2970235323634169E-3</c:v>
                </c:pt>
                <c:pt idx="22">
                  <c:v>3.3349770339045318E-3</c:v>
                </c:pt>
                <c:pt idx="23">
                  <c:v>3.3729305354456467E-3</c:v>
                </c:pt>
                <c:pt idx="24">
                  <c:v>3.4108840369867621E-3</c:v>
                </c:pt>
                <c:pt idx="25">
                  <c:v>3.4488375385278765E-3</c:v>
                </c:pt>
                <c:pt idx="26">
                  <c:v>3.4867910400689919E-3</c:v>
                </c:pt>
                <c:pt idx="27">
                  <c:v>3.5247445416101068E-3</c:v>
                </c:pt>
                <c:pt idx="28">
                  <c:v>3.5626980431512217E-3</c:v>
                </c:pt>
                <c:pt idx="29">
                  <c:v>3.6006515446923371E-3</c:v>
                </c:pt>
                <c:pt idx="30">
                  <c:v>3.6386050462334516E-3</c:v>
                </c:pt>
                <c:pt idx="31">
                  <c:v>3.6765585477745669E-3</c:v>
                </c:pt>
                <c:pt idx="32">
                  <c:v>3.7145120493156819E-3</c:v>
                </c:pt>
                <c:pt idx="33">
                  <c:v>3.7524655508567968E-3</c:v>
                </c:pt>
                <c:pt idx="34">
                  <c:v>3.7904190523979121E-3</c:v>
                </c:pt>
                <c:pt idx="35">
                  <c:v>3.8283725539390266E-3</c:v>
                </c:pt>
                <c:pt idx="36">
                  <c:v>3.866326055480142E-3</c:v>
                </c:pt>
                <c:pt idx="37">
                  <c:v>3.9042795570212569E-3</c:v>
                </c:pt>
                <c:pt idx="38">
                  <c:v>3.9422330585623718E-3</c:v>
                </c:pt>
                <c:pt idx="39">
                  <c:v>3.9801865601034872E-3</c:v>
                </c:pt>
                <c:pt idx="40">
                  <c:v>4.0181400616446025E-3</c:v>
                </c:pt>
                <c:pt idx="41">
                  <c:v>4.056093563185717E-3</c:v>
                </c:pt>
                <c:pt idx="42">
                  <c:v>4.0940470647268324E-3</c:v>
                </c:pt>
                <c:pt idx="43">
                  <c:v>4.1320005662679477E-3</c:v>
                </c:pt>
                <c:pt idx="44">
                  <c:v>4.1699540678090631E-3</c:v>
                </c:pt>
                <c:pt idx="45">
                  <c:v>4.2079075693501784E-3</c:v>
                </c:pt>
                <c:pt idx="46">
                  <c:v>4.2458610708912929E-3</c:v>
                </c:pt>
                <c:pt idx="47">
                  <c:v>4.2838145724324083E-3</c:v>
                </c:pt>
                <c:pt idx="48">
                  <c:v>4.3217680739735236E-3</c:v>
                </c:pt>
                <c:pt idx="49">
                  <c:v>4.359721575514639E-3</c:v>
                </c:pt>
                <c:pt idx="50">
                  <c:v>4.3976750770557543E-3</c:v>
                </c:pt>
                <c:pt idx="51">
                  <c:v>4.4356285785968688E-3</c:v>
                </c:pt>
                <c:pt idx="52">
                  <c:v>4.4735820801379842E-3</c:v>
                </c:pt>
                <c:pt idx="53">
                  <c:v>4.5115355816790995E-3</c:v>
                </c:pt>
                <c:pt idx="54">
                  <c:v>4.549489083220214E-3</c:v>
                </c:pt>
                <c:pt idx="55">
                  <c:v>4.5874425847613302E-3</c:v>
                </c:pt>
                <c:pt idx="56">
                  <c:v>4.6253960863024447E-3</c:v>
                </c:pt>
                <c:pt idx="57">
                  <c:v>4.6633495878435601E-3</c:v>
                </c:pt>
                <c:pt idx="58">
                  <c:v>4.7013030893846754E-3</c:v>
                </c:pt>
                <c:pt idx="59">
                  <c:v>4.7392565909257899E-3</c:v>
                </c:pt>
                <c:pt idx="60">
                  <c:v>4.7772100924669061E-3</c:v>
                </c:pt>
                <c:pt idx="61">
                  <c:v>4.8151635940080206E-3</c:v>
                </c:pt>
                <c:pt idx="62">
                  <c:v>4.853117095549136E-3</c:v>
                </c:pt>
                <c:pt idx="63">
                  <c:v>4.8910705970902513E-3</c:v>
                </c:pt>
                <c:pt idx="64">
                  <c:v>4.9290240986313658E-3</c:v>
                </c:pt>
                <c:pt idx="65">
                  <c:v>4.966977600172482E-3</c:v>
                </c:pt>
                <c:pt idx="66">
                  <c:v>5.0049311017135965E-3</c:v>
                </c:pt>
                <c:pt idx="67">
                  <c:v>5.0428846032547119E-3</c:v>
                </c:pt>
                <c:pt idx="68">
                  <c:v>5.0808381047958272E-3</c:v>
                </c:pt>
                <c:pt idx="69">
                  <c:v>5.1187916063369417E-3</c:v>
                </c:pt>
                <c:pt idx="70">
                  <c:v>5.156745107878058E-3</c:v>
                </c:pt>
                <c:pt idx="71">
                  <c:v>5.1946986094191724E-3</c:v>
                </c:pt>
                <c:pt idx="72">
                  <c:v>5.2326521109602878E-3</c:v>
                </c:pt>
                <c:pt idx="73">
                  <c:v>5.2706056125014032E-3</c:v>
                </c:pt>
                <c:pt idx="74">
                  <c:v>5.3085591140425176E-3</c:v>
                </c:pt>
                <c:pt idx="75">
                  <c:v>5.3465126155836339E-3</c:v>
                </c:pt>
                <c:pt idx="76">
                  <c:v>5.3844661171247483E-3</c:v>
                </c:pt>
                <c:pt idx="77">
                  <c:v>5.4224196186658637E-3</c:v>
                </c:pt>
                <c:pt idx="78">
                  <c:v>5.4603731202069791E-3</c:v>
                </c:pt>
                <c:pt idx="79">
                  <c:v>5.4983266217480935E-3</c:v>
                </c:pt>
                <c:pt idx="80">
                  <c:v>5.5362801232892089E-3</c:v>
                </c:pt>
                <c:pt idx="81">
                  <c:v>5.5742336248303243E-3</c:v>
                </c:pt>
                <c:pt idx="82">
                  <c:v>5.6121871263714387E-3</c:v>
                </c:pt>
                <c:pt idx="83">
                  <c:v>5.6501406279125532E-3</c:v>
                </c:pt>
                <c:pt idx="84">
                  <c:v>5.6880941294536677E-3</c:v>
                </c:pt>
                <c:pt idx="85">
                  <c:v>5.7260476309947831E-3</c:v>
                </c:pt>
                <c:pt idx="86">
                  <c:v>5.7640011325358984E-3</c:v>
                </c:pt>
                <c:pt idx="87">
                  <c:v>5.8019546340770129E-3</c:v>
                </c:pt>
                <c:pt idx="88">
                  <c:v>5.8399081356181274E-3</c:v>
                </c:pt>
                <c:pt idx="89">
                  <c:v>5.8778616371592419E-3</c:v>
                </c:pt>
                <c:pt idx="90">
                  <c:v>5.9158151387003572E-3</c:v>
                </c:pt>
                <c:pt idx="91">
                  <c:v>5.9537686402414726E-3</c:v>
                </c:pt>
                <c:pt idx="92">
                  <c:v>5.9917221417825871E-3</c:v>
                </c:pt>
                <c:pt idx="93">
                  <c:v>6.0296756433237016E-3</c:v>
                </c:pt>
                <c:pt idx="94">
                  <c:v>6.0676291448648161E-3</c:v>
                </c:pt>
                <c:pt idx="95">
                  <c:v>6.1055826464059314E-3</c:v>
                </c:pt>
                <c:pt idx="96">
                  <c:v>6.1435361479470468E-3</c:v>
                </c:pt>
                <c:pt idx="97">
                  <c:v>6.1814896494881613E-3</c:v>
                </c:pt>
                <c:pt idx="98">
                  <c:v>6.2194431510292757E-3</c:v>
                </c:pt>
                <c:pt idx="99">
                  <c:v>6.2573966525703902E-3</c:v>
                </c:pt>
                <c:pt idx="100">
                  <c:v>6.2953501541115056E-3</c:v>
                </c:pt>
                <c:pt idx="101">
                  <c:v>6.3333036556526209E-3</c:v>
                </c:pt>
                <c:pt idx="102">
                  <c:v>6.3712571571937354E-3</c:v>
                </c:pt>
                <c:pt idx="103">
                  <c:v>6.4092106587348499E-3</c:v>
                </c:pt>
                <c:pt idx="104">
                  <c:v>6.4471641602759644E-3</c:v>
                </c:pt>
                <c:pt idx="105">
                  <c:v>6.4851176618170806E-3</c:v>
                </c:pt>
                <c:pt idx="106">
                  <c:v>6.5230711633581951E-3</c:v>
                </c:pt>
                <c:pt idx="107">
                  <c:v>6.5610246648993096E-3</c:v>
                </c:pt>
                <c:pt idx="108">
                  <c:v>6.5989781664404241E-3</c:v>
                </c:pt>
                <c:pt idx="109">
                  <c:v>6.6369316679815386E-3</c:v>
                </c:pt>
                <c:pt idx="110">
                  <c:v>6.6748851695226548E-3</c:v>
                </c:pt>
                <c:pt idx="111">
                  <c:v>6.7128386710637693E-3</c:v>
                </c:pt>
                <c:pt idx="112">
                  <c:v>6.7507921726048838E-3</c:v>
                </c:pt>
                <c:pt idx="113">
                  <c:v>6.7887456741459982E-3</c:v>
                </c:pt>
                <c:pt idx="114">
                  <c:v>6.8266991756871127E-3</c:v>
                </c:pt>
                <c:pt idx="115">
                  <c:v>6.864652677228229E-3</c:v>
                </c:pt>
                <c:pt idx="116">
                  <c:v>6.9026061787693434E-3</c:v>
                </c:pt>
                <c:pt idx="117">
                  <c:v>6.9405596803104579E-3</c:v>
                </c:pt>
                <c:pt idx="118">
                  <c:v>6.9785131818515724E-3</c:v>
                </c:pt>
                <c:pt idx="119">
                  <c:v>7.0164666833926886E-3</c:v>
                </c:pt>
                <c:pt idx="120">
                  <c:v>7.0544201849338031E-3</c:v>
                </c:pt>
                <c:pt idx="121">
                  <c:v>7.0923736864749176E-3</c:v>
                </c:pt>
                <c:pt idx="122">
                  <c:v>7.1303271880160321E-3</c:v>
                </c:pt>
                <c:pt idx="123">
                  <c:v>7.1682806895571466E-3</c:v>
                </c:pt>
                <c:pt idx="124">
                  <c:v>7.2062341910982628E-3</c:v>
                </c:pt>
                <c:pt idx="125">
                  <c:v>7.2441876926393773E-3</c:v>
                </c:pt>
                <c:pt idx="126">
                  <c:v>7.2821411941804918E-3</c:v>
                </c:pt>
                <c:pt idx="127">
                  <c:v>7.3200946957216063E-3</c:v>
                </c:pt>
                <c:pt idx="128">
                  <c:v>7.3580481972627208E-3</c:v>
                </c:pt>
                <c:pt idx="129">
                  <c:v>7.396001698803837E-3</c:v>
                </c:pt>
                <c:pt idx="130">
                  <c:v>7.4339552003449515E-3</c:v>
                </c:pt>
                <c:pt idx="131">
                  <c:v>7.471908701886066E-3</c:v>
                </c:pt>
                <c:pt idx="132">
                  <c:v>7.5098622034271804E-3</c:v>
                </c:pt>
                <c:pt idx="133">
                  <c:v>7.5478157049682949E-3</c:v>
                </c:pt>
                <c:pt idx="134">
                  <c:v>7.5857692065094112E-3</c:v>
                </c:pt>
                <c:pt idx="135">
                  <c:v>7.6237227080505256E-3</c:v>
                </c:pt>
                <c:pt idx="136">
                  <c:v>7.6616762095916401E-3</c:v>
                </c:pt>
                <c:pt idx="137">
                  <c:v>7.6996297111327546E-3</c:v>
                </c:pt>
                <c:pt idx="138">
                  <c:v>7.7375832126738691E-3</c:v>
                </c:pt>
                <c:pt idx="139">
                  <c:v>7.7755367142149853E-3</c:v>
                </c:pt>
                <c:pt idx="140">
                  <c:v>7.8134902157560998E-3</c:v>
                </c:pt>
                <c:pt idx="141">
                  <c:v>7.8514437172972143E-3</c:v>
                </c:pt>
                <c:pt idx="142">
                  <c:v>7.8893972188383288E-3</c:v>
                </c:pt>
                <c:pt idx="143">
                  <c:v>7.9273507203794433E-3</c:v>
                </c:pt>
                <c:pt idx="144">
                  <c:v>7.9653042219205595E-3</c:v>
                </c:pt>
                <c:pt idx="145">
                  <c:v>8.003257723461674E-3</c:v>
                </c:pt>
                <c:pt idx="146">
                  <c:v>8.0412112250027885E-3</c:v>
                </c:pt>
                <c:pt idx="147">
                  <c:v>8.079164726543903E-3</c:v>
                </c:pt>
                <c:pt idx="148">
                  <c:v>8.1171182280850192E-3</c:v>
                </c:pt>
                <c:pt idx="149">
                  <c:v>8.1550717296261337E-3</c:v>
                </c:pt>
                <c:pt idx="150">
                  <c:v>8.1930252311672482E-3</c:v>
                </c:pt>
                <c:pt idx="151">
                  <c:v>8.2309787327083626E-3</c:v>
                </c:pt>
                <c:pt idx="152">
                  <c:v>8.2689322342494771E-3</c:v>
                </c:pt>
                <c:pt idx="153">
                  <c:v>8.3068857357905933E-3</c:v>
                </c:pt>
                <c:pt idx="154">
                  <c:v>8.3448392373317078E-3</c:v>
                </c:pt>
                <c:pt idx="155">
                  <c:v>8.3827927388728223E-3</c:v>
                </c:pt>
                <c:pt idx="156">
                  <c:v>8.4207462404139368E-3</c:v>
                </c:pt>
                <c:pt idx="157">
                  <c:v>8.4586997419550513E-3</c:v>
                </c:pt>
                <c:pt idx="158">
                  <c:v>8.4966532434961675E-3</c:v>
                </c:pt>
                <c:pt idx="159">
                  <c:v>8.534606745037282E-3</c:v>
                </c:pt>
                <c:pt idx="160">
                  <c:v>8.5725602465783965E-3</c:v>
                </c:pt>
                <c:pt idx="161">
                  <c:v>8.610513748119511E-3</c:v>
                </c:pt>
                <c:pt idx="162">
                  <c:v>8.6484672496606255E-3</c:v>
                </c:pt>
                <c:pt idx="163">
                  <c:v>8.6864207512017417E-3</c:v>
                </c:pt>
                <c:pt idx="164">
                  <c:v>8.7243742527428562E-3</c:v>
                </c:pt>
                <c:pt idx="165">
                  <c:v>8.7623277542839707E-3</c:v>
                </c:pt>
                <c:pt idx="166">
                  <c:v>8.8002812558250851E-3</c:v>
                </c:pt>
                <c:pt idx="167">
                  <c:v>8.8382347573661996E-3</c:v>
                </c:pt>
                <c:pt idx="168">
                  <c:v>8.8761882589073159E-3</c:v>
                </c:pt>
                <c:pt idx="169">
                  <c:v>8.9141417604484303E-3</c:v>
                </c:pt>
                <c:pt idx="170">
                  <c:v>8.9520952619895448E-3</c:v>
                </c:pt>
                <c:pt idx="171">
                  <c:v>8.9900487635306593E-3</c:v>
                </c:pt>
                <c:pt idx="172">
                  <c:v>9.0280022650717738E-3</c:v>
                </c:pt>
                <c:pt idx="173">
                  <c:v>9.06595576661289E-3</c:v>
                </c:pt>
                <c:pt idx="174">
                  <c:v>9.1039092681540045E-3</c:v>
                </c:pt>
                <c:pt idx="175">
                  <c:v>9.141862769695119E-3</c:v>
                </c:pt>
                <c:pt idx="176">
                  <c:v>9.1798162712362335E-3</c:v>
                </c:pt>
                <c:pt idx="177">
                  <c:v>9.2177697727773497E-3</c:v>
                </c:pt>
                <c:pt idx="178">
                  <c:v>9.2557232743184642E-3</c:v>
                </c:pt>
                <c:pt idx="179">
                  <c:v>9.2936767758595787E-3</c:v>
                </c:pt>
                <c:pt idx="180">
                  <c:v>9.3316302774006932E-3</c:v>
                </c:pt>
                <c:pt idx="181">
                  <c:v>9.3695837789418077E-3</c:v>
                </c:pt>
                <c:pt idx="182">
                  <c:v>9.4075372804829239E-3</c:v>
                </c:pt>
                <c:pt idx="183">
                  <c:v>9.4454907820240384E-3</c:v>
                </c:pt>
                <c:pt idx="184">
                  <c:v>9.4834442835651529E-3</c:v>
                </c:pt>
                <c:pt idx="185">
                  <c:v>9.5213977851062673E-3</c:v>
                </c:pt>
                <c:pt idx="186">
                  <c:v>9.5593512866473818E-3</c:v>
                </c:pt>
                <c:pt idx="187">
                  <c:v>9.5973047881884981E-3</c:v>
                </c:pt>
                <c:pt idx="188">
                  <c:v>9.6352582897296125E-3</c:v>
                </c:pt>
                <c:pt idx="189">
                  <c:v>9.673211791270727E-3</c:v>
                </c:pt>
                <c:pt idx="190">
                  <c:v>9.7111652928118415E-3</c:v>
                </c:pt>
                <c:pt idx="191">
                  <c:v>9.749118794352956E-3</c:v>
                </c:pt>
                <c:pt idx="192">
                  <c:v>9.7870722958940722E-3</c:v>
                </c:pt>
                <c:pt idx="193">
                  <c:v>9.8250257974351867E-3</c:v>
                </c:pt>
                <c:pt idx="194">
                  <c:v>9.8629792989763012E-3</c:v>
                </c:pt>
                <c:pt idx="195">
                  <c:v>9.9009328005174157E-3</c:v>
                </c:pt>
                <c:pt idx="196">
                  <c:v>9.9388863020585302E-3</c:v>
                </c:pt>
                <c:pt idx="197">
                  <c:v>9.9768398035996464E-3</c:v>
                </c:pt>
                <c:pt idx="198">
                  <c:v>1.0014793305140761E-2</c:v>
                </c:pt>
                <c:pt idx="199">
                  <c:v>1.0052746806681875E-2</c:v>
                </c:pt>
                <c:pt idx="200">
                  <c:v>1.009070030822299E-2</c:v>
                </c:pt>
                <c:pt idx="201">
                  <c:v>1.0128653809764104E-2</c:v>
                </c:pt>
                <c:pt idx="202">
                  <c:v>1.0166607311305221E-2</c:v>
                </c:pt>
                <c:pt idx="203">
                  <c:v>1.0204560812846335E-2</c:v>
                </c:pt>
                <c:pt idx="204">
                  <c:v>1.024251431438745E-2</c:v>
                </c:pt>
                <c:pt idx="205">
                  <c:v>1.0280467815928564E-2</c:v>
                </c:pt>
                <c:pt idx="206">
                  <c:v>1.031842131746968E-2</c:v>
                </c:pt>
                <c:pt idx="207">
                  <c:v>1.0356374819010795E-2</c:v>
                </c:pt>
                <c:pt idx="208">
                  <c:v>1.0394328320551909E-2</c:v>
                </c:pt>
                <c:pt idx="209">
                  <c:v>1.0432281822093024E-2</c:v>
                </c:pt>
                <c:pt idx="210">
                  <c:v>1.047023532363414E-2</c:v>
                </c:pt>
                <c:pt idx="211">
                  <c:v>1.0508188825175254E-2</c:v>
                </c:pt>
                <c:pt idx="212">
                  <c:v>1.0546142326716369E-2</c:v>
                </c:pt>
                <c:pt idx="213">
                  <c:v>1.0584095828257483E-2</c:v>
                </c:pt>
                <c:pt idx="214">
                  <c:v>1.0622049329798598E-2</c:v>
                </c:pt>
                <c:pt idx="215">
                  <c:v>1.0660002831339714E-2</c:v>
                </c:pt>
                <c:pt idx="216">
                  <c:v>1.0697956332880829E-2</c:v>
                </c:pt>
                <c:pt idx="217">
                  <c:v>1.0735909834421943E-2</c:v>
                </c:pt>
                <c:pt idx="218">
                  <c:v>1.0773863335963058E-2</c:v>
                </c:pt>
                <c:pt idx="219">
                  <c:v>1.0811816837504172E-2</c:v>
                </c:pt>
                <c:pt idx="220">
                  <c:v>1.0849770339045288E-2</c:v>
                </c:pt>
                <c:pt idx="221">
                  <c:v>1.0887723840586403E-2</c:v>
                </c:pt>
                <c:pt idx="222">
                  <c:v>1.0925677342127517E-2</c:v>
                </c:pt>
                <c:pt idx="223">
                  <c:v>1.0963630843668632E-2</c:v>
                </c:pt>
                <c:pt idx="224">
                  <c:v>1.1001584345209746E-2</c:v>
                </c:pt>
                <c:pt idx="225">
                  <c:v>1.1039537846750862E-2</c:v>
                </c:pt>
                <c:pt idx="226">
                  <c:v>1.1077491348291977E-2</c:v>
                </c:pt>
                <c:pt idx="227">
                  <c:v>1.1115444849833091E-2</c:v>
                </c:pt>
                <c:pt idx="228">
                  <c:v>1.1153398351374206E-2</c:v>
                </c:pt>
                <c:pt idx="229">
                  <c:v>1.1191351852915322E-2</c:v>
                </c:pt>
                <c:pt idx="230">
                  <c:v>1.1229305354456437E-2</c:v>
                </c:pt>
                <c:pt idx="231">
                  <c:v>1.1267258855997551E-2</c:v>
                </c:pt>
                <c:pt idx="232">
                  <c:v>1.1305212357538666E-2</c:v>
                </c:pt>
                <c:pt idx="233">
                  <c:v>1.134316585907978E-2</c:v>
                </c:pt>
                <c:pt idx="234">
                  <c:v>1.1381119360620896E-2</c:v>
                </c:pt>
                <c:pt idx="235">
                  <c:v>1.1419072862162011E-2</c:v>
                </c:pt>
                <c:pt idx="236">
                  <c:v>1.1457026363703125E-2</c:v>
                </c:pt>
                <c:pt idx="237">
                  <c:v>1.149497986524424E-2</c:v>
                </c:pt>
                <c:pt idx="238">
                  <c:v>1.1532933366785354E-2</c:v>
                </c:pt>
                <c:pt idx="239">
                  <c:v>1.157088686832647E-2</c:v>
                </c:pt>
                <c:pt idx="240">
                  <c:v>1.1608840369867585E-2</c:v>
                </c:pt>
                <c:pt idx="241">
                  <c:v>1.1646793871408699E-2</c:v>
                </c:pt>
                <c:pt idx="242">
                  <c:v>1.1684747372949814E-2</c:v>
                </c:pt>
                <c:pt idx="243">
                  <c:v>1.1722700874490928E-2</c:v>
                </c:pt>
                <c:pt idx="244">
                  <c:v>1.1760654376032045E-2</c:v>
                </c:pt>
                <c:pt idx="245">
                  <c:v>1.1798607877573159E-2</c:v>
                </c:pt>
                <c:pt idx="246">
                  <c:v>1.1836561379114274E-2</c:v>
                </c:pt>
                <c:pt idx="247">
                  <c:v>1.1874514880655388E-2</c:v>
                </c:pt>
                <c:pt idx="248">
                  <c:v>1.1912468382196503E-2</c:v>
                </c:pt>
                <c:pt idx="249">
                  <c:v>1.1950421883737619E-2</c:v>
                </c:pt>
                <c:pt idx="250">
                  <c:v>1.1988375385278733E-2</c:v>
                </c:pt>
                <c:pt idx="251">
                  <c:v>1.2026328886819848E-2</c:v>
                </c:pt>
                <c:pt idx="252">
                  <c:v>1.2064282388360962E-2</c:v>
                </c:pt>
                <c:pt idx="253">
                  <c:v>1.2102235889902077E-2</c:v>
                </c:pt>
                <c:pt idx="254">
                  <c:v>1.2140189391443193E-2</c:v>
                </c:pt>
                <c:pt idx="255">
                  <c:v>1.2178142892984307E-2</c:v>
                </c:pt>
                <c:pt idx="256">
                  <c:v>1.2216096394525422E-2</c:v>
                </c:pt>
                <c:pt idx="257">
                  <c:v>1.2254049896066536E-2</c:v>
                </c:pt>
                <c:pt idx="258">
                  <c:v>1.2292003397607653E-2</c:v>
                </c:pt>
                <c:pt idx="259">
                  <c:v>1.2329956899148767E-2</c:v>
                </c:pt>
                <c:pt idx="260">
                  <c:v>1.2367910400689882E-2</c:v>
                </c:pt>
                <c:pt idx="261">
                  <c:v>1.2405863902230996E-2</c:v>
                </c:pt>
                <c:pt idx="262">
                  <c:v>1.2443817403772111E-2</c:v>
                </c:pt>
                <c:pt idx="263">
                  <c:v>1.2481770905313227E-2</c:v>
                </c:pt>
                <c:pt idx="264">
                  <c:v>1.2519724406854341E-2</c:v>
                </c:pt>
                <c:pt idx="265">
                  <c:v>1.2557677908395456E-2</c:v>
                </c:pt>
                <c:pt idx="266">
                  <c:v>1.259563140993657E-2</c:v>
                </c:pt>
                <c:pt idx="267">
                  <c:v>1.2633584911477685E-2</c:v>
                </c:pt>
                <c:pt idx="268">
                  <c:v>1.2671538413018801E-2</c:v>
                </c:pt>
                <c:pt idx="269">
                  <c:v>1.2709491914559915E-2</c:v>
                </c:pt>
                <c:pt idx="270">
                  <c:v>1.274744541610103E-2</c:v>
                </c:pt>
                <c:pt idx="271">
                  <c:v>1.2785398917642144E-2</c:v>
                </c:pt>
                <c:pt idx="272">
                  <c:v>1.2823352419183259E-2</c:v>
                </c:pt>
                <c:pt idx="273">
                  <c:v>1.2861305920724375E-2</c:v>
                </c:pt>
                <c:pt idx="274">
                  <c:v>1.289925942226549E-2</c:v>
                </c:pt>
                <c:pt idx="275">
                  <c:v>1.2937212923806604E-2</c:v>
                </c:pt>
                <c:pt idx="276">
                  <c:v>1.2975166425347719E-2</c:v>
                </c:pt>
                <c:pt idx="277">
                  <c:v>1.3013119926888833E-2</c:v>
                </c:pt>
                <c:pt idx="278">
                  <c:v>1.3051073428429949E-2</c:v>
                </c:pt>
                <c:pt idx="279">
                  <c:v>1.3089026929971064E-2</c:v>
                </c:pt>
                <c:pt idx="280">
                  <c:v>1.3126980431512178E-2</c:v>
                </c:pt>
                <c:pt idx="281">
                  <c:v>1.3164933933053293E-2</c:v>
                </c:pt>
                <c:pt idx="282">
                  <c:v>1.3202887434594407E-2</c:v>
                </c:pt>
                <c:pt idx="283">
                  <c:v>1.3240840936135524E-2</c:v>
                </c:pt>
                <c:pt idx="284">
                  <c:v>1.3278794437676638E-2</c:v>
                </c:pt>
                <c:pt idx="285">
                  <c:v>1.3316747939217752E-2</c:v>
                </c:pt>
                <c:pt idx="286">
                  <c:v>1.3354701440758867E-2</c:v>
                </c:pt>
                <c:pt idx="287">
                  <c:v>1.3392654942299983E-2</c:v>
                </c:pt>
                <c:pt idx="288">
                  <c:v>1.3430608443841098E-2</c:v>
                </c:pt>
                <c:pt idx="289">
                  <c:v>1.3468561945382212E-2</c:v>
                </c:pt>
                <c:pt idx="290">
                  <c:v>1.3506515446923327E-2</c:v>
                </c:pt>
                <c:pt idx="291">
                  <c:v>1.3544468948464441E-2</c:v>
                </c:pt>
                <c:pt idx="292">
                  <c:v>1.3582422450005557E-2</c:v>
                </c:pt>
                <c:pt idx="293">
                  <c:v>1.3620375951546672E-2</c:v>
                </c:pt>
                <c:pt idx="294">
                  <c:v>1.3658329453087786E-2</c:v>
                </c:pt>
                <c:pt idx="295">
                  <c:v>1.3696282954628901E-2</c:v>
                </c:pt>
                <c:pt idx="296">
                  <c:v>1.3734236456170015E-2</c:v>
                </c:pt>
                <c:pt idx="297">
                  <c:v>1.3772189957711132E-2</c:v>
                </c:pt>
                <c:pt idx="298">
                  <c:v>1.3810143459252246E-2</c:v>
                </c:pt>
                <c:pt idx="299">
                  <c:v>1.3848096960793361E-2</c:v>
                </c:pt>
                <c:pt idx="300">
                  <c:v>1.3886050462334475E-2</c:v>
                </c:pt>
                <c:pt idx="301">
                  <c:v>1.3924003963875589E-2</c:v>
                </c:pt>
                <c:pt idx="302">
                  <c:v>1.3961957465416706E-2</c:v>
                </c:pt>
                <c:pt idx="303">
                  <c:v>1.399991096695782E-2</c:v>
                </c:pt>
                <c:pt idx="304">
                  <c:v>1.4037864468498935E-2</c:v>
                </c:pt>
                <c:pt idx="305">
                  <c:v>1.4075817970040049E-2</c:v>
                </c:pt>
                <c:pt idx="306">
                  <c:v>1.4113771471581164E-2</c:v>
                </c:pt>
                <c:pt idx="307">
                  <c:v>1.415172497312228E-2</c:v>
                </c:pt>
                <c:pt idx="308">
                  <c:v>1.4189678474663394E-2</c:v>
                </c:pt>
                <c:pt idx="309">
                  <c:v>1.4227631976204509E-2</c:v>
                </c:pt>
                <c:pt idx="310">
                  <c:v>1.4265585477745623E-2</c:v>
                </c:pt>
                <c:pt idx="311">
                  <c:v>1.4303538979286738E-2</c:v>
                </c:pt>
                <c:pt idx="312">
                  <c:v>1.4341492480827854E-2</c:v>
                </c:pt>
                <c:pt idx="313">
                  <c:v>1.437944598236897E-2</c:v>
                </c:pt>
                <c:pt idx="314">
                  <c:v>1.4417399483910086E-2</c:v>
                </c:pt>
                <c:pt idx="315">
                  <c:v>1.4455352985451203E-2</c:v>
                </c:pt>
                <c:pt idx="316">
                  <c:v>1.4493306486992319E-2</c:v>
                </c:pt>
                <c:pt idx="317">
                  <c:v>1.4531259988533435E-2</c:v>
                </c:pt>
                <c:pt idx="318">
                  <c:v>1.456921349007455E-2</c:v>
                </c:pt>
                <c:pt idx="319">
                  <c:v>1.4607166991615666E-2</c:v>
                </c:pt>
                <c:pt idx="320">
                  <c:v>1.4645120493156782E-2</c:v>
                </c:pt>
                <c:pt idx="321">
                  <c:v>1.4683073994697898E-2</c:v>
                </c:pt>
                <c:pt idx="322">
                  <c:v>1.4721027496239015E-2</c:v>
                </c:pt>
                <c:pt idx="323">
                  <c:v>1.4758980997780131E-2</c:v>
                </c:pt>
                <c:pt idx="324">
                  <c:v>1.4796934499321247E-2</c:v>
                </c:pt>
                <c:pt idx="325">
                  <c:v>1.4834888000862363E-2</c:v>
                </c:pt>
                <c:pt idx="326">
                  <c:v>1.4872841502403479E-2</c:v>
                </c:pt>
                <c:pt idx="327">
                  <c:v>1.4910795003944596E-2</c:v>
                </c:pt>
                <c:pt idx="328">
                  <c:v>1.4948748505485712E-2</c:v>
                </c:pt>
                <c:pt idx="329">
                  <c:v>1.4986702007026828E-2</c:v>
                </c:pt>
                <c:pt idx="330">
                  <c:v>1.5024655508567944E-2</c:v>
                </c:pt>
                <c:pt idx="331">
                  <c:v>1.5062609010109061E-2</c:v>
                </c:pt>
                <c:pt idx="332">
                  <c:v>1.5100562511650177E-2</c:v>
                </c:pt>
                <c:pt idx="333">
                  <c:v>1.5138516013191293E-2</c:v>
                </c:pt>
                <c:pt idx="334">
                  <c:v>1.5176469514732409E-2</c:v>
                </c:pt>
                <c:pt idx="335">
                  <c:v>1.5214423016273525E-2</c:v>
                </c:pt>
                <c:pt idx="336">
                  <c:v>1.5252376517814642E-2</c:v>
                </c:pt>
                <c:pt idx="337">
                  <c:v>1.5290330019355758E-2</c:v>
                </c:pt>
                <c:pt idx="338">
                  <c:v>1.5328283520896874E-2</c:v>
                </c:pt>
                <c:pt idx="339">
                  <c:v>1.536623702243799E-2</c:v>
                </c:pt>
                <c:pt idx="340">
                  <c:v>1.5404190523979107E-2</c:v>
                </c:pt>
                <c:pt idx="341">
                  <c:v>1.5442144025520223E-2</c:v>
                </c:pt>
                <c:pt idx="342">
                  <c:v>1.5480097527061339E-2</c:v>
                </c:pt>
                <c:pt idx="343">
                  <c:v>1.5518051028602455E-2</c:v>
                </c:pt>
                <c:pt idx="344">
                  <c:v>1.5556004530143571E-2</c:v>
                </c:pt>
                <c:pt idx="345">
                  <c:v>1.5593958031684688E-2</c:v>
                </c:pt>
                <c:pt idx="346">
                  <c:v>1.5631911533225802E-2</c:v>
                </c:pt>
                <c:pt idx="347">
                  <c:v>1.5669865034766917E-2</c:v>
                </c:pt>
                <c:pt idx="348">
                  <c:v>1.5707818536308035E-2</c:v>
                </c:pt>
                <c:pt idx="349">
                  <c:v>1.5745772037849149E-2</c:v>
                </c:pt>
                <c:pt idx="350">
                  <c:v>1.5783725539390267E-2</c:v>
                </c:pt>
                <c:pt idx="351">
                  <c:v>1.5821679040931381E-2</c:v>
                </c:pt>
                <c:pt idx="352">
                  <c:v>1.5859632542472499E-2</c:v>
                </c:pt>
                <c:pt idx="353">
                  <c:v>1.5897586044013614E-2</c:v>
                </c:pt>
                <c:pt idx="354">
                  <c:v>1.5935539545554732E-2</c:v>
                </c:pt>
                <c:pt idx="355">
                  <c:v>1.5973493047095846E-2</c:v>
                </c:pt>
                <c:pt idx="356">
                  <c:v>1.6011446548636964E-2</c:v>
                </c:pt>
                <c:pt idx="357">
                  <c:v>1.6049400050178079E-2</c:v>
                </c:pt>
                <c:pt idx="358">
                  <c:v>1.6087353551719197E-2</c:v>
                </c:pt>
                <c:pt idx="359">
                  <c:v>1.6125307053260311E-2</c:v>
                </c:pt>
                <c:pt idx="360">
                  <c:v>1.6163260554801429E-2</c:v>
                </c:pt>
                <c:pt idx="361">
                  <c:v>1.6201214056342544E-2</c:v>
                </c:pt>
                <c:pt idx="362">
                  <c:v>1.6239167557883662E-2</c:v>
                </c:pt>
                <c:pt idx="363">
                  <c:v>1.6277121059424776E-2</c:v>
                </c:pt>
                <c:pt idx="364">
                  <c:v>1.6315074560965894E-2</c:v>
                </c:pt>
                <c:pt idx="365">
                  <c:v>1.6353028062507009E-2</c:v>
                </c:pt>
                <c:pt idx="366">
                  <c:v>1.6390981564048127E-2</c:v>
                </c:pt>
                <c:pt idx="367">
                  <c:v>1.6428935065589241E-2</c:v>
                </c:pt>
                <c:pt idx="368">
                  <c:v>1.6466888567130359E-2</c:v>
                </c:pt>
                <c:pt idx="369">
                  <c:v>1.6504842068671473E-2</c:v>
                </c:pt>
                <c:pt idx="370">
                  <c:v>1.6542795570212591E-2</c:v>
                </c:pt>
                <c:pt idx="371">
                  <c:v>1.6580749071753706E-2</c:v>
                </c:pt>
                <c:pt idx="372">
                  <c:v>1.6618702573294824E-2</c:v>
                </c:pt>
                <c:pt idx="373">
                  <c:v>1.6656656074835938E-2</c:v>
                </c:pt>
                <c:pt idx="374">
                  <c:v>1.6694609576377056E-2</c:v>
                </c:pt>
                <c:pt idx="375">
                  <c:v>1.6732563077918171E-2</c:v>
                </c:pt>
                <c:pt idx="376">
                  <c:v>1.6770516579459285E-2</c:v>
                </c:pt>
                <c:pt idx="377">
                  <c:v>1.6808470081000403E-2</c:v>
                </c:pt>
                <c:pt idx="378">
                  <c:v>1.6846423582541518E-2</c:v>
                </c:pt>
                <c:pt idx="379">
                  <c:v>1.6884377084082636E-2</c:v>
                </c:pt>
                <c:pt idx="380">
                  <c:v>1.692233058562375E-2</c:v>
                </c:pt>
                <c:pt idx="381">
                  <c:v>1.6960284087164868E-2</c:v>
                </c:pt>
                <c:pt idx="382">
                  <c:v>1.6998237588705983E-2</c:v>
                </c:pt>
                <c:pt idx="383">
                  <c:v>1.7036191090247101E-2</c:v>
                </c:pt>
                <c:pt idx="384">
                  <c:v>1.7074144591788215E-2</c:v>
                </c:pt>
                <c:pt idx="385">
                  <c:v>1.7112098093329333E-2</c:v>
                </c:pt>
                <c:pt idx="386">
                  <c:v>1.7150051594870448E-2</c:v>
                </c:pt>
                <c:pt idx="387">
                  <c:v>1.7188005096411565E-2</c:v>
                </c:pt>
                <c:pt idx="388">
                  <c:v>1.722595859795268E-2</c:v>
                </c:pt>
                <c:pt idx="389">
                  <c:v>1.7263912099493798E-2</c:v>
                </c:pt>
                <c:pt idx="390">
                  <c:v>1.7301865601034912E-2</c:v>
                </c:pt>
                <c:pt idx="391">
                  <c:v>1.733981910257603E-2</c:v>
                </c:pt>
                <c:pt idx="392">
                  <c:v>1.7377772604117145E-2</c:v>
                </c:pt>
                <c:pt idx="393">
                  <c:v>1.7415726105658263E-2</c:v>
                </c:pt>
                <c:pt idx="394">
                  <c:v>1.7453679607199377E-2</c:v>
                </c:pt>
                <c:pt idx="395">
                  <c:v>1.7491633108740495E-2</c:v>
                </c:pt>
                <c:pt idx="396">
                  <c:v>1.752958661028161E-2</c:v>
                </c:pt>
                <c:pt idx="397">
                  <c:v>1.7567540111822728E-2</c:v>
                </c:pt>
                <c:pt idx="398">
                  <c:v>1.7605493613363842E-2</c:v>
                </c:pt>
                <c:pt idx="399">
                  <c:v>1.764344711490496E-2</c:v>
                </c:pt>
                <c:pt idx="400">
                  <c:v>1.7681400616446075E-2</c:v>
                </c:pt>
                <c:pt idx="401">
                  <c:v>1.7719354117987193E-2</c:v>
                </c:pt>
                <c:pt idx="402">
                  <c:v>1.7757307619528307E-2</c:v>
                </c:pt>
                <c:pt idx="403">
                  <c:v>1.7795261121069425E-2</c:v>
                </c:pt>
                <c:pt idx="404">
                  <c:v>1.783321462261054E-2</c:v>
                </c:pt>
                <c:pt idx="405">
                  <c:v>1.7871168124151654E-2</c:v>
                </c:pt>
                <c:pt idx="406">
                  <c:v>1.7909121625692772E-2</c:v>
                </c:pt>
                <c:pt idx="407">
                  <c:v>1.7947075127233886E-2</c:v>
                </c:pt>
                <c:pt idx="408">
                  <c:v>1.7985028628775004E-2</c:v>
                </c:pt>
                <c:pt idx="409">
                  <c:v>1.8022982130316119E-2</c:v>
                </c:pt>
                <c:pt idx="410">
                  <c:v>1.8060935631857237E-2</c:v>
                </c:pt>
                <c:pt idx="411">
                  <c:v>1.8098889133398351E-2</c:v>
                </c:pt>
                <c:pt idx="412">
                  <c:v>1.8136842634939469E-2</c:v>
                </c:pt>
                <c:pt idx="413">
                  <c:v>1.8174796136480584E-2</c:v>
                </c:pt>
                <c:pt idx="414">
                  <c:v>1.8212749638021702E-2</c:v>
                </c:pt>
                <c:pt idx="415">
                  <c:v>1.8250703139562816E-2</c:v>
                </c:pt>
                <c:pt idx="416">
                  <c:v>1.8288656641103934E-2</c:v>
                </c:pt>
                <c:pt idx="417">
                  <c:v>1.8326610142645049E-2</c:v>
                </c:pt>
                <c:pt idx="418">
                  <c:v>1.8364563644186167E-2</c:v>
                </c:pt>
                <c:pt idx="419">
                  <c:v>1.8402517145727281E-2</c:v>
                </c:pt>
                <c:pt idx="420">
                  <c:v>1.8440470647268396E-2</c:v>
                </c:pt>
                <c:pt idx="421">
                  <c:v>1.8478424148809514E-2</c:v>
                </c:pt>
                <c:pt idx="422">
                  <c:v>1.8516377650350628E-2</c:v>
                </c:pt>
                <c:pt idx="423">
                  <c:v>1.8554331151891746E-2</c:v>
                </c:pt>
                <c:pt idx="424">
                  <c:v>1.859228465343286E-2</c:v>
                </c:pt>
                <c:pt idx="425">
                  <c:v>1.8630238154973978E-2</c:v>
                </c:pt>
                <c:pt idx="426">
                  <c:v>1.8668191656515093E-2</c:v>
                </c:pt>
                <c:pt idx="427">
                  <c:v>1.8706145158056211E-2</c:v>
                </c:pt>
                <c:pt idx="428">
                  <c:v>1.8744098659597325E-2</c:v>
                </c:pt>
                <c:pt idx="429">
                  <c:v>1.8782052161138443E-2</c:v>
                </c:pt>
                <c:pt idx="430">
                  <c:v>1.8820005662679558E-2</c:v>
                </c:pt>
                <c:pt idx="431">
                  <c:v>1.8857959164220676E-2</c:v>
                </c:pt>
                <c:pt idx="432">
                  <c:v>1.889591266576179E-2</c:v>
                </c:pt>
                <c:pt idx="433">
                  <c:v>1.8933866167302908E-2</c:v>
                </c:pt>
                <c:pt idx="434">
                  <c:v>1.8971819668844023E-2</c:v>
                </c:pt>
                <c:pt idx="435">
                  <c:v>1.9009773170385141E-2</c:v>
                </c:pt>
                <c:pt idx="436">
                  <c:v>1.9047726671926255E-2</c:v>
                </c:pt>
                <c:pt idx="437">
                  <c:v>1.9085680173467373E-2</c:v>
                </c:pt>
                <c:pt idx="438">
                  <c:v>1.9123633675008488E-2</c:v>
                </c:pt>
                <c:pt idx="439">
                  <c:v>1.9161587176549606E-2</c:v>
                </c:pt>
                <c:pt idx="440">
                  <c:v>1.919954067809072E-2</c:v>
                </c:pt>
                <c:pt idx="441">
                  <c:v>1.9237494179631838E-2</c:v>
                </c:pt>
                <c:pt idx="442">
                  <c:v>1.9275447681172952E-2</c:v>
                </c:pt>
                <c:pt idx="443">
                  <c:v>1.931340118271407E-2</c:v>
                </c:pt>
                <c:pt idx="444">
                  <c:v>1.9351354684255185E-2</c:v>
                </c:pt>
                <c:pt idx="445">
                  <c:v>1.9389308185796303E-2</c:v>
                </c:pt>
                <c:pt idx="446">
                  <c:v>1.9427261687337417E-2</c:v>
                </c:pt>
                <c:pt idx="447">
                  <c:v>1.9465215188878535E-2</c:v>
                </c:pt>
                <c:pt idx="448">
                  <c:v>1.950316869041965E-2</c:v>
                </c:pt>
                <c:pt idx="449">
                  <c:v>1.9541122191960764E-2</c:v>
                </c:pt>
                <c:pt idx="450">
                  <c:v>1.9579075693501882E-2</c:v>
                </c:pt>
                <c:pt idx="451">
                  <c:v>1.9617029195042997E-2</c:v>
                </c:pt>
                <c:pt idx="452">
                  <c:v>1.9654982696584115E-2</c:v>
                </c:pt>
                <c:pt idx="453">
                  <c:v>1.9692936198125229E-2</c:v>
                </c:pt>
                <c:pt idx="454">
                  <c:v>1.9730889699666347E-2</c:v>
                </c:pt>
                <c:pt idx="455">
                  <c:v>1.9768843201207462E-2</c:v>
                </c:pt>
                <c:pt idx="456">
                  <c:v>1.980679670274858E-2</c:v>
                </c:pt>
                <c:pt idx="457">
                  <c:v>1.9844750204289694E-2</c:v>
                </c:pt>
                <c:pt idx="458">
                  <c:v>1.9882703705830812E-2</c:v>
                </c:pt>
                <c:pt idx="459">
                  <c:v>1.9920657207371927E-2</c:v>
                </c:pt>
                <c:pt idx="460">
                  <c:v>1.9958610708913044E-2</c:v>
                </c:pt>
                <c:pt idx="461">
                  <c:v>1.9996564210454159E-2</c:v>
                </c:pt>
                <c:pt idx="462">
                  <c:v>2.0034517711995277E-2</c:v>
                </c:pt>
                <c:pt idx="463">
                  <c:v>2.0072471213536391E-2</c:v>
                </c:pt>
                <c:pt idx="464">
                  <c:v>2.0110424715077509E-2</c:v>
                </c:pt>
                <c:pt idx="465">
                  <c:v>2.0148378216618624E-2</c:v>
                </c:pt>
                <c:pt idx="466">
                  <c:v>2.0186331718159742E-2</c:v>
                </c:pt>
                <c:pt idx="467">
                  <c:v>2.0224285219700856E-2</c:v>
                </c:pt>
                <c:pt idx="468">
                  <c:v>2.0262238721241974E-2</c:v>
                </c:pt>
                <c:pt idx="469">
                  <c:v>2.0300192222783089E-2</c:v>
                </c:pt>
                <c:pt idx="470">
                  <c:v>2.0338145724324207E-2</c:v>
                </c:pt>
                <c:pt idx="471">
                  <c:v>2.0376099225865321E-2</c:v>
                </c:pt>
                <c:pt idx="472">
                  <c:v>2.0414052727406439E-2</c:v>
                </c:pt>
                <c:pt idx="473">
                  <c:v>2.0452006228947554E-2</c:v>
                </c:pt>
                <c:pt idx="474">
                  <c:v>2.0489959730488672E-2</c:v>
                </c:pt>
                <c:pt idx="475">
                  <c:v>2.0527913232029786E-2</c:v>
                </c:pt>
                <c:pt idx="476">
                  <c:v>2.0565866733570904E-2</c:v>
                </c:pt>
                <c:pt idx="477">
                  <c:v>2.0603820235112019E-2</c:v>
                </c:pt>
                <c:pt idx="478">
                  <c:v>2.0641773736653136E-2</c:v>
                </c:pt>
                <c:pt idx="479">
                  <c:v>2.0679727238194251E-2</c:v>
                </c:pt>
                <c:pt idx="480">
                  <c:v>2.0717680739735365E-2</c:v>
                </c:pt>
                <c:pt idx="481">
                  <c:v>2.0755634241276483E-2</c:v>
                </c:pt>
                <c:pt idx="482">
                  <c:v>2.0793587742817598E-2</c:v>
                </c:pt>
                <c:pt idx="483">
                  <c:v>2.0831541244358716E-2</c:v>
                </c:pt>
                <c:pt idx="484">
                  <c:v>2.086949474589983E-2</c:v>
                </c:pt>
                <c:pt idx="485">
                  <c:v>2.0907448247440948E-2</c:v>
                </c:pt>
                <c:pt idx="486">
                  <c:v>2.0945401748982063E-2</c:v>
                </c:pt>
                <c:pt idx="487">
                  <c:v>2.0983355250523181E-2</c:v>
                </c:pt>
                <c:pt idx="488">
                  <c:v>2.1021308752064295E-2</c:v>
                </c:pt>
                <c:pt idx="489">
                  <c:v>2.1059262253605413E-2</c:v>
                </c:pt>
                <c:pt idx="490">
                  <c:v>2.1097215755146528E-2</c:v>
                </c:pt>
                <c:pt idx="491">
                  <c:v>2.1135169256687646E-2</c:v>
                </c:pt>
                <c:pt idx="492">
                  <c:v>2.117312275822876E-2</c:v>
                </c:pt>
                <c:pt idx="493">
                  <c:v>2.1211076259769878E-2</c:v>
                </c:pt>
                <c:pt idx="494">
                  <c:v>2.1249029761310993E-2</c:v>
                </c:pt>
                <c:pt idx="495">
                  <c:v>2.1286983262852111E-2</c:v>
                </c:pt>
                <c:pt idx="496">
                  <c:v>2.1324936764393225E-2</c:v>
                </c:pt>
                <c:pt idx="497">
                  <c:v>2.1362890265934343E-2</c:v>
                </c:pt>
                <c:pt idx="498">
                  <c:v>2.1400843767475457E-2</c:v>
                </c:pt>
                <c:pt idx="499">
                  <c:v>2.1438797269016575E-2</c:v>
                </c:pt>
                <c:pt idx="500">
                  <c:v>2.147675077055769E-2</c:v>
                </c:pt>
                <c:pt idx="501">
                  <c:v>2.1514704272098808E-2</c:v>
                </c:pt>
                <c:pt idx="502">
                  <c:v>2.1552657773639922E-2</c:v>
                </c:pt>
                <c:pt idx="503">
                  <c:v>2.159061127518104E-2</c:v>
                </c:pt>
                <c:pt idx="504">
                  <c:v>2.1628564776722155E-2</c:v>
                </c:pt>
                <c:pt idx="505">
                  <c:v>2.1666518278263273E-2</c:v>
                </c:pt>
                <c:pt idx="506">
                  <c:v>2.1704471779804387E-2</c:v>
                </c:pt>
                <c:pt idx="507">
                  <c:v>2.1742425281345505E-2</c:v>
                </c:pt>
                <c:pt idx="508">
                  <c:v>2.178037878288662E-2</c:v>
                </c:pt>
                <c:pt idx="509">
                  <c:v>2.1818332284427734E-2</c:v>
                </c:pt>
                <c:pt idx="510">
                  <c:v>2.1856285785968852E-2</c:v>
                </c:pt>
                <c:pt idx="511">
                  <c:v>2.1894239287509967E-2</c:v>
                </c:pt>
                <c:pt idx="512">
                  <c:v>2.1932192789051085E-2</c:v>
                </c:pt>
                <c:pt idx="513">
                  <c:v>2.1970146290592199E-2</c:v>
                </c:pt>
                <c:pt idx="514">
                  <c:v>2.2008099792133317E-2</c:v>
                </c:pt>
                <c:pt idx="515">
                  <c:v>2.2046053293674431E-2</c:v>
                </c:pt>
                <c:pt idx="516">
                  <c:v>2.2084006795215549E-2</c:v>
                </c:pt>
                <c:pt idx="517">
                  <c:v>2.2121960296756664E-2</c:v>
                </c:pt>
                <c:pt idx="518">
                  <c:v>2.2159913798297782E-2</c:v>
                </c:pt>
                <c:pt idx="519">
                  <c:v>2.2197867299838896E-2</c:v>
                </c:pt>
                <c:pt idx="520">
                  <c:v>2.2235820801380014E-2</c:v>
                </c:pt>
                <c:pt idx="521">
                  <c:v>2.2273774302921129E-2</c:v>
                </c:pt>
                <c:pt idx="522">
                  <c:v>2.2311727804462247E-2</c:v>
                </c:pt>
                <c:pt idx="523">
                  <c:v>2.2349681306003361E-2</c:v>
                </c:pt>
                <c:pt idx="524">
                  <c:v>2.2387634807544479E-2</c:v>
                </c:pt>
                <c:pt idx="525">
                  <c:v>2.2425588309085594E-2</c:v>
                </c:pt>
                <c:pt idx="526">
                  <c:v>2.2463541810626712E-2</c:v>
                </c:pt>
                <c:pt idx="527">
                  <c:v>2.2501495312167826E-2</c:v>
                </c:pt>
                <c:pt idx="528">
                  <c:v>2.2539448813708944E-2</c:v>
                </c:pt>
                <c:pt idx="529">
                  <c:v>2.2577402315250059E-2</c:v>
                </c:pt>
                <c:pt idx="530">
                  <c:v>2.2615355816791177E-2</c:v>
                </c:pt>
                <c:pt idx="531">
                  <c:v>2.2653309318332291E-2</c:v>
                </c:pt>
                <c:pt idx="532">
                  <c:v>2.2691262819873409E-2</c:v>
                </c:pt>
                <c:pt idx="533">
                  <c:v>2.2729216321414523E-2</c:v>
                </c:pt>
                <c:pt idx="534">
                  <c:v>2.2767169822955641E-2</c:v>
                </c:pt>
                <c:pt idx="535">
                  <c:v>2.2805123324496756E-2</c:v>
                </c:pt>
                <c:pt idx="536">
                  <c:v>2.2843076826037874E-2</c:v>
                </c:pt>
                <c:pt idx="537">
                  <c:v>2.2881030327578988E-2</c:v>
                </c:pt>
                <c:pt idx="538">
                  <c:v>2.2918983829120103E-2</c:v>
                </c:pt>
                <c:pt idx="539">
                  <c:v>2.2956937330661221E-2</c:v>
                </c:pt>
                <c:pt idx="540">
                  <c:v>2.2994890832202335E-2</c:v>
                </c:pt>
                <c:pt idx="541">
                  <c:v>2.3032844333743453E-2</c:v>
                </c:pt>
                <c:pt idx="542">
                  <c:v>2.3070797835284568E-2</c:v>
                </c:pt>
                <c:pt idx="543">
                  <c:v>2.3108751336825686E-2</c:v>
                </c:pt>
                <c:pt idx="544">
                  <c:v>2.31467048383668E-2</c:v>
                </c:pt>
                <c:pt idx="545">
                  <c:v>2.3184658339907918E-2</c:v>
                </c:pt>
                <c:pt idx="546">
                  <c:v>2.3222611841449033E-2</c:v>
                </c:pt>
                <c:pt idx="547">
                  <c:v>2.3260565342990151E-2</c:v>
                </c:pt>
                <c:pt idx="548">
                  <c:v>2.3298518844531265E-2</c:v>
                </c:pt>
                <c:pt idx="549">
                  <c:v>2.3336472346072383E-2</c:v>
                </c:pt>
                <c:pt idx="550">
                  <c:v>2.3374425847613498E-2</c:v>
                </c:pt>
                <c:pt idx="551">
                  <c:v>2.3412379349154615E-2</c:v>
                </c:pt>
                <c:pt idx="552">
                  <c:v>2.345033285069573E-2</c:v>
                </c:pt>
                <c:pt idx="553">
                  <c:v>2.3488286352236848E-2</c:v>
                </c:pt>
                <c:pt idx="554">
                  <c:v>2.3526239853777962E-2</c:v>
                </c:pt>
                <c:pt idx="555">
                  <c:v>2.356419335531908E-2</c:v>
                </c:pt>
                <c:pt idx="556">
                  <c:v>2.3602146856860195E-2</c:v>
                </c:pt>
                <c:pt idx="557">
                  <c:v>2.3640100358401313E-2</c:v>
                </c:pt>
                <c:pt idx="558">
                  <c:v>2.3678053859942427E-2</c:v>
                </c:pt>
                <c:pt idx="559">
                  <c:v>2.3716007361483545E-2</c:v>
                </c:pt>
                <c:pt idx="560">
                  <c:v>2.375396086302466E-2</c:v>
                </c:pt>
                <c:pt idx="561">
                  <c:v>2.3791914364565778E-2</c:v>
                </c:pt>
                <c:pt idx="562">
                  <c:v>2.3829867866106892E-2</c:v>
                </c:pt>
                <c:pt idx="563">
                  <c:v>2.386782136764801E-2</c:v>
                </c:pt>
                <c:pt idx="564">
                  <c:v>2.3905774869189125E-2</c:v>
                </c:pt>
                <c:pt idx="565">
                  <c:v>2.3943728370730243E-2</c:v>
                </c:pt>
                <c:pt idx="566">
                  <c:v>2.3981681872271357E-2</c:v>
                </c:pt>
                <c:pt idx="567">
                  <c:v>2.4019635373812472E-2</c:v>
                </c:pt>
                <c:pt idx="568">
                  <c:v>2.405758887535359E-2</c:v>
                </c:pt>
                <c:pt idx="569">
                  <c:v>2.4095542376894704E-2</c:v>
                </c:pt>
                <c:pt idx="570">
                  <c:v>2.4133495878435822E-2</c:v>
                </c:pt>
                <c:pt idx="571">
                  <c:v>2.4171449379976936E-2</c:v>
                </c:pt>
                <c:pt idx="572">
                  <c:v>2.4209402881518054E-2</c:v>
                </c:pt>
                <c:pt idx="573">
                  <c:v>2.4247356383059169E-2</c:v>
                </c:pt>
                <c:pt idx="574">
                  <c:v>2.4285309884600287E-2</c:v>
                </c:pt>
                <c:pt idx="575">
                  <c:v>2.4323263386141401E-2</c:v>
                </c:pt>
                <c:pt idx="576">
                  <c:v>2.4361216887682519E-2</c:v>
                </c:pt>
                <c:pt idx="577">
                  <c:v>2.4399170389223634E-2</c:v>
                </c:pt>
                <c:pt idx="578">
                  <c:v>2.4437123890764752E-2</c:v>
                </c:pt>
                <c:pt idx="579">
                  <c:v>2.4475077392305866E-2</c:v>
                </c:pt>
                <c:pt idx="580">
                  <c:v>2.4513030893846984E-2</c:v>
                </c:pt>
                <c:pt idx="581">
                  <c:v>2.4550984395388099E-2</c:v>
                </c:pt>
                <c:pt idx="582">
                  <c:v>2.4588937896929217E-2</c:v>
                </c:pt>
                <c:pt idx="583">
                  <c:v>2.4626891398470331E-2</c:v>
                </c:pt>
                <c:pt idx="584">
                  <c:v>2.4664844900011449E-2</c:v>
                </c:pt>
                <c:pt idx="585">
                  <c:v>2.4702798401552564E-2</c:v>
                </c:pt>
                <c:pt idx="586">
                  <c:v>2.4740751903093681E-2</c:v>
                </c:pt>
                <c:pt idx="587">
                  <c:v>2.4778705404634796E-2</c:v>
                </c:pt>
                <c:pt idx="588">
                  <c:v>2.4816658906175914E-2</c:v>
                </c:pt>
                <c:pt idx="589">
                  <c:v>2.4854612407717028E-2</c:v>
                </c:pt>
                <c:pt idx="590">
                  <c:v>2.4892565909258146E-2</c:v>
                </c:pt>
                <c:pt idx="591">
                  <c:v>2.4930519410799261E-2</c:v>
                </c:pt>
                <c:pt idx="592">
                  <c:v>2.4968472912340379E-2</c:v>
                </c:pt>
                <c:pt idx="593">
                  <c:v>2.5006426413881493E-2</c:v>
                </c:pt>
                <c:pt idx="594">
                  <c:v>2.5044379915422611E-2</c:v>
                </c:pt>
                <c:pt idx="595">
                  <c:v>2.5082333416963726E-2</c:v>
                </c:pt>
                <c:pt idx="596">
                  <c:v>2.512028691850484E-2</c:v>
                </c:pt>
                <c:pt idx="597">
                  <c:v>2.5158240420045958E-2</c:v>
                </c:pt>
                <c:pt idx="598">
                  <c:v>2.5196193921587073E-2</c:v>
                </c:pt>
                <c:pt idx="599">
                  <c:v>2.5234147423128191E-2</c:v>
                </c:pt>
                <c:pt idx="600">
                  <c:v>2.5272100924669305E-2</c:v>
                </c:pt>
                <c:pt idx="601">
                  <c:v>2.5310054426210423E-2</c:v>
                </c:pt>
                <c:pt idx="602">
                  <c:v>2.5348007927751538E-2</c:v>
                </c:pt>
                <c:pt idx="603">
                  <c:v>2.5385961429292656E-2</c:v>
                </c:pt>
                <c:pt idx="604">
                  <c:v>2.542391493083377E-2</c:v>
                </c:pt>
                <c:pt idx="605">
                  <c:v>2.5461868432374888E-2</c:v>
                </c:pt>
                <c:pt idx="606">
                  <c:v>2.5499821933916002E-2</c:v>
                </c:pt>
                <c:pt idx="607">
                  <c:v>2.553777543545712E-2</c:v>
                </c:pt>
                <c:pt idx="608">
                  <c:v>2.5575728936998235E-2</c:v>
                </c:pt>
                <c:pt idx="609">
                  <c:v>2.5613682438539353E-2</c:v>
                </c:pt>
                <c:pt idx="610">
                  <c:v>2.5651635940080467E-2</c:v>
                </c:pt>
                <c:pt idx="611">
                  <c:v>2.5689589441621585E-2</c:v>
                </c:pt>
                <c:pt idx="612">
                  <c:v>2.57275429431627E-2</c:v>
                </c:pt>
                <c:pt idx="613">
                  <c:v>2.5765496444703818E-2</c:v>
                </c:pt>
                <c:pt idx="614">
                  <c:v>2.5803449946244932E-2</c:v>
                </c:pt>
                <c:pt idx="615">
                  <c:v>2.584140344778605E-2</c:v>
                </c:pt>
                <c:pt idx="616">
                  <c:v>2.5879356949327165E-2</c:v>
                </c:pt>
                <c:pt idx="617">
                  <c:v>2.5917310450868283E-2</c:v>
                </c:pt>
                <c:pt idx="618">
                  <c:v>2.5955263952409397E-2</c:v>
                </c:pt>
                <c:pt idx="619">
                  <c:v>2.5993217453950515E-2</c:v>
                </c:pt>
                <c:pt idx="620">
                  <c:v>2.603117095549163E-2</c:v>
                </c:pt>
                <c:pt idx="621">
                  <c:v>2.6069124457032748E-2</c:v>
                </c:pt>
                <c:pt idx="622">
                  <c:v>2.6107077958573862E-2</c:v>
                </c:pt>
                <c:pt idx="623">
                  <c:v>2.614503146011498E-2</c:v>
                </c:pt>
                <c:pt idx="624">
                  <c:v>2.6182984961656094E-2</c:v>
                </c:pt>
                <c:pt idx="625">
                  <c:v>2.6220938463197209E-2</c:v>
                </c:pt>
                <c:pt idx="626">
                  <c:v>2.6258891964738327E-2</c:v>
                </c:pt>
                <c:pt idx="627">
                  <c:v>2.6296845466279441E-2</c:v>
                </c:pt>
                <c:pt idx="628">
                  <c:v>2.6334798967820559E-2</c:v>
                </c:pt>
                <c:pt idx="629">
                  <c:v>2.6372752469361674E-2</c:v>
                </c:pt>
                <c:pt idx="630">
                  <c:v>2.6410705970902792E-2</c:v>
                </c:pt>
                <c:pt idx="631">
                  <c:v>2.6448659472443906E-2</c:v>
                </c:pt>
                <c:pt idx="632">
                  <c:v>2.6486612973985024E-2</c:v>
                </c:pt>
                <c:pt idx="633">
                  <c:v>2.6524566475526139E-2</c:v>
                </c:pt>
                <c:pt idx="634">
                  <c:v>2.6562519977067257E-2</c:v>
                </c:pt>
                <c:pt idx="635">
                  <c:v>2.6600473478608371E-2</c:v>
                </c:pt>
                <c:pt idx="636">
                  <c:v>2.6638426980149489E-2</c:v>
                </c:pt>
                <c:pt idx="637">
                  <c:v>2.6676380481690604E-2</c:v>
                </c:pt>
                <c:pt idx="638">
                  <c:v>2.6714333983231722E-2</c:v>
                </c:pt>
                <c:pt idx="639">
                  <c:v>2.6752287484772836E-2</c:v>
                </c:pt>
                <c:pt idx="640">
                  <c:v>2.6790240986313954E-2</c:v>
                </c:pt>
                <c:pt idx="641">
                  <c:v>2.6828194487855068E-2</c:v>
                </c:pt>
                <c:pt idx="642">
                  <c:v>2.6866147989396186E-2</c:v>
                </c:pt>
                <c:pt idx="643">
                  <c:v>2.6904101490937301E-2</c:v>
                </c:pt>
                <c:pt idx="644">
                  <c:v>2.6942054992478419E-2</c:v>
                </c:pt>
                <c:pt idx="645">
                  <c:v>2.6980008494019533E-2</c:v>
                </c:pt>
                <c:pt idx="646">
                  <c:v>2.7017961995560651E-2</c:v>
                </c:pt>
                <c:pt idx="647">
                  <c:v>2.7055915497101766E-2</c:v>
                </c:pt>
                <c:pt idx="648">
                  <c:v>2.7093868998642884E-2</c:v>
                </c:pt>
                <c:pt idx="649">
                  <c:v>2.7131822500183998E-2</c:v>
                </c:pt>
                <c:pt idx="650">
                  <c:v>2.7169776001725116E-2</c:v>
                </c:pt>
                <c:pt idx="651">
                  <c:v>2.7207729503266231E-2</c:v>
                </c:pt>
                <c:pt idx="652">
                  <c:v>2.7245683004807349E-2</c:v>
                </c:pt>
                <c:pt idx="653">
                  <c:v>2.7283636506348463E-2</c:v>
                </c:pt>
                <c:pt idx="654">
                  <c:v>2.7321590007889581E-2</c:v>
                </c:pt>
                <c:pt idx="655">
                  <c:v>2.7359543509430696E-2</c:v>
                </c:pt>
                <c:pt idx="656">
                  <c:v>2.739749701097181E-2</c:v>
                </c:pt>
                <c:pt idx="657">
                  <c:v>2.7435450512512928E-2</c:v>
                </c:pt>
                <c:pt idx="658">
                  <c:v>2.7473404014054043E-2</c:v>
                </c:pt>
                <c:pt idx="659">
                  <c:v>2.751135751559516E-2</c:v>
                </c:pt>
                <c:pt idx="660">
                  <c:v>2.7549311017136275E-2</c:v>
                </c:pt>
                <c:pt idx="661">
                  <c:v>2.7587264518677393E-2</c:v>
                </c:pt>
                <c:pt idx="662">
                  <c:v>2.7625218020218507E-2</c:v>
                </c:pt>
                <c:pt idx="663">
                  <c:v>2.7663171521759625E-2</c:v>
                </c:pt>
                <c:pt idx="664">
                  <c:v>2.770112502330074E-2</c:v>
                </c:pt>
                <c:pt idx="665">
                  <c:v>2.7739078524841858E-2</c:v>
                </c:pt>
                <c:pt idx="666">
                  <c:v>2.7777032026382972E-2</c:v>
                </c:pt>
                <c:pt idx="667">
                  <c:v>2.781498552792409E-2</c:v>
                </c:pt>
                <c:pt idx="668">
                  <c:v>2.7852939029465205E-2</c:v>
                </c:pt>
                <c:pt idx="669">
                  <c:v>2.7890892531006323E-2</c:v>
                </c:pt>
                <c:pt idx="670">
                  <c:v>2.7928846032547437E-2</c:v>
                </c:pt>
                <c:pt idx="671">
                  <c:v>2.7966799534088555E-2</c:v>
                </c:pt>
                <c:pt idx="672">
                  <c:v>2.800475303562967E-2</c:v>
                </c:pt>
                <c:pt idx="673">
                  <c:v>2.8042706537170788E-2</c:v>
                </c:pt>
                <c:pt idx="674">
                  <c:v>2.8080660038711902E-2</c:v>
                </c:pt>
                <c:pt idx="675">
                  <c:v>2.811861354025302E-2</c:v>
                </c:pt>
                <c:pt idx="676">
                  <c:v>2.8156567041794135E-2</c:v>
                </c:pt>
                <c:pt idx="677">
                  <c:v>2.8194520543335252E-2</c:v>
                </c:pt>
                <c:pt idx="678">
                  <c:v>2.8232474044876367E-2</c:v>
                </c:pt>
                <c:pt idx="679">
                  <c:v>2.8270427546417485E-2</c:v>
                </c:pt>
                <c:pt idx="680">
                  <c:v>2.8308381047958599E-2</c:v>
                </c:pt>
                <c:pt idx="681">
                  <c:v>2.8346334549499717E-2</c:v>
                </c:pt>
                <c:pt idx="682">
                  <c:v>2.8384288051040832E-2</c:v>
                </c:pt>
                <c:pt idx="683">
                  <c:v>2.842224155258195E-2</c:v>
                </c:pt>
                <c:pt idx="684">
                  <c:v>2.8460195054123064E-2</c:v>
                </c:pt>
                <c:pt idx="685">
                  <c:v>2.8498148555664179E-2</c:v>
                </c:pt>
                <c:pt idx="686">
                  <c:v>2.8536102057205297E-2</c:v>
                </c:pt>
                <c:pt idx="687">
                  <c:v>2.8574055558746411E-2</c:v>
                </c:pt>
                <c:pt idx="688">
                  <c:v>2.8612009060287529E-2</c:v>
                </c:pt>
                <c:pt idx="689">
                  <c:v>2.8649962561828644E-2</c:v>
                </c:pt>
                <c:pt idx="690">
                  <c:v>2.8687916063369762E-2</c:v>
                </c:pt>
                <c:pt idx="691">
                  <c:v>2.8725869564910876E-2</c:v>
                </c:pt>
                <c:pt idx="692">
                  <c:v>2.8763823066451994E-2</c:v>
                </c:pt>
                <c:pt idx="693">
                  <c:v>2.8801776567993109E-2</c:v>
                </c:pt>
                <c:pt idx="694">
                  <c:v>2.8839730069534227E-2</c:v>
                </c:pt>
                <c:pt idx="695">
                  <c:v>2.8877683571075341E-2</c:v>
                </c:pt>
                <c:pt idx="696">
                  <c:v>2.8915637072616459E-2</c:v>
                </c:pt>
                <c:pt idx="697">
                  <c:v>2.8953590574157573E-2</c:v>
                </c:pt>
                <c:pt idx="698">
                  <c:v>2.8991544075698691E-2</c:v>
                </c:pt>
                <c:pt idx="699">
                  <c:v>2.9029497577239806E-2</c:v>
                </c:pt>
                <c:pt idx="700">
                  <c:v>2.9067451078780924E-2</c:v>
                </c:pt>
                <c:pt idx="701">
                  <c:v>2.9105404580322038E-2</c:v>
                </c:pt>
                <c:pt idx="702">
                  <c:v>2.9143358081863156E-2</c:v>
                </c:pt>
                <c:pt idx="703">
                  <c:v>2.9181311583404271E-2</c:v>
                </c:pt>
                <c:pt idx="704">
                  <c:v>2.9219265084945389E-2</c:v>
                </c:pt>
                <c:pt idx="705">
                  <c:v>2.9257218586486503E-2</c:v>
                </c:pt>
                <c:pt idx="706">
                  <c:v>2.9295172088027621E-2</c:v>
                </c:pt>
                <c:pt idx="707">
                  <c:v>2.9333125589568736E-2</c:v>
                </c:pt>
                <c:pt idx="708">
                  <c:v>2.9371079091109854E-2</c:v>
                </c:pt>
                <c:pt idx="709">
                  <c:v>2.9409032592650968E-2</c:v>
                </c:pt>
                <c:pt idx="710">
                  <c:v>2.9446986094192086E-2</c:v>
                </c:pt>
                <c:pt idx="711">
                  <c:v>2.9484939595733201E-2</c:v>
                </c:pt>
                <c:pt idx="712">
                  <c:v>2.9522893097274319E-2</c:v>
                </c:pt>
                <c:pt idx="713">
                  <c:v>2.9560846598815433E-2</c:v>
                </c:pt>
                <c:pt idx="714">
                  <c:v>2.9598800100356547E-2</c:v>
                </c:pt>
                <c:pt idx="715">
                  <c:v>2.9636753601897665E-2</c:v>
                </c:pt>
                <c:pt idx="716">
                  <c:v>2.967470710343878E-2</c:v>
                </c:pt>
                <c:pt idx="717">
                  <c:v>2.9712660604979898E-2</c:v>
                </c:pt>
                <c:pt idx="718">
                  <c:v>2.9750614106521012E-2</c:v>
                </c:pt>
                <c:pt idx="719">
                  <c:v>2.978856760806213E-2</c:v>
                </c:pt>
                <c:pt idx="720">
                  <c:v>2.9826521109603245E-2</c:v>
                </c:pt>
                <c:pt idx="721">
                  <c:v>2.9864474611144363E-2</c:v>
                </c:pt>
                <c:pt idx="722">
                  <c:v>2.9902428112685477E-2</c:v>
                </c:pt>
                <c:pt idx="723">
                  <c:v>2.9940381614226595E-2</c:v>
                </c:pt>
                <c:pt idx="724">
                  <c:v>2.997833511576771E-2</c:v>
                </c:pt>
                <c:pt idx="725">
                  <c:v>3.0016288617308828E-2</c:v>
                </c:pt>
                <c:pt idx="726">
                  <c:v>3.0054242118849942E-2</c:v>
                </c:pt>
                <c:pt idx="727">
                  <c:v>3.009219562039106E-2</c:v>
                </c:pt>
                <c:pt idx="728">
                  <c:v>3.0130149121932175E-2</c:v>
                </c:pt>
                <c:pt idx="729">
                  <c:v>3.0168102623473293E-2</c:v>
                </c:pt>
                <c:pt idx="730">
                  <c:v>3.0206056125014407E-2</c:v>
                </c:pt>
                <c:pt idx="731">
                  <c:v>3.0244009626555525E-2</c:v>
                </c:pt>
                <c:pt idx="732">
                  <c:v>3.0281963128096639E-2</c:v>
                </c:pt>
                <c:pt idx="733">
                  <c:v>3.0319916629637757E-2</c:v>
                </c:pt>
                <c:pt idx="734">
                  <c:v>3.0357870131178872E-2</c:v>
                </c:pt>
                <c:pt idx="735">
                  <c:v>3.039582363271999E-2</c:v>
                </c:pt>
                <c:pt idx="736">
                  <c:v>3.0433777134261104E-2</c:v>
                </c:pt>
                <c:pt idx="737">
                  <c:v>3.0471730635802222E-2</c:v>
                </c:pt>
                <c:pt idx="738">
                  <c:v>3.0509684137343337E-2</c:v>
                </c:pt>
                <c:pt idx="739">
                  <c:v>3.0547637638884455E-2</c:v>
                </c:pt>
                <c:pt idx="740">
                  <c:v>3.0585591140425569E-2</c:v>
                </c:pt>
                <c:pt idx="741">
                  <c:v>3.0623544641966687E-2</c:v>
                </c:pt>
                <c:pt idx="742">
                  <c:v>3.0661498143507802E-2</c:v>
                </c:pt>
                <c:pt idx="743">
                  <c:v>3.0699451645048916E-2</c:v>
                </c:pt>
                <c:pt idx="744">
                  <c:v>3.0737405146590034E-2</c:v>
                </c:pt>
                <c:pt idx="745">
                  <c:v>3.0775358648131149E-2</c:v>
                </c:pt>
                <c:pt idx="746">
                  <c:v>3.0813312149672267E-2</c:v>
                </c:pt>
                <c:pt idx="747">
                  <c:v>3.0851265651213381E-2</c:v>
                </c:pt>
                <c:pt idx="748">
                  <c:v>3.0889219152754499E-2</c:v>
                </c:pt>
                <c:pt idx="749">
                  <c:v>3.0927172654295614E-2</c:v>
                </c:pt>
                <c:pt idx="750">
                  <c:v>3.0965126155836731E-2</c:v>
                </c:pt>
                <c:pt idx="751">
                  <c:v>3.1003079657377846E-2</c:v>
                </c:pt>
                <c:pt idx="752">
                  <c:v>3.1041033158918964E-2</c:v>
                </c:pt>
                <c:pt idx="753">
                  <c:v>3.1078986660460078E-2</c:v>
                </c:pt>
                <c:pt idx="754">
                  <c:v>3.1116940162001196E-2</c:v>
                </c:pt>
                <c:pt idx="755">
                  <c:v>3.1154893663542311E-2</c:v>
                </c:pt>
                <c:pt idx="756">
                  <c:v>3.1192847165083429E-2</c:v>
                </c:pt>
                <c:pt idx="757">
                  <c:v>3.1230800666624543E-2</c:v>
                </c:pt>
                <c:pt idx="758">
                  <c:v>3.1268754168165665E-2</c:v>
                </c:pt>
                <c:pt idx="759">
                  <c:v>3.1306707669706779E-2</c:v>
                </c:pt>
                <c:pt idx="760">
                  <c:v>3.1344661171247894E-2</c:v>
                </c:pt>
                <c:pt idx="761">
                  <c:v>3.1382614672789008E-2</c:v>
                </c:pt>
                <c:pt idx="762">
                  <c:v>3.142056817433013E-2</c:v>
                </c:pt>
                <c:pt idx="763">
                  <c:v>3.1458521675871244E-2</c:v>
                </c:pt>
                <c:pt idx="764">
                  <c:v>3.1496475177412359E-2</c:v>
                </c:pt>
                <c:pt idx="765">
                  <c:v>3.1534428678953473E-2</c:v>
                </c:pt>
                <c:pt idx="766">
                  <c:v>3.1572382180494594E-2</c:v>
                </c:pt>
                <c:pt idx="767">
                  <c:v>3.1610335682035709E-2</c:v>
                </c:pt>
                <c:pt idx="768">
                  <c:v>3.1648289183576823E-2</c:v>
                </c:pt>
                <c:pt idx="769">
                  <c:v>3.1686242685117938E-2</c:v>
                </c:pt>
                <c:pt idx="770">
                  <c:v>3.1724196186659059E-2</c:v>
                </c:pt>
                <c:pt idx="771">
                  <c:v>3.1762149688200174E-2</c:v>
                </c:pt>
                <c:pt idx="772">
                  <c:v>3.1800103189741288E-2</c:v>
                </c:pt>
                <c:pt idx="773">
                  <c:v>3.1838056691282403E-2</c:v>
                </c:pt>
                <c:pt idx="774">
                  <c:v>3.1876010192823517E-2</c:v>
                </c:pt>
                <c:pt idx="775">
                  <c:v>3.1913963694364639E-2</c:v>
                </c:pt>
                <c:pt idx="776">
                  <c:v>3.1951917195905753E-2</c:v>
                </c:pt>
                <c:pt idx="777">
                  <c:v>3.1989870697446868E-2</c:v>
                </c:pt>
                <c:pt idx="778">
                  <c:v>3.2027824198987982E-2</c:v>
                </c:pt>
                <c:pt idx="779">
                  <c:v>3.2065777700529104E-2</c:v>
                </c:pt>
                <c:pt idx="780">
                  <c:v>3.2103731202070218E-2</c:v>
                </c:pt>
                <c:pt idx="781">
                  <c:v>3.2141684703611333E-2</c:v>
                </c:pt>
                <c:pt idx="782">
                  <c:v>3.2179638205152447E-2</c:v>
                </c:pt>
                <c:pt idx="783">
                  <c:v>3.2217591706693569E-2</c:v>
                </c:pt>
                <c:pt idx="784">
                  <c:v>3.2255545208234683E-2</c:v>
                </c:pt>
                <c:pt idx="785">
                  <c:v>3.2293498709775798E-2</c:v>
                </c:pt>
                <c:pt idx="786">
                  <c:v>3.2331452211316912E-2</c:v>
                </c:pt>
                <c:pt idx="787">
                  <c:v>3.2369405712858033E-2</c:v>
                </c:pt>
                <c:pt idx="788">
                  <c:v>3.2407359214399148E-2</c:v>
                </c:pt>
                <c:pt idx="789">
                  <c:v>3.2445312715940262E-2</c:v>
                </c:pt>
                <c:pt idx="790">
                  <c:v>3.2483266217481377E-2</c:v>
                </c:pt>
                <c:pt idx="791">
                  <c:v>3.2521219719022498E-2</c:v>
                </c:pt>
                <c:pt idx="792">
                  <c:v>3.2559173220563613E-2</c:v>
                </c:pt>
                <c:pt idx="793">
                  <c:v>3.2597126722104727E-2</c:v>
                </c:pt>
                <c:pt idx="794">
                  <c:v>3.2635080223645842E-2</c:v>
                </c:pt>
                <c:pt idx="795">
                  <c:v>3.2673033725186963E-2</c:v>
                </c:pt>
                <c:pt idx="796">
                  <c:v>3.2710987226728078E-2</c:v>
                </c:pt>
                <c:pt idx="797">
                  <c:v>3.2748940728269192E-2</c:v>
                </c:pt>
                <c:pt idx="798">
                  <c:v>3.2786894229810307E-2</c:v>
                </c:pt>
                <c:pt idx="799">
                  <c:v>3.2824847731351428E-2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77C-4643-9D94-9195BEA97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034960"/>
        <c:axId val="811039280"/>
        <c:extLst/>
      </c:scatterChart>
      <c:valAx>
        <c:axId val="81103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39280"/>
        <c:crosses val="autoZero"/>
        <c:crossBetween val="midCat"/>
      </c:valAx>
      <c:valAx>
        <c:axId val="81103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3496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539749</xdr:colOff>
      <xdr:row>0</xdr:row>
      <xdr:rowOff>76200</xdr:rowOff>
    </xdr:from>
    <xdr:ext cx="4548293" cy="1295400"/>
    <xdr:pic>
      <xdr:nvPicPr>
        <xdr:cNvPr id="2" name="Picture 1">
          <a:extLst>
            <a:ext uri="{FF2B5EF4-FFF2-40B4-BE49-F238E27FC236}">
              <a16:creationId xmlns:a16="http://schemas.microsoft.com/office/drawing/2014/main" id="{3A29FC43-BEDF-41CE-BFDF-31597BA3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1749" y="76200"/>
          <a:ext cx="4548293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19</xdr:row>
      <xdr:rowOff>19049</xdr:rowOff>
    </xdr:from>
    <xdr:to>
      <xdr:col>20</xdr:col>
      <xdr:colOff>75198</xdr:colOff>
      <xdr:row>40</xdr:row>
      <xdr:rowOff>33420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68C054-AF6A-4666-B9F3-6A9C7A9D9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4F77-9D4A-4F00-9C47-04F90B736695}">
  <dimension ref="J10:J20"/>
  <sheetViews>
    <sheetView showGridLines="0" tabSelected="1" workbookViewId="0"/>
  </sheetViews>
  <sheetFormatPr defaultRowHeight="13.5" x14ac:dyDescent="0.25"/>
  <sheetData>
    <row r="10" spans="10:10" ht="47.5" x14ac:dyDescent="1.1000000000000001">
      <c r="J10" s="39" t="s">
        <v>77</v>
      </c>
    </row>
    <row r="11" spans="10:10" ht="14.5" x14ac:dyDescent="0.35">
      <c r="J11" s="37"/>
    </row>
    <row r="12" spans="10:10" ht="31" x14ac:dyDescent="0.7">
      <c r="J12" s="40" t="s">
        <v>78</v>
      </c>
    </row>
    <row r="13" spans="10:10" ht="14.5" x14ac:dyDescent="0.35">
      <c r="J13" s="37"/>
    </row>
    <row r="15" spans="10:10" ht="16" x14ac:dyDescent="0.4">
      <c r="J15" s="38" t="s">
        <v>76</v>
      </c>
    </row>
    <row r="16" spans="10:10" ht="16" x14ac:dyDescent="0.4">
      <c r="J16" s="38"/>
    </row>
    <row r="17" spans="10:10" ht="16" x14ac:dyDescent="0.4">
      <c r="J17" s="38"/>
    </row>
    <row r="18" spans="10:10" ht="16" x14ac:dyDescent="0.4">
      <c r="J18" s="38"/>
    </row>
    <row r="19" spans="10:10" ht="14.5" x14ac:dyDescent="0.35">
      <c r="J19" s="37"/>
    </row>
    <row r="20" spans="10:10" ht="14.5" x14ac:dyDescent="0.35">
      <c r="J20" s="37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51"/>
  <sheetViews>
    <sheetView showGridLines="0" zoomScale="60" zoomScaleNormal="60" workbookViewId="0"/>
  </sheetViews>
  <sheetFormatPr defaultRowHeight="16" x14ac:dyDescent="0.4"/>
  <cols>
    <col min="1" max="1" width="3" style="3" customWidth="1"/>
    <col min="2" max="13" width="12.58203125" style="7" customWidth="1"/>
    <col min="14" max="14" width="3.1640625" style="7" customWidth="1"/>
    <col min="15" max="25" width="12.58203125" style="7" customWidth="1"/>
    <col min="26" max="16384" width="8.6640625" style="3"/>
  </cols>
  <sheetData>
    <row r="2" spans="2:25" x14ac:dyDescent="0.4">
      <c r="B2" s="43" t="s">
        <v>79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O2" s="43" t="s">
        <v>80</v>
      </c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2:25" x14ac:dyDescent="0.4">
      <c r="B3" s="41" t="s">
        <v>0</v>
      </c>
      <c r="C3" s="41" t="s">
        <v>21</v>
      </c>
      <c r="D3" s="41" t="s">
        <v>22</v>
      </c>
      <c r="E3" s="41" t="s">
        <v>23</v>
      </c>
      <c r="F3" s="41" t="s">
        <v>24</v>
      </c>
      <c r="G3" s="41" t="s">
        <v>25</v>
      </c>
      <c r="H3" s="41" t="s">
        <v>26</v>
      </c>
      <c r="I3" s="41" t="s">
        <v>27</v>
      </c>
      <c r="J3" s="41" t="s">
        <v>28</v>
      </c>
      <c r="K3" s="41" t="s">
        <v>29</v>
      </c>
      <c r="L3" s="41" t="s">
        <v>30</v>
      </c>
      <c r="M3" s="41" t="s">
        <v>31</v>
      </c>
      <c r="N3" s="42"/>
      <c r="O3" s="41" t="s">
        <v>21</v>
      </c>
      <c r="P3" s="41" t="s">
        <v>22</v>
      </c>
      <c r="Q3" s="41" t="s">
        <v>23</v>
      </c>
      <c r="R3" s="41" t="s">
        <v>24</v>
      </c>
      <c r="S3" s="41" t="s">
        <v>25</v>
      </c>
      <c r="T3" s="41" t="s">
        <v>26</v>
      </c>
      <c r="U3" s="41" t="s">
        <v>27</v>
      </c>
      <c r="V3" s="41" t="s">
        <v>28</v>
      </c>
      <c r="W3" s="41" t="s">
        <v>29</v>
      </c>
      <c r="X3" s="41" t="s">
        <v>30</v>
      </c>
      <c r="Y3" s="41" t="s">
        <v>31</v>
      </c>
    </row>
    <row r="4" spans="2:25" x14ac:dyDescent="0.4">
      <c r="B4" s="34">
        <v>41944</v>
      </c>
      <c r="C4" s="5">
        <v>1.57023792229554E-2</v>
      </c>
      <c r="D4" s="5">
        <v>8.8645443079337707E-3</v>
      </c>
      <c r="E4" s="5">
        <v>-8.6936504616643595E-2</v>
      </c>
      <c r="F4" s="5">
        <v>2.3489546070624499E-2</v>
      </c>
      <c r="G4" s="5">
        <v>3.07914554769287E-2</v>
      </c>
      <c r="H4" s="5">
        <v>4.8100612744206697E-2</v>
      </c>
      <c r="I4" s="5">
        <v>5.5448466552349203E-2</v>
      </c>
      <c r="J4" s="5">
        <v>2.0002381588372101E-2</v>
      </c>
      <c r="K4" s="5">
        <v>1.16560516970367E-2</v>
      </c>
      <c r="L4" s="5">
        <v>3.4785528416576797E-2</v>
      </c>
      <c r="M4" s="5">
        <v>5.4478383411068899E-2</v>
      </c>
      <c r="O4" s="5" cm="1">
        <f t="array" aca="1" ref="O4:O123" ca="1">INDIRECT(C3)-AVERAGE(INDIRECT(C3))</f>
        <v>6.665136858990563E-3</v>
      </c>
      <c r="P4" s="5" cm="1">
        <f t="array" aca="1" ref="P4:P123" ca="1">INDIRECT(D3)-AVERAGE(INDIRECT(D3))</f>
        <v>1.8267305659756365E-3</v>
      </c>
      <c r="Q4" s="5" cm="1">
        <f t="array" aca="1" ref="Q4:Q123" ca="1">INDIRECT(E3)-AVERAGE(INDIRECT(E3))</f>
        <v>-9.4631525045755907E-2</v>
      </c>
      <c r="R4" s="5" cm="1">
        <f t="array" aca="1" ref="R4:R123" ca="1">INDIRECT(F3)-AVERAGE(INDIRECT(F3))</f>
        <v>1.2827806105459192E-2</v>
      </c>
      <c r="S4" s="5" cm="1">
        <f t="array" aca="1" ref="S4:S123" ca="1">INDIRECT(G3)-AVERAGE(INDIRECT(G3))</f>
        <v>2.0047984586122045E-2</v>
      </c>
      <c r="T4" s="5" cm="1">
        <f t="array" aca="1" ref="T4:T123" ca="1">INDIRECT(H3)-AVERAGE(INDIRECT(H3))</f>
        <v>3.0776572652086637E-2</v>
      </c>
      <c r="U4" s="5" cm="1">
        <f t="array" aca="1" ref="U4:U123" ca="1">INDIRECT(I3)-AVERAGE(INDIRECT(I3))</f>
        <v>4.7830638492595515E-2</v>
      </c>
      <c r="V4" s="5" cm="1">
        <f t="array" aca="1" ref="V4:V123" ca="1">INDIRECT(J3)-AVERAGE(INDIRECT(J3))</f>
        <v>1.3667845272155216E-2</v>
      </c>
      <c r="W4" s="5" cm="1">
        <f t="array" aca="1" ref="W4:W123" ca="1">INDIRECT(K3)-AVERAGE(INDIRECT(K3))</f>
        <v>3.1481109576552702E-3</v>
      </c>
      <c r="X4" s="5" cm="1">
        <f t="array" aca="1" ref="X4:X123" ca="1">INDIRECT(L3)-AVERAGE(INDIRECT(L3))</f>
        <v>2.5620153937692049E-2</v>
      </c>
      <c r="Y4" s="5" cm="1">
        <f t="array" aca="1" ref="Y4:Y123" ca="1">INDIRECT(M3)-AVERAGE(INDIRECT(M3))</f>
        <v>4.2964514895604503E-2</v>
      </c>
    </row>
    <row r="5" spans="2:25" x14ac:dyDescent="0.4">
      <c r="B5" s="34">
        <v>41974</v>
      </c>
      <c r="C5" s="5">
        <v>-1.1798353444073E-2</v>
      </c>
      <c r="D5" s="5">
        <v>-5.7724354070799101E-2</v>
      </c>
      <c r="E5" s="5">
        <v>-8.2685550997712697E-3</v>
      </c>
      <c r="F5" s="5">
        <v>1.35246173184904E-2</v>
      </c>
      <c r="G5" s="5">
        <v>-5.79863268960824E-3</v>
      </c>
      <c r="H5" s="5">
        <v>-2.6830106536737602E-2</v>
      </c>
      <c r="I5" s="5">
        <v>-1.6429643525121499E-2</v>
      </c>
      <c r="J5" s="5">
        <v>5.3366779724758201E-3</v>
      </c>
      <c r="K5" s="5">
        <v>2.6521394451217001E-2</v>
      </c>
      <c r="L5" s="5">
        <v>-1.7670596165881101E-2</v>
      </c>
      <c r="M5" s="5">
        <v>4.7349488388530401E-3</v>
      </c>
      <c r="O5" s="5">
        <f ca="1"/>
        <v>-2.0835595808037836E-2</v>
      </c>
      <c r="P5" s="5">
        <f ca="1"/>
        <v>-6.4762167812757232E-2</v>
      </c>
      <c r="Q5" s="5">
        <f ca="1"/>
        <v>-1.5963575528883583E-2</v>
      </c>
      <c r="R5" s="5">
        <f ca="1"/>
        <v>2.8628773533250929E-3</v>
      </c>
      <c r="S5" s="5">
        <f ca="1"/>
        <v>-1.6542103580414892E-2</v>
      </c>
      <c r="T5" s="5">
        <f ca="1"/>
        <v>-4.4154146628857666E-2</v>
      </c>
      <c r="U5" s="5">
        <f ca="1"/>
        <v>-2.4047471584875191E-2</v>
      </c>
      <c r="V5" s="5">
        <f ca="1"/>
        <v>-9.9785834374106416E-4</v>
      </c>
      <c r="W5" s="5">
        <f ca="1"/>
        <v>1.8013453711835572E-2</v>
      </c>
      <c r="X5" s="5">
        <f ca="1"/>
        <v>-2.6835970644765849E-2</v>
      </c>
      <c r="Y5" s="5">
        <f ca="1"/>
        <v>-6.7789196766113533E-3</v>
      </c>
    </row>
    <row r="6" spans="2:25" x14ac:dyDescent="0.4">
      <c r="B6" s="34">
        <v>42005</v>
      </c>
      <c r="C6" s="5">
        <v>-1.2131841940233E-2</v>
      </c>
      <c r="D6" s="5">
        <v>-1.9003646208555599E-2</v>
      </c>
      <c r="E6" s="5">
        <v>-3.9675178003999403E-2</v>
      </c>
      <c r="F6" s="5">
        <v>-6.47975060671412E-2</v>
      </c>
      <c r="G6" s="5">
        <v>-3.0108940781784301E-2</v>
      </c>
      <c r="H6" s="5">
        <v>-3.0046822431062801E-2</v>
      </c>
      <c r="I6" s="5">
        <v>-2.5713591148564599E-3</v>
      </c>
      <c r="J6" s="5">
        <v>8.3082140961806897E-2</v>
      </c>
      <c r="K6" s="5">
        <v>3.24164859858267E-2</v>
      </c>
      <c r="L6" s="5">
        <v>1.67655530598372E-2</v>
      </c>
      <c r="M6" s="5">
        <v>-2.5916493705249E-2</v>
      </c>
      <c r="O6" s="5">
        <f ca="1"/>
        <v>-2.1169084304197838E-2</v>
      </c>
      <c r="P6" s="5">
        <f ca="1"/>
        <v>-2.6041459950513733E-2</v>
      </c>
      <c r="Q6" s="5">
        <f ca="1"/>
        <v>-4.7370198433111715E-2</v>
      </c>
      <c r="R6" s="5">
        <f ca="1"/>
        <v>-7.5459246032306512E-2</v>
      </c>
      <c r="S6" s="5">
        <f ca="1"/>
        <v>-4.0852411672590953E-2</v>
      </c>
      <c r="T6" s="5">
        <f ca="1"/>
        <v>-4.7370862523182858E-2</v>
      </c>
      <c r="U6" s="5">
        <f ca="1"/>
        <v>-1.0189187174610152E-2</v>
      </c>
      <c r="V6" s="5">
        <f ca="1"/>
        <v>7.6747604645590009E-2</v>
      </c>
      <c r="W6" s="5">
        <f ca="1"/>
        <v>2.390854524644527E-2</v>
      </c>
      <c r="X6" s="5">
        <f ca="1"/>
        <v>7.6001785809524519E-3</v>
      </c>
      <c r="Y6" s="5">
        <f ca="1"/>
        <v>-3.7430362220713394E-2</v>
      </c>
    </row>
    <row r="7" spans="2:25" x14ac:dyDescent="0.4">
      <c r="B7" s="34">
        <v>42036</v>
      </c>
      <c r="C7" s="5">
        <v>7.9681032496325702E-2</v>
      </c>
      <c r="D7" s="5">
        <v>6.6177144256596293E-2</v>
      </c>
      <c r="E7" s="5">
        <v>4.5929730368033002E-2</v>
      </c>
      <c r="F7" s="5">
        <v>5.8235287312724697E-2</v>
      </c>
      <c r="G7" s="5">
        <v>5.3509091847687401E-2</v>
      </c>
      <c r="H7" s="5">
        <v>7.9950021237082405E-2</v>
      </c>
      <c r="I7" s="5">
        <v>4.1441018981206001E-2</v>
      </c>
      <c r="J7" s="5">
        <v>-3.6741921894848102E-2</v>
      </c>
      <c r="K7" s="5">
        <v>-6.3948673384037605E-2</v>
      </c>
      <c r="L7" s="5">
        <v>4.2876188160293399E-2</v>
      </c>
      <c r="M7" s="5">
        <v>8.5441003031188401E-2</v>
      </c>
      <c r="O7" s="5">
        <f ca="1"/>
        <v>7.064379013236087E-2</v>
      </c>
      <c r="P7" s="5">
        <f ca="1"/>
        <v>5.9139330514638155E-2</v>
      </c>
      <c r="Q7" s="5">
        <f ca="1"/>
        <v>3.823470993892069E-2</v>
      </c>
      <c r="R7" s="5">
        <f ca="1"/>
        <v>4.7573547347559392E-2</v>
      </c>
      <c r="S7" s="5">
        <f ca="1"/>
        <v>4.2765620956880745E-2</v>
      </c>
      <c r="T7" s="5">
        <f ca="1"/>
        <v>6.2625981144962345E-2</v>
      </c>
      <c r="U7" s="5">
        <f ca="1"/>
        <v>3.3823190921452313E-2</v>
      </c>
      <c r="V7" s="5">
        <f ca="1"/>
        <v>-4.3076458211064983E-2</v>
      </c>
      <c r="W7" s="5">
        <f ca="1"/>
        <v>-7.2456614123419028E-2</v>
      </c>
      <c r="X7" s="5">
        <f ca="1"/>
        <v>3.3710813681408651E-2</v>
      </c>
      <c r="Y7" s="5">
        <f ca="1"/>
        <v>7.3927134515724011E-2</v>
      </c>
    </row>
    <row r="8" spans="2:25" x14ac:dyDescent="0.4">
      <c r="B8" s="34">
        <v>42064</v>
      </c>
      <c r="C8" s="5">
        <v>-5.2631583692896403E-2</v>
      </c>
      <c r="D8" s="5">
        <v>-2.4376431578537399E-2</v>
      </c>
      <c r="E8" s="5">
        <v>-1.8223206393441899E-2</v>
      </c>
      <c r="F8" s="5">
        <v>-9.8560229836641196E-3</v>
      </c>
      <c r="G8" s="5">
        <v>-2.9918058239658599E-2</v>
      </c>
      <c r="H8" s="5">
        <v>-3.8292001726144602E-2</v>
      </c>
      <c r="I8" s="5">
        <v>-2.5394977609431501E-2</v>
      </c>
      <c r="J8" s="5">
        <v>1.12752859135436E-2</v>
      </c>
      <c r="K8" s="5">
        <v>-1.7687134338733999E-2</v>
      </c>
      <c r="L8" s="5">
        <v>3.5991236754836799E-3</v>
      </c>
      <c r="M8" s="5">
        <v>-8.1610119937808E-3</v>
      </c>
      <c r="O8" s="5">
        <f ca="1"/>
        <v>-6.1668826056861241E-2</v>
      </c>
      <c r="P8" s="5">
        <f ca="1"/>
        <v>-3.1414245320495533E-2</v>
      </c>
      <c r="Q8" s="5">
        <f ca="1"/>
        <v>-2.5918226822554211E-2</v>
      </c>
      <c r="R8" s="5">
        <f ca="1"/>
        <v>-2.0517762948829427E-2</v>
      </c>
      <c r="S8" s="5">
        <f ca="1"/>
        <v>-4.0661529130465252E-2</v>
      </c>
      <c r="T8" s="5">
        <f ca="1"/>
        <v>-5.5616041818264662E-2</v>
      </c>
      <c r="U8" s="5">
        <f ca="1"/>
        <v>-3.3012805669185193E-2</v>
      </c>
      <c r="V8" s="5">
        <f ca="1"/>
        <v>4.9407495973267154E-3</v>
      </c>
      <c r="W8" s="5">
        <f ca="1"/>
        <v>-2.6195075078115429E-2</v>
      </c>
      <c r="X8" s="5">
        <f ca="1"/>
        <v>-5.5662508034010679E-3</v>
      </c>
      <c r="Y8" s="5">
        <f ca="1"/>
        <v>-1.9674880509245193E-2</v>
      </c>
    </row>
    <row r="9" spans="2:25" x14ac:dyDescent="0.4">
      <c r="B9" s="34">
        <v>42095</v>
      </c>
      <c r="C9" s="5">
        <v>3.7529471881210398E-2</v>
      </c>
      <c r="D9" s="5">
        <v>3.6899789679127999E-2</v>
      </c>
      <c r="E9" s="5">
        <v>7.2979915501125897E-2</v>
      </c>
      <c r="F9" s="5">
        <v>4.56492342718561E-3</v>
      </c>
      <c r="G9" s="5">
        <v>2.0730404131541198E-3</v>
      </c>
      <c r="H9" s="5">
        <v>3.1715372381174403E-2</v>
      </c>
      <c r="I9" s="5">
        <v>-1.5138275246178101E-3</v>
      </c>
      <c r="J9" s="5">
        <v>-5.2847578339116102E-2</v>
      </c>
      <c r="K9" s="5">
        <v>3.1098877801878201E-3</v>
      </c>
      <c r="L9" s="5">
        <v>-8.1300151289363208E-3</v>
      </c>
      <c r="M9" s="5">
        <v>2.8260358442998498E-3</v>
      </c>
      <c r="O9" s="5">
        <f ca="1"/>
        <v>2.849222951724556E-2</v>
      </c>
      <c r="P9" s="5">
        <f ca="1"/>
        <v>2.9861975937169865E-2</v>
      </c>
      <c r="Q9" s="5">
        <f ca="1"/>
        <v>6.5284895072013585E-2</v>
      </c>
      <c r="R9" s="5">
        <f ca="1"/>
        <v>-6.0968165379796969E-3</v>
      </c>
      <c r="S9" s="5">
        <f ca="1"/>
        <v>-8.6704304776525336E-3</v>
      </c>
      <c r="T9" s="5">
        <f ca="1"/>
        <v>1.4391332289054343E-2</v>
      </c>
      <c r="U9" s="5">
        <f ca="1"/>
        <v>-9.1316555843715015E-3</v>
      </c>
      <c r="V9" s="5">
        <f ca="1"/>
        <v>-5.918211465533299E-2</v>
      </c>
      <c r="W9" s="5">
        <f ca="1"/>
        <v>-5.3980529591936095E-3</v>
      </c>
      <c r="X9" s="5">
        <f ca="1"/>
        <v>-1.7295389607821069E-2</v>
      </c>
      <c r="Y9" s="5">
        <f ca="1"/>
        <v>-8.6878326711645436E-3</v>
      </c>
    </row>
    <row r="10" spans="2:25" x14ac:dyDescent="0.4">
      <c r="B10" s="34">
        <v>42125</v>
      </c>
      <c r="C10" s="5">
        <v>3.7684243993852799E-3</v>
      </c>
      <c r="D10" s="5">
        <v>-1.8295387254201202E-2</v>
      </c>
      <c r="E10" s="5">
        <v>-5.1886732467988798E-2</v>
      </c>
      <c r="F10" s="5">
        <v>1.9478028495300798E-2</v>
      </c>
      <c r="G10" s="5">
        <v>3.2358049451844399E-3</v>
      </c>
      <c r="H10" s="5">
        <v>1.8553154586114801E-2</v>
      </c>
      <c r="I10" s="5">
        <v>8.6831649779012497E-3</v>
      </c>
      <c r="J10" s="5">
        <v>-3.0230620352794399E-3</v>
      </c>
      <c r="K10" s="5">
        <v>6.3317742814365703E-3</v>
      </c>
      <c r="L10" s="5">
        <v>4.5042308640093398E-2</v>
      </c>
      <c r="M10" s="5">
        <v>1.3145771921415901E-2</v>
      </c>
      <c r="O10" s="5">
        <f ca="1"/>
        <v>-5.2688179645795571E-3</v>
      </c>
      <c r="P10" s="5">
        <f ca="1"/>
        <v>-2.5333200996159336E-2</v>
      </c>
      <c r="Q10" s="5">
        <f ca="1"/>
        <v>-5.958175289710111E-2</v>
      </c>
      <c r="R10" s="5">
        <f ca="1"/>
        <v>8.8162885301354913E-3</v>
      </c>
      <c r="S10" s="5">
        <f ca="1"/>
        <v>-7.5076659456222144E-3</v>
      </c>
      <c r="T10" s="5">
        <f ca="1"/>
        <v>1.2291144939947408E-3</v>
      </c>
      <c r="U10" s="5">
        <f ca="1"/>
        <v>1.0653369181475589E-3</v>
      </c>
      <c r="V10" s="5">
        <f ca="1"/>
        <v>-9.3575983514963233E-3</v>
      </c>
      <c r="W10" s="5">
        <f ca="1"/>
        <v>-2.1761664579448593E-3</v>
      </c>
      <c r="X10" s="5">
        <f ca="1"/>
        <v>3.587693416120865E-2</v>
      </c>
      <c r="Y10" s="5">
        <f ca="1"/>
        <v>1.6319034059515073E-3</v>
      </c>
    </row>
    <row r="11" spans="2:25" x14ac:dyDescent="0.4">
      <c r="B11" s="34">
        <v>42156</v>
      </c>
      <c r="C11" s="5">
        <v>-4.3864657781517699E-2</v>
      </c>
      <c r="D11" s="5">
        <v>-1.19317919455074E-2</v>
      </c>
      <c r="E11" s="5">
        <v>-4.1204333961173303E-2</v>
      </c>
      <c r="F11" s="5">
        <v>-8.9428159577260701E-3</v>
      </c>
      <c r="G11" s="5">
        <v>-3.13562768499063E-2</v>
      </c>
      <c r="H11" s="5">
        <v>-4.5423214293319802E-2</v>
      </c>
      <c r="I11" s="5">
        <v>-2.4390211991922098E-2</v>
      </c>
      <c r="J11" s="5">
        <v>-5.6229823959964197E-2</v>
      </c>
      <c r="K11" s="5">
        <v>-6.83143026191846E-2</v>
      </c>
      <c r="L11" s="5">
        <v>-7.3391657540496699E-3</v>
      </c>
      <c r="M11" s="5">
        <v>2.3587935446758501E-3</v>
      </c>
      <c r="O11" s="5">
        <f ca="1"/>
        <v>-5.2901900145482537E-2</v>
      </c>
      <c r="P11" s="5">
        <f ca="1"/>
        <v>-1.8969605687465536E-2</v>
      </c>
      <c r="Q11" s="5">
        <f ca="1"/>
        <v>-4.8899354390285615E-2</v>
      </c>
      <c r="R11" s="5">
        <f ca="1"/>
        <v>-1.9604555922891377E-2</v>
      </c>
      <c r="S11" s="5">
        <f ca="1"/>
        <v>-4.2099747740712956E-2</v>
      </c>
      <c r="T11" s="5">
        <f ca="1"/>
        <v>-6.2747254385439863E-2</v>
      </c>
      <c r="U11" s="5">
        <f ca="1"/>
        <v>-3.200804005167579E-2</v>
      </c>
      <c r="V11" s="5">
        <f ca="1"/>
        <v>-6.2564360276181077E-2</v>
      </c>
      <c r="W11" s="5">
        <f ca="1"/>
        <v>-7.6822243358566022E-2</v>
      </c>
      <c r="X11" s="5">
        <f ca="1"/>
        <v>-1.650454023293442E-2</v>
      </c>
      <c r="Y11" s="5">
        <f ca="1"/>
        <v>-9.1550749707885425E-3</v>
      </c>
    </row>
    <row r="12" spans="2:25" x14ac:dyDescent="0.4">
      <c r="B12" s="34">
        <v>42186</v>
      </c>
      <c r="C12" s="5">
        <v>-4.6084446431228797E-2</v>
      </c>
      <c r="D12" s="5">
        <v>-5.9804171808845097E-3</v>
      </c>
      <c r="E12" s="5">
        <v>-7.0770472586143496E-2</v>
      </c>
      <c r="F12" s="5">
        <v>3.8564556115949701E-2</v>
      </c>
      <c r="G12" s="5">
        <v>7.9392755886023292E-3</v>
      </c>
      <c r="H12" s="5">
        <v>3.3130096696505303E-2</v>
      </c>
      <c r="I12" s="5">
        <v>6.3483155977430497E-2</v>
      </c>
      <c r="J12" s="5">
        <v>6.8400349404842603E-2</v>
      </c>
      <c r="K12" s="5">
        <v>7.0673359627556706E-2</v>
      </c>
      <c r="L12" s="5">
        <v>3.3120488248096401E-2</v>
      </c>
      <c r="M12" s="5">
        <v>5.2234963689301202E-2</v>
      </c>
      <c r="O12" s="5">
        <f ca="1"/>
        <v>-5.5121688795193635E-2</v>
      </c>
      <c r="P12" s="5">
        <f ca="1"/>
        <v>-1.3018230922842645E-2</v>
      </c>
      <c r="Q12" s="5">
        <f ca="1"/>
        <v>-7.8465493015255808E-2</v>
      </c>
      <c r="R12" s="5">
        <f ca="1"/>
        <v>2.7902816150784396E-2</v>
      </c>
      <c r="S12" s="5">
        <f ca="1"/>
        <v>-2.8041953022043247E-3</v>
      </c>
      <c r="T12" s="5">
        <f ca="1"/>
        <v>1.5806056604385242E-2</v>
      </c>
      <c r="U12" s="5">
        <f ca="1"/>
        <v>5.5865327917676809E-2</v>
      </c>
      <c r="V12" s="5">
        <f ca="1"/>
        <v>6.2065813088625715E-2</v>
      </c>
      <c r="W12" s="5">
        <f ca="1"/>
        <v>6.2165418888175276E-2</v>
      </c>
      <c r="X12" s="5">
        <f ca="1"/>
        <v>2.3955113769211653E-2</v>
      </c>
      <c r="Y12" s="5">
        <f ca="1"/>
        <v>4.0721095173836805E-2</v>
      </c>
    </row>
    <row r="13" spans="2:25" x14ac:dyDescent="0.4">
      <c r="B13" s="34">
        <v>42217</v>
      </c>
      <c r="C13" s="5">
        <v>-5.6365583834570201E-2</v>
      </c>
      <c r="D13" s="5">
        <v>-3.1355091463159498E-2</v>
      </c>
      <c r="E13" s="5">
        <v>-4.2519473315791097E-2</v>
      </c>
      <c r="F13" s="5">
        <v>-7.0606586692305795E-2</v>
      </c>
      <c r="G13" s="5">
        <v>-5.4039027046287498E-2</v>
      </c>
      <c r="H13" s="5">
        <v>-5.5190110495922401E-2</v>
      </c>
      <c r="I13" s="5">
        <v>-5.9630373396956898E-2</v>
      </c>
      <c r="J13" s="5">
        <v>-6.2911572130002702E-2</v>
      </c>
      <c r="K13" s="5">
        <v>-3.4780669329854901E-2</v>
      </c>
      <c r="L13" s="5">
        <v>-7.9645096294976306E-2</v>
      </c>
      <c r="M13" s="5">
        <v>-6.5320122474569406E-2</v>
      </c>
      <c r="O13" s="5">
        <f ca="1"/>
        <v>-6.5402826198535033E-2</v>
      </c>
      <c r="P13" s="5">
        <f ca="1"/>
        <v>-3.8392905205117636E-2</v>
      </c>
      <c r="Q13" s="5">
        <f ca="1"/>
        <v>-5.0214493744903409E-2</v>
      </c>
      <c r="R13" s="5">
        <f ca="1"/>
        <v>-8.1268326657471107E-2</v>
      </c>
      <c r="S13" s="5">
        <f ca="1"/>
        <v>-6.4782497937094147E-2</v>
      </c>
      <c r="T13" s="5">
        <f ca="1"/>
        <v>-7.2514150588042461E-2</v>
      </c>
      <c r="U13" s="5">
        <f ca="1"/>
        <v>-6.7248201456710593E-2</v>
      </c>
      <c r="V13" s="5">
        <f ca="1"/>
        <v>-6.924610844621959E-2</v>
      </c>
      <c r="W13" s="5">
        <f ca="1"/>
        <v>-4.328861006923633E-2</v>
      </c>
      <c r="X13" s="5">
        <f ca="1"/>
        <v>-8.8810470773861061E-2</v>
      </c>
      <c r="Y13" s="5">
        <f ca="1"/>
        <v>-7.6833990990033796E-2</v>
      </c>
    </row>
    <row r="14" spans="2:25" x14ac:dyDescent="0.4">
      <c r="B14" s="34">
        <v>42248</v>
      </c>
      <c r="C14" s="5">
        <v>-7.9335816866933598E-2</v>
      </c>
      <c r="D14" s="5">
        <v>-5.8647793379438602E-2</v>
      </c>
      <c r="E14" s="5">
        <v>-7.8729338208895203E-2</v>
      </c>
      <c r="F14" s="5">
        <v>-3.2863717775810097E-2</v>
      </c>
      <c r="G14" s="5">
        <v>-2.7295809365702701E-2</v>
      </c>
      <c r="H14" s="5">
        <v>-1.8145882258895001E-2</v>
      </c>
      <c r="I14" s="5">
        <v>-2.5363539074487098E-3</v>
      </c>
      <c r="J14" s="5">
        <v>2.03975604736709E-2</v>
      </c>
      <c r="K14" s="5">
        <v>1.9547933122911299E-2</v>
      </c>
      <c r="L14" s="5">
        <v>-6.0433921832205403E-2</v>
      </c>
      <c r="M14" s="5">
        <v>-9.6025081076682502E-3</v>
      </c>
      <c r="O14" s="5">
        <f ca="1"/>
        <v>-8.8373059230898429E-2</v>
      </c>
      <c r="P14" s="5">
        <f ca="1"/>
        <v>-6.5685607121396733E-2</v>
      </c>
      <c r="Q14" s="5">
        <f ca="1"/>
        <v>-8.6424358638007515E-2</v>
      </c>
      <c r="R14" s="5">
        <f ca="1"/>
        <v>-4.3525457740975403E-2</v>
      </c>
      <c r="S14" s="5">
        <f ca="1"/>
        <v>-3.8039280256509357E-2</v>
      </c>
      <c r="T14" s="5">
        <f ca="1"/>
        <v>-3.5469922351015065E-2</v>
      </c>
      <c r="U14" s="5">
        <f ca="1"/>
        <v>-1.01541819672024E-2</v>
      </c>
      <c r="V14" s="5">
        <f ca="1"/>
        <v>1.4063024157454015E-2</v>
      </c>
      <c r="W14" s="5">
        <f ca="1"/>
        <v>1.103999238352987E-2</v>
      </c>
      <c r="X14" s="5">
        <f ca="1"/>
        <v>-6.9599296311090159E-2</v>
      </c>
      <c r="Y14" s="5">
        <f ca="1"/>
        <v>-2.1116376623132642E-2</v>
      </c>
    </row>
    <row r="15" spans="2:25" x14ac:dyDescent="0.4">
      <c r="B15" s="34">
        <v>42278</v>
      </c>
      <c r="C15" s="5">
        <v>0.14057853910422299</v>
      </c>
      <c r="D15" s="5">
        <v>0.119555827499588</v>
      </c>
      <c r="E15" s="5">
        <v>0.119800755244877</v>
      </c>
      <c r="F15" s="5">
        <v>6.7861899231727404E-2</v>
      </c>
      <c r="G15" s="5">
        <v>9.3670397498424304E-2</v>
      </c>
      <c r="H15" s="5">
        <v>0.110045886692144</v>
      </c>
      <c r="I15" s="5">
        <v>6.3822926822609496E-2</v>
      </c>
      <c r="J15" s="5">
        <v>6.8157073739703797E-2</v>
      </c>
      <c r="K15" s="5">
        <v>2.0168525143971501E-2</v>
      </c>
      <c r="L15" s="5">
        <v>8.1059460141119102E-2</v>
      </c>
      <c r="M15" s="5">
        <v>9.4467269213173596E-2</v>
      </c>
      <c r="O15" s="5">
        <f ca="1"/>
        <v>0.13154129674025816</v>
      </c>
      <c r="P15" s="5">
        <f ca="1"/>
        <v>0.11251801375762986</v>
      </c>
      <c r="Q15" s="5">
        <f ca="1"/>
        <v>0.11210573481576469</v>
      </c>
      <c r="R15" s="5">
        <f ca="1"/>
        <v>5.7200159266562099E-2</v>
      </c>
      <c r="S15" s="5">
        <f ca="1"/>
        <v>8.2926926607617649E-2</v>
      </c>
      <c r="T15" s="5">
        <f ca="1"/>
        <v>9.2721846600023944E-2</v>
      </c>
      <c r="U15" s="5">
        <f ca="1"/>
        <v>5.6205098762855808E-2</v>
      </c>
      <c r="V15" s="5">
        <f ca="1"/>
        <v>6.1822537423486909E-2</v>
      </c>
      <c r="W15" s="5">
        <f ca="1"/>
        <v>1.1660584404590071E-2</v>
      </c>
      <c r="X15" s="5">
        <f ca="1"/>
        <v>7.1894085662234347E-2</v>
      </c>
      <c r="Y15" s="5">
        <f ca="1"/>
        <v>8.2953400697709206E-2</v>
      </c>
    </row>
    <row r="16" spans="2:25" x14ac:dyDescent="0.4">
      <c r="B16" s="34">
        <v>42309</v>
      </c>
      <c r="C16" s="5">
        <v>9.9383204283978802E-3</v>
      </c>
      <c r="D16" s="5">
        <v>-1.01470068689505E-2</v>
      </c>
      <c r="E16" s="5">
        <v>-1.4678519238151401E-4</v>
      </c>
      <c r="F16" s="5">
        <v>1.9933866817730898E-2</v>
      </c>
      <c r="G16" s="5">
        <v>8.6604216104990903E-3</v>
      </c>
      <c r="H16" s="5">
        <v>7.1018094428102101E-3</v>
      </c>
      <c r="I16" s="5">
        <v>-9.2224263808851504E-3</v>
      </c>
      <c r="J16" s="5">
        <v>-6.2585316393630099E-3</v>
      </c>
      <c r="K16" s="5">
        <v>-2.12573982816592E-2</v>
      </c>
      <c r="L16" s="5">
        <v>-3.2237344290617699E-3</v>
      </c>
      <c r="M16" s="5">
        <v>-2.3460606856177501E-3</v>
      </c>
      <c r="O16" s="5">
        <f ca="1"/>
        <v>9.0107806443304357E-4</v>
      </c>
      <c r="P16" s="5">
        <f ca="1"/>
        <v>-1.7184820610908633E-2</v>
      </c>
      <c r="Q16" s="5">
        <f ca="1"/>
        <v>-7.8418056214938272E-3</v>
      </c>
      <c r="R16" s="5">
        <f ca="1"/>
        <v>9.2721268525655914E-3</v>
      </c>
      <c r="S16" s="5">
        <f ca="1"/>
        <v>-2.0830492803075636E-3</v>
      </c>
      <c r="T16" s="5">
        <f ca="1"/>
        <v>-1.0222230649309851E-2</v>
      </c>
      <c r="U16" s="5">
        <f ca="1"/>
        <v>-1.684025444063884E-2</v>
      </c>
      <c r="V16" s="5">
        <f ca="1"/>
        <v>-1.2593067955579894E-2</v>
      </c>
      <c r="W16" s="5">
        <f ca="1"/>
        <v>-2.9765339021040629E-2</v>
      </c>
      <c r="X16" s="5">
        <f ca="1"/>
        <v>-1.2389108907946518E-2</v>
      </c>
      <c r="Y16" s="5">
        <f ca="1"/>
        <v>-1.3859929201082144E-2</v>
      </c>
    </row>
    <row r="17" spans="2:25" x14ac:dyDescent="0.4">
      <c r="B17" s="34">
        <v>42339</v>
      </c>
      <c r="C17" s="5">
        <v>-5.0513912847325503E-2</v>
      </c>
      <c r="D17" s="5">
        <v>-1.13112833360002E-2</v>
      </c>
      <c r="E17" s="5">
        <v>-0.113202262600823</v>
      </c>
      <c r="F17" s="5">
        <v>-2.9723244095197901E-2</v>
      </c>
      <c r="G17" s="5">
        <v>-3.1603981262827999E-2</v>
      </c>
      <c r="H17" s="5">
        <v>-2.5705293997672199E-2</v>
      </c>
      <c r="I17" s="5">
        <v>2.1651274541363501E-2</v>
      </c>
      <c r="J17" s="5">
        <v>4.2826623451430196E-3</v>
      </c>
      <c r="K17" s="5">
        <v>1.07427434228643E-2</v>
      </c>
      <c r="L17" s="5">
        <v>1.29377002519912E-2</v>
      </c>
      <c r="M17" s="5">
        <v>-3.2434130012426197E-2</v>
      </c>
      <c r="O17" s="5">
        <f ca="1"/>
        <v>-5.9551155211290341E-2</v>
      </c>
      <c r="P17" s="5">
        <f ca="1"/>
        <v>-1.8349097077958336E-2</v>
      </c>
      <c r="Q17" s="5">
        <f ca="1"/>
        <v>-0.12089728302993531</v>
      </c>
      <c r="R17" s="5">
        <f ca="1"/>
        <v>-4.0384984060363206E-2</v>
      </c>
      <c r="S17" s="5">
        <f ca="1"/>
        <v>-4.2347452153634654E-2</v>
      </c>
      <c r="T17" s="5">
        <f ca="1"/>
        <v>-4.3029334089792259E-2</v>
      </c>
      <c r="U17" s="5">
        <f ca="1"/>
        <v>1.4033446481609809E-2</v>
      </c>
      <c r="V17" s="5">
        <f ca="1"/>
        <v>-2.0518739710738646E-3</v>
      </c>
      <c r="W17" s="5">
        <f ca="1"/>
        <v>2.2348026834828703E-3</v>
      </c>
      <c r="X17" s="5">
        <f ca="1"/>
        <v>3.7723257731064521E-3</v>
      </c>
      <c r="Y17" s="5">
        <f ca="1"/>
        <v>-4.3947998527890594E-2</v>
      </c>
    </row>
    <row r="18" spans="2:25" x14ac:dyDescent="0.4">
      <c r="B18" s="34">
        <v>42370</v>
      </c>
      <c r="C18" s="5">
        <v>-0.100404491661676</v>
      </c>
      <c r="D18" s="5">
        <v>1.9977093814248701E-2</v>
      </c>
      <c r="E18" s="5">
        <v>-2.6239160046853199E-2</v>
      </c>
      <c r="F18" s="5">
        <v>-8.2833186764435504E-2</v>
      </c>
      <c r="G18" s="5">
        <v>-5.1244811411932302E-2</v>
      </c>
      <c r="H18" s="5">
        <v>-3.2287009422908998E-2</v>
      </c>
      <c r="I18" s="5">
        <v>1.27532769103266E-2</v>
      </c>
      <c r="J18" s="5">
        <v>-2.0878762812522898E-2</v>
      </c>
      <c r="K18" s="5">
        <v>6.0294898143080797E-2</v>
      </c>
      <c r="L18" s="5">
        <v>-7.3281107925599095E-2</v>
      </c>
      <c r="M18" s="5">
        <v>-4.7893931006548297E-2</v>
      </c>
      <c r="O18" s="5">
        <f ca="1"/>
        <v>-0.10944173402564084</v>
      </c>
      <c r="P18" s="5">
        <f ca="1"/>
        <v>1.2939280072290567E-2</v>
      </c>
      <c r="Q18" s="5">
        <f ca="1"/>
        <v>-3.3934180475965511E-2</v>
      </c>
      <c r="R18" s="5">
        <f ca="1"/>
        <v>-9.3494926729600816E-2</v>
      </c>
      <c r="S18" s="5">
        <f ca="1"/>
        <v>-6.1988282302738958E-2</v>
      </c>
      <c r="T18" s="5">
        <f ca="1"/>
        <v>-4.9611049515029058E-2</v>
      </c>
      <c r="U18" s="5">
        <f ca="1"/>
        <v>5.1354488505729089E-3</v>
      </c>
      <c r="V18" s="5">
        <f ca="1"/>
        <v>-2.7213299128739783E-2</v>
      </c>
      <c r="W18" s="5">
        <f ca="1"/>
        <v>5.1786957403699367E-2</v>
      </c>
      <c r="X18" s="5">
        <f ca="1"/>
        <v>-8.2446482404483851E-2</v>
      </c>
      <c r="Y18" s="5">
        <f ca="1"/>
        <v>-5.9407799522012694E-2</v>
      </c>
    </row>
    <row r="19" spans="2:25" x14ac:dyDescent="0.4">
      <c r="B19" s="34">
        <v>42401</v>
      </c>
      <c r="C19" s="5">
        <v>7.8153353981708501E-2</v>
      </c>
      <c r="D19" s="5">
        <v>3.9675211383811901E-2</v>
      </c>
      <c r="E19" s="5">
        <v>-2.8002123918866299E-2</v>
      </c>
      <c r="F19" s="5">
        <v>-2.9005231972791898E-2</v>
      </c>
      <c r="G19" s="5">
        <v>4.2608324528278903E-2</v>
      </c>
      <c r="H19" s="5">
        <v>-6.5472043262907202E-3</v>
      </c>
      <c r="I19" s="5">
        <v>3.1520575470257799E-3</v>
      </c>
      <c r="J19" s="5">
        <v>-3.6370770015600601E-3</v>
      </c>
      <c r="K19" s="5">
        <v>1.9374447191031499E-2</v>
      </c>
      <c r="L19" s="5">
        <v>-3.6106500648913002E-3</v>
      </c>
      <c r="M19" s="5">
        <v>4.4523267167851203E-3</v>
      </c>
      <c r="O19" s="5">
        <f ca="1"/>
        <v>6.911611161774367E-2</v>
      </c>
      <c r="P19" s="5">
        <f ca="1"/>
        <v>3.2637397641853763E-2</v>
      </c>
      <c r="Q19" s="5">
        <f ca="1"/>
        <v>-3.5697144347978611E-2</v>
      </c>
      <c r="R19" s="5">
        <f ca="1"/>
        <v>-3.9666971937957207E-2</v>
      </c>
      <c r="S19" s="5">
        <f ca="1"/>
        <v>3.1864853637472247E-2</v>
      </c>
      <c r="T19" s="5">
        <f ca="1"/>
        <v>-2.3871244418410782E-2</v>
      </c>
      <c r="U19" s="5">
        <f ca="1"/>
        <v>-4.4657705127279113E-3</v>
      </c>
      <c r="V19" s="5">
        <f ca="1"/>
        <v>-9.9716133177769443E-3</v>
      </c>
      <c r="W19" s="5">
        <f ca="1"/>
        <v>1.086650645165007E-2</v>
      </c>
      <c r="X19" s="5">
        <f ca="1"/>
        <v>-1.2776024543776049E-2</v>
      </c>
      <c r="Y19" s="5">
        <f ca="1"/>
        <v>-7.0615417986792731E-3</v>
      </c>
    </row>
    <row r="20" spans="2:25" x14ac:dyDescent="0.4">
      <c r="B20" s="34">
        <v>42430</v>
      </c>
      <c r="C20" s="5">
        <v>7.2009352637735405E-2</v>
      </c>
      <c r="D20" s="5">
        <v>4.9937613090017E-2</v>
      </c>
      <c r="E20" s="5">
        <v>9.3849352543235703E-2</v>
      </c>
      <c r="F20" s="5">
        <v>6.6856487774300505E-2</v>
      </c>
      <c r="G20" s="5">
        <v>6.42749272248688E-2</v>
      </c>
      <c r="H20" s="5">
        <v>8.2743460232949401E-2</v>
      </c>
      <c r="I20" s="5">
        <v>4.2026926611848203E-2</v>
      </c>
      <c r="J20" s="5">
        <v>9.2426443245643794E-2</v>
      </c>
      <c r="K20" s="5">
        <v>7.1706537018593294E-2</v>
      </c>
      <c r="L20" s="5">
        <v>2.34031939946963E-2</v>
      </c>
      <c r="M20" s="5">
        <v>6.2601232916830493E-2</v>
      </c>
      <c r="O20" s="5">
        <f ca="1"/>
        <v>6.2972110273770573E-2</v>
      </c>
      <c r="P20" s="5">
        <f ca="1"/>
        <v>4.2899799348058862E-2</v>
      </c>
      <c r="Q20" s="5">
        <f ca="1"/>
        <v>8.6154332114123391E-2</v>
      </c>
      <c r="R20" s="5">
        <f ca="1"/>
        <v>5.61947478091352E-2</v>
      </c>
      <c r="S20" s="5">
        <f ca="1"/>
        <v>5.3531456334062144E-2</v>
      </c>
      <c r="T20" s="5">
        <f ca="1"/>
        <v>6.541942014082934E-2</v>
      </c>
      <c r="U20" s="5">
        <f ca="1"/>
        <v>3.4409098552094515E-2</v>
      </c>
      <c r="V20" s="5">
        <f ca="1"/>
        <v>8.6091906929426906E-2</v>
      </c>
      <c r="W20" s="5">
        <f ca="1"/>
        <v>6.3198596279211872E-2</v>
      </c>
      <c r="X20" s="5">
        <f ca="1"/>
        <v>1.4237819515811552E-2</v>
      </c>
      <c r="Y20" s="5">
        <f ca="1"/>
        <v>5.1087364401366103E-2</v>
      </c>
    </row>
    <row r="21" spans="2:25" x14ac:dyDescent="0.4">
      <c r="B21" s="34">
        <v>42461</v>
      </c>
      <c r="C21" s="5">
        <v>5.4753151646681701E-2</v>
      </c>
      <c r="D21" s="5">
        <v>3.5627030888786102E-3</v>
      </c>
      <c r="E21" s="5">
        <v>9.8431673856063703E-2</v>
      </c>
      <c r="F21" s="5">
        <v>4.0598229130952602E-2</v>
      </c>
      <c r="G21" s="5">
        <v>1.76338416553092E-2</v>
      </c>
      <c r="H21" s="5">
        <v>-4.54693208087407E-2</v>
      </c>
      <c r="I21" s="5">
        <v>-9.2567293464164702E-3</v>
      </c>
      <c r="J21" s="5">
        <v>-1.2578059118562E-2</v>
      </c>
      <c r="K21" s="5">
        <v>-1.6846600959808101E-2</v>
      </c>
      <c r="L21" s="5">
        <v>3.3348579019858597E-2</v>
      </c>
      <c r="M21" s="5">
        <v>5.3847524168196496E-3</v>
      </c>
      <c r="O21" s="5">
        <f ca="1"/>
        <v>4.5715909282716863E-2</v>
      </c>
      <c r="P21" s="5">
        <f ca="1"/>
        <v>-3.4751106530795241E-3</v>
      </c>
      <c r="Q21" s="5">
        <f ca="1"/>
        <v>9.0736653426951391E-2</v>
      </c>
      <c r="R21" s="5">
        <f ca="1"/>
        <v>2.9936489165787297E-2</v>
      </c>
      <c r="S21" s="5">
        <f ca="1"/>
        <v>6.8903707645025462E-3</v>
      </c>
      <c r="T21" s="5">
        <f ca="1"/>
        <v>-6.2793360900860767E-2</v>
      </c>
      <c r="U21" s="5">
        <f ca="1"/>
        <v>-1.6874557406170162E-2</v>
      </c>
      <c r="V21" s="5">
        <f ca="1"/>
        <v>-1.8912595434778884E-2</v>
      </c>
      <c r="W21" s="5">
        <f ca="1"/>
        <v>-2.535454169918953E-2</v>
      </c>
      <c r="X21" s="5">
        <f ca="1"/>
        <v>2.4183204540973849E-2</v>
      </c>
      <c r="Y21" s="5">
        <f ca="1"/>
        <v>-6.1291160986447438E-3</v>
      </c>
    </row>
    <row r="22" spans="2:25" x14ac:dyDescent="0.4">
      <c r="B22" s="34">
        <v>42491</v>
      </c>
      <c r="C22" s="5">
        <v>-3.3969106651341001E-3</v>
      </c>
      <c r="D22" s="5">
        <v>-1.6207928937427799E-3</v>
      </c>
      <c r="E22" s="5">
        <v>-9.3329979527992796E-3</v>
      </c>
      <c r="F22" s="5">
        <v>1.88755491803375E-2</v>
      </c>
      <c r="G22" s="5">
        <v>-4.2737154854585301E-3</v>
      </c>
      <c r="H22" s="5">
        <v>4.8896389794544297E-2</v>
      </c>
      <c r="I22" s="5">
        <v>6.8833239192782197E-3</v>
      </c>
      <c r="J22" s="5">
        <v>2.2485387380241001E-2</v>
      </c>
      <c r="K22" s="5">
        <v>1.50760527741697E-2</v>
      </c>
      <c r="L22" s="5">
        <v>2.2352852255364101E-2</v>
      </c>
      <c r="M22" s="5">
        <v>5.0481594410677804E-4</v>
      </c>
      <c r="O22" s="5">
        <f ca="1"/>
        <v>-1.2434153029098937E-2</v>
      </c>
      <c r="P22" s="5">
        <f ca="1"/>
        <v>-8.6586066357009148E-3</v>
      </c>
      <c r="Q22" s="5">
        <f ca="1"/>
        <v>-1.7028018381911592E-2</v>
      </c>
      <c r="R22" s="5">
        <f ca="1"/>
        <v>8.2138092151721933E-3</v>
      </c>
      <c r="S22" s="5">
        <f ca="1"/>
        <v>-1.5017186376265184E-2</v>
      </c>
      <c r="T22" s="5">
        <f ca="1"/>
        <v>3.1572349702424236E-2</v>
      </c>
      <c r="U22" s="5">
        <f ca="1"/>
        <v>-7.3450414047547107E-4</v>
      </c>
      <c r="V22" s="5">
        <f ca="1"/>
        <v>1.6150851064024117E-2</v>
      </c>
      <c r="W22" s="5">
        <f ca="1"/>
        <v>6.5681120347882704E-3</v>
      </c>
      <c r="X22" s="5">
        <f ca="1"/>
        <v>1.3187477776479353E-2</v>
      </c>
      <c r="Y22" s="5">
        <f ca="1"/>
        <v>-1.1009052571357616E-2</v>
      </c>
    </row>
    <row r="23" spans="2:25" x14ac:dyDescent="0.4">
      <c r="B23" s="34">
        <v>42522</v>
      </c>
      <c r="C23" s="5">
        <v>-1.27822196665415E-2</v>
      </c>
      <c r="D23" s="5">
        <v>6.5050216222194104E-2</v>
      </c>
      <c r="E23" s="5">
        <v>2.04870898396514E-2</v>
      </c>
      <c r="F23" s="5">
        <v>-3.74731501210704E-2</v>
      </c>
      <c r="G23" s="5">
        <v>1.6096611486693399E-3</v>
      </c>
      <c r="H23" s="5">
        <v>-1.85563765488206E-2</v>
      </c>
      <c r="I23" s="5">
        <v>4.7284252950179101E-2</v>
      </c>
      <c r="J23" s="5">
        <v>5.9758777711625501E-2</v>
      </c>
      <c r="K23" s="5">
        <v>6.7548953332598402E-2</v>
      </c>
      <c r="L23" s="5">
        <v>5.0461643241630104E-3</v>
      </c>
      <c r="M23" s="5">
        <v>-1.4891160594391E-2</v>
      </c>
      <c r="O23" s="5">
        <f ca="1"/>
        <v>-2.1819462030506338E-2</v>
      </c>
      <c r="P23" s="5">
        <f ca="1"/>
        <v>5.8012402480235967E-2</v>
      </c>
      <c r="Q23" s="5">
        <f ca="1"/>
        <v>1.2792069410539088E-2</v>
      </c>
      <c r="R23" s="5">
        <f ca="1"/>
        <v>-4.8134890086235706E-2</v>
      </c>
      <c r="S23" s="5">
        <f ca="1"/>
        <v>-9.1338097421373131E-3</v>
      </c>
      <c r="T23" s="5">
        <f ca="1"/>
        <v>-3.588041664094066E-2</v>
      </c>
      <c r="U23" s="5">
        <f ca="1"/>
        <v>3.9666424890425413E-2</v>
      </c>
      <c r="V23" s="5">
        <f ca="1"/>
        <v>5.342424139540862E-2</v>
      </c>
      <c r="W23" s="5">
        <f ca="1"/>
        <v>5.9041012593216972E-2</v>
      </c>
      <c r="X23" s="5">
        <f ca="1"/>
        <v>-4.1192101547217379E-3</v>
      </c>
      <c r="Y23" s="5">
        <f ca="1"/>
        <v>-2.6405029109855392E-2</v>
      </c>
    </row>
    <row r="24" spans="2:25" x14ac:dyDescent="0.4">
      <c r="B24" s="34">
        <v>42552</v>
      </c>
      <c r="C24" s="5">
        <v>5.5966512076648801E-2</v>
      </c>
      <c r="D24" s="5">
        <v>3.3375777746139201E-2</v>
      </c>
      <c r="E24" s="5">
        <v>-6.1007468309991703E-3</v>
      </c>
      <c r="F24" s="5">
        <v>4.0089966329770799E-2</v>
      </c>
      <c r="G24" s="5">
        <v>4.1956424747292401E-2</v>
      </c>
      <c r="H24" s="5">
        <v>7.6231137817426006E-2</v>
      </c>
      <c r="I24" s="5">
        <v>-2.1921086346730098E-3</v>
      </c>
      <c r="J24" s="5">
        <v>5.2001709215621403E-2</v>
      </c>
      <c r="K24" s="5">
        <v>1.45432155617095E-3</v>
      </c>
      <c r="L24" s="5">
        <v>5.28894277921578E-2</v>
      </c>
      <c r="M24" s="5">
        <v>4.9316815877043903E-2</v>
      </c>
      <c r="O24" s="5">
        <f ca="1"/>
        <v>4.6929269712683963E-2</v>
      </c>
      <c r="P24" s="5">
        <f ca="1"/>
        <v>2.6337964004181067E-2</v>
      </c>
      <c r="Q24" s="5">
        <f ca="1"/>
        <v>-1.3795767260111483E-2</v>
      </c>
      <c r="R24" s="5">
        <f ca="1"/>
        <v>2.9428226364605493E-2</v>
      </c>
      <c r="S24" s="5">
        <f ca="1"/>
        <v>3.1212953856485745E-2</v>
      </c>
      <c r="T24" s="5">
        <f ca="1"/>
        <v>5.8907097725305946E-2</v>
      </c>
      <c r="U24" s="5">
        <f ca="1"/>
        <v>-9.8099366944267002E-3</v>
      </c>
      <c r="V24" s="5">
        <f ca="1"/>
        <v>4.5667172899404515E-2</v>
      </c>
      <c r="W24" s="5">
        <f ca="1"/>
        <v>-7.0536191832104795E-3</v>
      </c>
      <c r="X24" s="5">
        <f ca="1"/>
        <v>4.3724053313273052E-2</v>
      </c>
      <c r="Y24" s="5">
        <f ca="1"/>
        <v>3.7802947361579506E-2</v>
      </c>
    </row>
    <row r="25" spans="2:25" x14ac:dyDescent="0.4">
      <c r="B25" s="34">
        <v>42583</v>
      </c>
      <c r="C25" s="5">
        <v>-2.6703654864353899E-3</v>
      </c>
      <c r="D25" s="5">
        <v>-5.94755033560233E-2</v>
      </c>
      <c r="E25" s="5">
        <v>1.67705130491532E-2</v>
      </c>
      <c r="F25" s="5">
        <v>3.84774784803259E-2</v>
      </c>
      <c r="G25" s="5">
        <v>9.4765038222932706E-3</v>
      </c>
      <c r="H25" s="5">
        <v>1.16254930829553E-2</v>
      </c>
      <c r="I25" s="5">
        <v>-5.8501404383528403E-3</v>
      </c>
      <c r="J25" s="5">
        <v>-3.76421851145421E-2</v>
      </c>
      <c r="K25" s="5">
        <v>-5.5449140031436903E-2</v>
      </c>
      <c r="L25" s="5">
        <v>-3.2447026592343498E-2</v>
      </c>
      <c r="M25" s="5">
        <v>-1.2987258588311301E-2</v>
      </c>
      <c r="O25" s="5">
        <f ca="1"/>
        <v>-1.1707607850400226E-2</v>
      </c>
      <c r="P25" s="5">
        <f ca="1"/>
        <v>-6.6513317097981431E-2</v>
      </c>
      <c r="Q25" s="5">
        <f ca="1"/>
        <v>9.0754926200408877E-3</v>
      </c>
      <c r="R25" s="5">
        <f ca="1"/>
        <v>2.7815738515160594E-2</v>
      </c>
      <c r="S25" s="5">
        <f ca="1"/>
        <v>-1.2669670685133833E-3</v>
      </c>
      <c r="T25" s="5">
        <f ca="1"/>
        <v>-5.698547009164761E-3</v>
      </c>
      <c r="U25" s="5">
        <f ca="1"/>
        <v>-1.3467968498106532E-2</v>
      </c>
      <c r="V25" s="5">
        <f ca="1"/>
        <v>-4.397672143075898E-2</v>
      </c>
      <c r="W25" s="5">
        <f ca="1"/>
        <v>-6.3957080770818325E-2</v>
      </c>
      <c r="X25" s="5">
        <f ca="1"/>
        <v>-4.1612401071228246E-2</v>
      </c>
      <c r="Y25" s="5">
        <f ca="1"/>
        <v>-2.4501127103775694E-2</v>
      </c>
    </row>
    <row r="26" spans="2:25" x14ac:dyDescent="0.4">
      <c r="B26" s="34">
        <v>42614</v>
      </c>
      <c r="C26" s="5">
        <v>-1.66802539152851E-2</v>
      </c>
      <c r="D26" s="5">
        <v>-6.8392043525513698E-3</v>
      </c>
      <c r="E26" s="5">
        <v>3.0652565308865402E-2</v>
      </c>
      <c r="F26" s="5">
        <v>-3.2642172669607901E-2</v>
      </c>
      <c r="G26" s="5">
        <v>-3.5843647011238699E-3</v>
      </c>
      <c r="H26" s="5">
        <v>1.6811980790133099E-2</v>
      </c>
      <c r="I26" s="5">
        <v>-2.1515293901801499E-2</v>
      </c>
      <c r="J26" s="5">
        <v>-2.5064427385600399E-2</v>
      </c>
      <c r="K26" s="5">
        <v>-4.8747116945531297E-3</v>
      </c>
      <c r="L26" s="5">
        <v>-8.9332894279357897E-3</v>
      </c>
      <c r="M26" s="5">
        <v>-6.4544807431813397E-3</v>
      </c>
      <c r="O26" s="5">
        <f ca="1"/>
        <v>-2.5717496279249935E-2</v>
      </c>
      <c r="P26" s="5">
        <f ca="1"/>
        <v>-1.3877018094509504E-2</v>
      </c>
      <c r="Q26" s="5">
        <f ca="1"/>
        <v>2.295754487975309E-2</v>
      </c>
      <c r="R26" s="5">
        <f ca="1"/>
        <v>-4.3303912634773206E-2</v>
      </c>
      <c r="S26" s="5">
        <f ca="1"/>
        <v>-1.4327835591930524E-2</v>
      </c>
      <c r="T26" s="5">
        <f ca="1"/>
        <v>-5.1205930198696195E-4</v>
      </c>
      <c r="U26" s="5">
        <f ca="1"/>
        <v>-2.9133121961555191E-2</v>
      </c>
      <c r="V26" s="5">
        <f ca="1"/>
        <v>-3.1398963701817287E-2</v>
      </c>
      <c r="W26" s="5">
        <f ca="1"/>
        <v>-1.338265243393456E-2</v>
      </c>
      <c r="X26" s="5">
        <f ca="1"/>
        <v>-1.8098663906820536E-2</v>
      </c>
      <c r="Y26" s="5">
        <f ca="1"/>
        <v>-1.7968349258645731E-2</v>
      </c>
    </row>
    <row r="27" spans="2:25" x14ac:dyDescent="0.4">
      <c r="B27" s="34">
        <v>42644</v>
      </c>
      <c r="C27" s="5">
        <v>-1.58956608200909E-2</v>
      </c>
      <c r="D27" s="5">
        <v>-2.7733826170476601E-2</v>
      </c>
      <c r="E27" s="5">
        <v>-2.23089787220127E-2</v>
      </c>
      <c r="F27" s="5">
        <v>2.7687598520789999E-2</v>
      </c>
      <c r="G27" s="5">
        <v>-1.46854654931266E-2</v>
      </c>
      <c r="H27" s="5">
        <v>-3.4291210089163401E-3</v>
      </c>
      <c r="I27" s="5">
        <v>-1.55987008984662E-3</v>
      </c>
      <c r="J27" s="5">
        <v>-5.0897247885809203E-2</v>
      </c>
      <c r="K27" s="5">
        <v>1.7585274459964498E-2</v>
      </c>
      <c r="L27" s="5">
        <v>-6.2254847779193399E-2</v>
      </c>
      <c r="M27" s="5">
        <v>-2.05173654262597E-2</v>
      </c>
      <c r="O27" s="5">
        <f ca="1"/>
        <v>-2.4932903184055735E-2</v>
      </c>
      <c r="P27" s="5">
        <f ca="1"/>
        <v>-3.4771639912434732E-2</v>
      </c>
      <c r="Q27" s="5">
        <f ca="1"/>
        <v>-3.0003999151125012E-2</v>
      </c>
      <c r="R27" s="5">
        <f ca="1"/>
        <v>1.702585855562469E-2</v>
      </c>
      <c r="S27" s="5">
        <f ca="1"/>
        <v>-2.5428936383933252E-2</v>
      </c>
      <c r="T27" s="5">
        <f ca="1"/>
        <v>-2.0753161101036401E-2</v>
      </c>
      <c r="U27" s="5">
        <f ca="1"/>
        <v>-9.1776981496003111E-3</v>
      </c>
      <c r="V27" s="5">
        <f ca="1"/>
        <v>-5.7231784202026084E-2</v>
      </c>
      <c r="W27" s="5">
        <f ca="1"/>
        <v>9.0773337205830688E-3</v>
      </c>
      <c r="X27" s="5">
        <f ca="1"/>
        <v>-7.1420222258078148E-2</v>
      </c>
      <c r="Y27" s="5">
        <f ca="1"/>
        <v>-3.2031233941724094E-2</v>
      </c>
    </row>
    <row r="28" spans="2:25" x14ac:dyDescent="0.4">
      <c r="B28" s="34">
        <v>42675</v>
      </c>
      <c r="C28" s="5">
        <v>6.8235139102939005E-2</v>
      </c>
      <c r="D28" s="5">
        <v>3.2534715977809402E-2</v>
      </c>
      <c r="E28" s="5">
        <v>8.46694980254213E-2</v>
      </c>
      <c r="F28" s="5">
        <v>0.14032384870655801</v>
      </c>
      <c r="G28" s="5">
        <v>9.0893388468521893E-2</v>
      </c>
      <c r="H28" s="5">
        <v>1.68685519629797E-3</v>
      </c>
      <c r="I28" s="5">
        <v>-4.2045386736633703E-2</v>
      </c>
      <c r="J28" s="5">
        <v>-1.6756846680756499E-2</v>
      </c>
      <c r="K28" s="5">
        <v>-5.42182288582026E-2</v>
      </c>
      <c r="L28" s="5">
        <v>2.06352364948264E-2</v>
      </c>
      <c r="M28" s="5">
        <v>4.8015307275745003E-2</v>
      </c>
      <c r="O28" s="5">
        <f ca="1"/>
        <v>5.9197896738974166E-2</v>
      </c>
      <c r="P28" s="5">
        <f ca="1"/>
        <v>2.5496902235851267E-2</v>
      </c>
      <c r="Q28" s="5">
        <f ca="1"/>
        <v>7.6974477596308988E-2</v>
      </c>
      <c r="R28" s="5">
        <f ca="1"/>
        <v>0.1296621087413927</v>
      </c>
      <c r="S28" s="5">
        <f ca="1"/>
        <v>8.0149917577715238E-2</v>
      </c>
      <c r="T28" s="5">
        <f ca="1"/>
        <v>-1.5637184895822092E-2</v>
      </c>
      <c r="U28" s="5">
        <f ca="1"/>
        <v>-4.9663214796387391E-2</v>
      </c>
      <c r="V28" s="5">
        <f ca="1"/>
        <v>-2.3091382996973383E-2</v>
      </c>
      <c r="W28" s="5">
        <f ca="1"/>
        <v>-6.2726169597584036E-2</v>
      </c>
      <c r="X28" s="5">
        <f ca="1"/>
        <v>1.1469862015941652E-2</v>
      </c>
      <c r="Y28" s="5">
        <f ca="1"/>
        <v>3.6501438760280613E-2</v>
      </c>
    </row>
    <row r="29" spans="2:25" x14ac:dyDescent="0.4">
      <c r="B29" s="34">
        <v>42705</v>
      </c>
      <c r="C29" s="5">
        <v>-4.80564525967693E-3</v>
      </c>
      <c r="D29" s="5">
        <v>6.6105804416136602E-2</v>
      </c>
      <c r="E29" s="5">
        <v>1.1957325368297699E-2</v>
      </c>
      <c r="F29" s="5">
        <v>3.28742324935817E-2</v>
      </c>
      <c r="G29" s="5">
        <v>-3.0443929381081202E-3</v>
      </c>
      <c r="H29" s="5">
        <v>1.8105310440819498E-2</v>
      </c>
      <c r="I29" s="5">
        <v>2.2340699454637399E-2</v>
      </c>
      <c r="J29" s="5">
        <v>2.6620774604681201E-2</v>
      </c>
      <c r="K29" s="5">
        <v>3.89307149451011E-2</v>
      </c>
      <c r="L29" s="5">
        <v>2.7637865117533101E-3</v>
      </c>
      <c r="M29" s="5">
        <v>-5.4978515829882599E-3</v>
      </c>
      <c r="O29" s="5">
        <f ca="1"/>
        <v>-1.3842887623641767E-2</v>
      </c>
      <c r="P29" s="5">
        <f ca="1"/>
        <v>5.9067990674178464E-2</v>
      </c>
      <c r="Q29" s="5">
        <f ca="1"/>
        <v>4.2623049391853863E-3</v>
      </c>
      <c r="R29" s="5">
        <f ca="1"/>
        <v>2.2212492528416394E-2</v>
      </c>
      <c r="S29" s="5">
        <f ca="1"/>
        <v>-1.3787863828914775E-2</v>
      </c>
      <c r="T29" s="5">
        <f ca="1"/>
        <v>7.8127034869943796E-4</v>
      </c>
      <c r="U29" s="5">
        <f ca="1"/>
        <v>1.4722871394883708E-2</v>
      </c>
      <c r="V29" s="5">
        <f ca="1"/>
        <v>2.0286238288464317E-2</v>
      </c>
      <c r="W29" s="5">
        <f ca="1"/>
        <v>3.042277420571967E-2</v>
      </c>
      <c r="X29" s="5">
        <f ca="1"/>
        <v>-6.4015879671314377E-3</v>
      </c>
      <c r="Y29" s="5">
        <f ca="1"/>
        <v>-1.7011720098452653E-2</v>
      </c>
    </row>
    <row r="30" spans="2:25" x14ac:dyDescent="0.4">
      <c r="B30" s="34">
        <v>42736</v>
      </c>
      <c r="C30" s="5">
        <v>5.2377049084207802E-2</v>
      </c>
      <c r="D30" s="5">
        <v>1.16897731193762E-2</v>
      </c>
      <c r="E30" s="5">
        <v>-2.7012703718828201E-2</v>
      </c>
      <c r="F30" s="5">
        <v>7.1334750551736497E-3</v>
      </c>
      <c r="G30" s="5">
        <v>2.48815771618951E-2</v>
      </c>
      <c r="H30" s="5">
        <v>4.0136564617492002E-2</v>
      </c>
      <c r="I30" s="5">
        <v>2.4603296656950501E-2</v>
      </c>
      <c r="J30" s="5">
        <v>1.9012597806481499E-2</v>
      </c>
      <c r="K30" s="5">
        <v>2.2361478162765101E-2</v>
      </c>
      <c r="L30" s="5">
        <v>2.74057536703936E-2</v>
      </c>
      <c r="M30" s="5">
        <v>4.8307814808487698E-2</v>
      </c>
      <c r="O30" s="5">
        <f ca="1"/>
        <v>4.3339806720242964E-2</v>
      </c>
      <c r="P30" s="5">
        <f ca="1"/>
        <v>4.6519593774180662E-3</v>
      </c>
      <c r="Q30" s="5">
        <f ca="1"/>
        <v>-3.4707724147940516E-2</v>
      </c>
      <c r="R30" s="5">
        <f ca="1"/>
        <v>-3.5282649099916573E-3</v>
      </c>
      <c r="S30" s="5">
        <f ca="1"/>
        <v>1.4138106271088446E-2</v>
      </c>
      <c r="T30" s="5">
        <f ca="1"/>
        <v>2.2812524525371941E-2</v>
      </c>
      <c r="U30" s="5">
        <f ca="1"/>
        <v>1.6985468597196809E-2</v>
      </c>
      <c r="V30" s="5">
        <f ca="1"/>
        <v>1.2678061490264615E-2</v>
      </c>
      <c r="W30" s="5">
        <f ca="1"/>
        <v>1.3853537423383671E-2</v>
      </c>
      <c r="X30" s="5">
        <f ca="1"/>
        <v>1.8240379191508851E-2</v>
      </c>
      <c r="Y30" s="5">
        <f ca="1"/>
        <v>3.6793946293023308E-2</v>
      </c>
    </row>
    <row r="31" spans="2:25" x14ac:dyDescent="0.4">
      <c r="B31" s="34">
        <v>42767</v>
      </c>
      <c r="C31" s="5">
        <v>5.5811025609025199E-3</v>
      </c>
      <c r="D31" s="5">
        <v>-2.77531159660881E-2</v>
      </c>
      <c r="E31" s="5">
        <v>-2.08505098991052E-2</v>
      </c>
      <c r="F31" s="5">
        <v>5.2767362281558303E-2</v>
      </c>
      <c r="G31" s="5">
        <v>3.9128917490272697E-2</v>
      </c>
      <c r="H31" s="5">
        <v>4.5327662168182598E-2</v>
      </c>
      <c r="I31" s="5">
        <v>4.77275976177318E-2</v>
      </c>
      <c r="J31" s="5">
        <v>3.50853353914563E-2</v>
      </c>
      <c r="K31" s="5">
        <v>5.2663555528681197E-2</v>
      </c>
      <c r="L31" s="5">
        <v>6.3386227325158806E-2</v>
      </c>
      <c r="M31" s="5">
        <v>1.8153910830611301E-2</v>
      </c>
      <c r="O31" s="5">
        <f ca="1"/>
        <v>-3.4561398030623167E-3</v>
      </c>
      <c r="P31" s="5">
        <f ca="1"/>
        <v>-3.4790929708046231E-2</v>
      </c>
      <c r="Q31" s="5">
        <f ca="1"/>
        <v>-2.8545530328217512E-2</v>
      </c>
      <c r="R31" s="5">
        <f ca="1"/>
        <v>4.2105622316392997E-2</v>
      </c>
      <c r="S31" s="5">
        <f ca="1"/>
        <v>2.8385446599466041E-2</v>
      </c>
      <c r="T31" s="5">
        <f ca="1"/>
        <v>2.8003622076062537E-2</v>
      </c>
      <c r="U31" s="5">
        <f ca="1"/>
        <v>4.0109769557978112E-2</v>
      </c>
      <c r="V31" s="5">
        <f ca="1"/>
        <v>2.8750799075239416E-2</v>
      </c>
      <c r="W31" s="5">
        <f ca="1"/>
        <v>4.4155614789299767E-2</v>
      </c>
      <c r="X31" s="5">
        <f ca="1"/>
        <v>5.4220852846274058E-2</v>
      </c>
      <c r="Y31" s="5">
        <f ca="1"/>
        <v>6.6400423151469073E-3</v>
      </c>
    </row>
    <row r="32" spans="2:25" x14ac:dyDescent="0.4">
      <c r="B32" s="34">
        <v>42795</v>
      </c>
      <c r="C32" s="5">
        <v>3.0620654054374702E-3</v>
      </c>
      <c r="D32" s="5">
        <v>-2.9363169005435501E-2</v>
      </c>
      <c r="E32" s="5">
        <v>-2.0734032626541998E-2</v>
      </c>
      <c r="F32" s="5">
        <v>-3.3007492463418601E-2</v>
      </c>
      <c r="G32" s="5">
        <v>-1.21470763914101E-2</v>
      </c>
      <c r="H32" s="5">
        <v>1.8337947497825299E-2</v>
      </c>
      <c r="I32" s="5">
        <v>-9.4370189877236495E-3</v>
      </c>
      <c r="J32" s="5">
        <v>-3.1315834920426E-2</v>
      </c>
      <c r="K32" s="5">
        <v>-8.8850858762516104E-3</v>
      </c>
      <c r="L32" s="5">
        <v>-8.4007699905486802E-3</v>
      </c>
      <c r="M32" s="5">
        <v>1.8293160100237099E-2</v>
      </c>
      <c r="O32" s="5">
        <f ca="1"/>
        <v>-5.9751769585273664E-3</v>
      </c>
      <c r="P32" s="5">
        <f ca="1"/>
        <v>-3.6400982747393631E-2</v>
      </c>
      <c r="Q32" s="5">
        <f ca="1"/>
        <v>-2.842905305565431E-2</v>
      </c>
      <c r="R32" s="5">
        <f ca="1"/>
        <v>-4.3669232428583907E-2</v>
      </c>
      <c r="S32" s="5">
        <f ca="1"/>
        <v>-2.2890547282216754E-2</v>
      </c>
      <c r="T32" s="5">
        <f ca="1"/>
        <v>1.0139074057052382E-3</v>
      </c>
      <c r="U32" s="5">
        <f ca="1"/>
        <v>-1.7054847047477339E-2</v>
      </c>
      <c r="V32" s="5">
        <f ca="1"/>
        <v>-3.7650371236642888E-2</v>
      </c>
      <c r="W32" s="5">
        <f ca="1"/>
        <v>-1.739302661563304E-2</v>
      </c>
      <c r="X32" s="5">
        <f ca="1"/>
        <v>-1.7566144469433428E-2</v>
      </c>
      <c r="Y32" s="5">
        <f ca="1"/>
        <v>6.7792915847727057E-3</v>
      </c>
    </row>
    <row r="33" spans="2:25" x14ac:dyDescent="0.4">
      <c r="B33" s="34">
        <v>42826</v>
      </c>
      <c r="C33" s="5">
        <v>1.57794993298093E-2</v>
      </c>
      <c r="D33" s="5">
        <v>3.0669386724415399E-2</v>
      </c>
      <c r="E33" s="5">
        <v>-2.3649187414742302E-2</v>
      </c>
      <c r="F33" s="5">
        <v>-4.8942511652034799E-3</v>
      </c>
      <c r="G33" s="5">
        <v>2.43103188460892E-2</v>
      </c>
      <c r="H33" s="5">
        <v>2.4000207818321798E-2</v>
      </c>
      <c r="I33" s="5">
        <v>1.63109279896635E-2</v>
      </c>
      <c r="J33" s="5">
        <v>9.7474432710549595E-3</v>
      </c>
      <c r="K33" s="5">
        <v>1.52580237482396E-2</v>
      </c>
      <c r="L33" s="5">
        <v>1.9011893577552098E-2</v>
      </c>
      <c r="M33" s="5">
        <v>2.7054417082102999E-2</v>
      </c>
      <c r="O33" s="5">
        <f ca="1"/>
        <v>6.7422569658444637E-3</v>
      </c>
      <c r="P33" s="5">
        <f ca="1"/>
        <v>2.3631572982457265E-2</v>
      </c>
      <c r="Q33" s="5">
        <f ca="1"/>
        <v>-3.1344207843854617E-2</v>
      </c>
      <c r="R33" s="5">
        <f ca="1"/>
        <v>-1.5555991130368787E-2</v>
      </c>
      <c r="S33" s="5">
        <f ca="1"/>
        <v>1.3566847955282546E-2</v>
      </c>
      <c r="T33" s="5">
        <f ca="1"/>
        <v>6.6761677262017378E-3</v>
      </c>
      <c r="U33" s="5">
        <f ca="1"/>
        <v>8.6930999299098081E-3</v>
      </c>
      <c r="V33" s="5">
        <f ca="1"/>
        <v>3.4129069548380752E-3</v>
      </c>
      <c r="W33" s="5">
        <f ca="1"/>
        <v>6.7500830088581699E-3</v>
      </c>
      <c r="X33" s="5">
        <f ca="1"/>
        <v>9.8465190986673501E-3</v>
      </c>
      <c r="Y33" s="5">
        <f ca="1"/>
        <v>1.5540548566638605E-2</v>
      </c>
    </row>
    <row r="34" spans="2:25" x14ac:dyDescent="0.4">
      <c r="B34" s="34">
        <v>42856</v>
      </c>
      <c r="C34" s="5">
        <v>1.8856823087109499E-4</v>
      </c>
      <c r="D34" s="5">
        <v>-3.0634199061262201E-2</v>
      </c>
      <c r="E34" s="5">
        <v>-3.5377345896504903E-2</v>
      </c>
      <c r="F34" s="5">
        <v>-1.19000025127446E-2</v>
      </c>
      <c r="G34" s="5">
        <v>1.7787219522758E-2</v>
      </c>
      <c r="H34" s="5">
        <v>3.9536755482878397E-2</v>
      </c>
      <c r="I34" s="5">
        <v>2.64589039107129E-2</v>
      </c>
      <c r="J34" s="5">
        <v>-7.2474756950783202E-3</v>
      </c>
      <c r="K34" s="5">
        <v>4.1392554849670103E-2</v>
      </c>
      <c r="L34" s="5">
        <v>7.6818718839847403E-3</v>
      </c>
      <c r="M34" s="5">
        <v>1.0992593576452599E-2</v>
      </c>
      <c r="O34" s="5">
        <f ca="1"/>
        <v>-8.8486741330937417E-3</v>
      </c>
      <c r="P34" s="5">
        <f ca="1"/>
        <v>-3.7672012803220335E-2</v>
      </c>
      <c r="Q34" s="5">
        <f ca="1"/>
        <v>-4.3072366325617215E-2</v>
      </c>
      <c r="R34" s="5">
        <f ca="1"/>
        <v>-2.2561742477909909E-2</v>
      </c>
      <c r="S34" s="5">
        <f ca="1"/>
        <v>7.0437486319513461E-3</v>
      </c>
      <c r="T34" s="5">
        <f ca="1"/>
        <v>2.2212715390758336E-2</v>
      </c>
      <c r="U34" s="5">
        <f ca="1"/>
        <v>1.8841075850959208E-2</v>
      </c>
      <c r="V34" s="5">
        <f ca="1"/>
        <v>-1.3582012011295205E-2</v>
      </c>
      <c r="W34" s="5">
        <f ca="1"/>
        <v>3.2884614110288674E-2</v>
      </c>
      <c r="X34" s="5">
        <f ca="1"/>
        <v>-1.483502594900008E-3</v>
      </c>
      <c r="Y34" s="5">
        <f ca="1"/>
        <v>-5.2127493901179406E-4</v>
      </c>
    </row>
    <row r="35" spans="2:25" x14ac:dyDescent="0.4">
      <c r="B35" s="34">
        <v>42887</v>
      </c>
      <c r="C35" s="5">
        <v>1.3752764734719701E-2</v>
      </c>
      <c r="D35" s="5">
        <v>-2.2877205344725499E-2</v>
      </c>
      <c r="E35" s="5">
        <v>-7.9462019092376192E-3</v>
      </c>
      <c r="F35" s="5">
        <v>6.1075613924933998E-2</v>
      </c>
      <c r="G35" s="5">
        <v>8.7380206245731493E-3</v>
      </c>
      <c r="H35" s="5">
        <v>-3.2018479903229799E-2</v>
      </c>
      <c r="I35" s="5">
        <v>-3.00141379515384E-2</v>
      </c>
      <c r="J35" s="5">
        <v>1.26538388608475E-2</v>
      </c>
      <c r="K35" s="5">
        <v>-3.49180140012137E-2</v>
      </c>
      <c r="L35" s="5">
        <v>4.1535689905517099E-2</v>
      </c>
      <c r="M35" s="5">
        <v>-1.55957636546965E-2</v>
      </c>
      <c r="O35" s="5">
        <f ca="1"/>
        <v>4.7155223707548641E-3</v>
      </c>
      <c r="P35" s="5">
        <f ca="1"/>
        <v>-2.9915019086683634E-2</v>
      </c>
      <c r="Q35" s="5">
        <f ca="1"/>
        <v>-1.5641222338349931E-2</v>
      </c>
      <c r="R35" s="5">
        <f ca="1"/>
        <v>5.0413873959768693E-2</v>
      </c>
      <c r="S35" s="5">
        <f ca="1"/>
        <v>-2.0054502662335046E-3</v>
      </c>
      <c r="T35" s="5">
        <f ca="1"/>
        <v>-4.9342519995349859E-2</v>
      </c>
      <c r="U35" s="5">
        <f ca="1"/>
        <v>-3.7631966011292088E-2</v>
      </c>
      <c r="V35" s="5">
        <f ca="1"/>
        <v>6.3193025446306155E-3</v>
      </c>
      <c r="W35" s="5">
        <f ca="1"/>
        <v>-4.342595474059513E-2</v>
      </c>
      <c r="X35" s="5">
        <f ca="1"/>
        <v>3.2370315426632351E-2</v>
      </c>
      <c r="Y35" s="5">
        <f ca="1"/>
        <v>-2.7109632170160894E-2</v>
      </c>
    </row>
    <row r="36" spans="2:25" x14ac:dyDescent="0.4">
      <c r="B36" s="34">
        <v>42917</v>
      </c>
      <c r="C36" s="5">
        <v>2.0182083890405701E-2</v>
      </c>
      <c r="D36" s="5">
        <v>2.9468275314058899E-2</v>
      </c>
      <c r="E36" s="5">
        <v>3.3250846897395603E-2</v>
      </c>
      <c r="F36" s="5">
        <v>2.0914269924117102E-2</v>
      </c>
      <c r="G36" s="5">
        <v>7.6831809070720698E-3</v>
      </c>
      <c r="H36" s="5">
        <v>4.8799507170205599E-2</v>
      </c>
      <c r="I36" s="5">
        <v>1.4680763183047899E-2</v>
      </c>
      <c r="J36" s="5">
        <v>2.2045334688492201E-2</v>
      </c>
      <c r="K36" s="5">
        <v>3.2559071577211697E-2</v>
      </c>
      <c r="L36" s="5">
        <v>1.22062138860453E-2</v>
      </c>
      <c r="M36" s="5">
        <v>2.2409968711743899E-2</v>
      </c>
      <c r="O36" s="5">
        <f ca="1"/>
        <v>1.1144841526440864E-2</v>
      </c>
      <c r="P36" s="5">
        <f ca="1"/>
        <v>2.2430461572100765E-2</v>
      </c>
      <c r="Q36" s="5">
        <f ca="1"/>
        <v>2.5555826468283291E-2</v>
      </c>
      <c r="R36" s="5">
        <f ca="1"/>
        <v>1.0252529958951795E-2</v>
      </c>
      <c r="S36" s="5">
        <f ca="1"/>
        <v>-3.0602899837345841E-3</v>
      </c>
      <c r="T36" s="5">
        <f ca="1"/>
        <v>3.1475467078085538E-2</v>
      </c>
      <c r="U36" s="5">
        <f ca="1"/>
        <v>7.0629351232942084E-3</v>
      </c>
      <c r="V36" s="5">
        <f ca="1"/>
        <v>1.5710798372275316E-2</v>
      </c>
      <c r="W36" s="5">
        <f ca="1"/>
        <v>2.4051130837830267E-2</v>
      </c>
      <c r="X36" s="5">
        <f ca="1"/>
        <v>3.0408394071605518E-3</v>
      </c>
      <c r="Y36" s="5">
        <f ca="1"/>
        <v>1.0896100196279505E-2</v>
      </c>
    </row>
    <row r="37" spans="2:25" x14ac:dyDescent="0.4">
      <c r="B37" s="34">
        <v>42948</v>
      </c>
      <c r="C37" s="5">
        <v>7.8696184799190994E-3</v>
      </c>
      <c r="D37" s="5">
        <v>-2.3455742539748199E-3</v>
      </c>
      <c r="E37" s="5">
        <v>-5.4788690324679798E-2</v>
      </c>
      <c r="F37" s="5">
        <v>-1.55439148244657E-2</v>
      </c>
      <c r="G37" s="5">
        <v>2.1961166062124098E-3</v>
      </c>
      <c r="H37" s="5">
        <v>2.92165176961755E-2</v>
      </c>
      <c r="I37" s="5">
        <v>-1.10269173993407E-2</v>
      </c>
      <c r="J37" s="5">
        <v>-2.61090274817459E-3</v>
      </c>
      <c r="K37" s="5">
        <v>3.2882574409693603E-2</v>
      </c>
      <c r="L37" s="5">
        <v>1.75240652726966E-2</v>
      </c>
      <c r="M37" s="5">
        <v>-1.8607706468138901E-2</v>
      </c>
      <c r="O37" s="5">
        <f ca="1"/>
        <v>-1.1676238840457372E-3</v>
      </c>
      <c r="P37" s="5">
        <f ca="1"/>
        <v>-9.3833879959329541E-3</v>
      </c>
      <c r="Q37" s="5">
        <f ca="1"/>
        <v>-6.248371075379211E-2</v>
      </c>
      <c r="R37" s="5">
        <f ca="1"/>
        <v>-2.6205654789631008E-2</v>
      </c>
      <c r="S37" s="5">
        <f ca="1"/>
        <v>-8.5473542845942441E-3</v>
      </c>
      <c r="T37" s="5">
        <f ca="1"/>
        <v>1.189247760405544E-2</v>
      </c>
      <c r="U37" s="5">
        <f ca="1"/>
        <v>-1.8644745459094392E-2</v>
      </c>
      <c r="V37" s="5">
        <f ca="1"/>
        <v>-8.9454390643914743E-3</v>
      </c>
      <c r="W37" s="5">
        <f ca="1"/>
        <v>2.4374633670312174E-2</v>
      </c>
      <c r="X37" s="5">
        <f ca="1"/>
        <v>8.3586907938118515E-3</v>
      </c>
      <c r="Y37" s="5">
        <f ca="1"/>
        <v>-3.0121574983603294E-2</v>
      </c>
    </row>
    <row r="38" spans="2:25" x14ac:dyDescent="0.4">
      <c r="B38" s="34">
        <v>42979</v>
      </c>
      <c r="C38" s="5">
        <v>3.1414600294643998E-2</v>
      </c>
      <c r="D38" s="5">
        <v>-1.37898256050215E-2</v>
      </c>
      <c r="E38" s="5">
        <v>8.7502499668111203E-2</v>
      </c>
      <c r="F38" s="5">
        <v>4.69633589330802E-2</v>
      </c>
      <c r="G38" s="5">
        <v>3.7101676263893602E-2</v>
      </c>
      <c r="H38" s="5">
        <v>4.5893749114966301E-3</v>
      </c>
      <c r="I38" s="5">
        <v>-1.33428475784215E-2</v>
      </c>
      <c r="J38" s="5">
        <v>-1.1304337701999999E-2</v>
      </c>
      <c r="K38" s="5">
        <v>-3.4928286581079E-2</v>
      </c>
      <c r="L38" s="5">
        <v>5.4130890244818396E-3</v>
      </c>
      <c r="M38" s="5">
        <v>4.68432021891E-3</v>
      </c>
      <c r="O38" s="5">
        <f ca="1"/>
        <v>2.2377357930679159E-2</v>
      </c>
      <c r="P38" s="5">
        <f ca="1"/>
        <v>-2.0827639346979634E-2</v>
      </c>
      <c r="Q38" s="5">
        <f ca="1"/>
        <v>7.9807479238998891E-2</v>
      </c>
      <c r="R38" s="5">
        <f ca="1"/>
        <v>3.6301618967914895E-2</v>
      </c>
      <c r="S38" s="5">
        <f ca="1"/>
        <v>2.6358205373086946E-2</v>
      </c>
      <c r="T38" s="5">
        <f ca="1"/>
        <v>-1.273466518062343E-2</v>
      </c>
      <c r="U38" s="5">
        <f ca="1"/>
        <v>-2.0960675638175191E-2</v>
      </c>
      <c r="V38" s="5">
        <f ca="1"/>
        <v>-1.7638874018216885E-2</v>
      </c>
      <c r="W38" s="5">
        <f ca="1"/>
        <v>-4.343622732046043E-2</v>
      </c>
      <c r="X38" s="5">
        <f ca="1"/>
        <v>-3.7522854544029087E-3</v>
      </c>
      <c r="Y38" s="5">
        <f ca="1"/>
        <v>-6.8295482965543934E-3</v>
      </c>
    </row>
    <row r="39" spans="2:25" x14ac:dyDescent="0.4">
      <c r="B39" s="34">
        <v>43009</v>
      </c>
      <c r="C39" s="5">
        <v>4.4327293379910197E-2</v>
      </c>
      <c r="D39" s="5">
        <v>-2.1864979355265199E-2</v>
      </c>
      <c r="E39" s="5">
        <v>4.7352244047321902E-3</v>
      </c>
      <c r="F39" s="5">
        <v>3.2905444005291502E-2</v>
      </c>
      <c r="G39" s="5">
        <v>1.20720026601024E-2</v>
      </c>
      <c r="H39" s="5">
        <v>6.8949006965400794E-2</v>
      </c>
      <c r="I39" s="5">
        <v>-1.03141456390682E-2</v>
      </c>
      <c r="J39" s="5">
        <v>-5.4162660041294605E-4</v>
      </c>
      <c r="K39" s="5">
        <v>4.6944611554027099E-2</v>
      </c>
      <c r="L39" s="5">
        <v>-3.9329342306680696E-3</v>
      </c>
      <c r="M39" s="5">
        <v>2.4816350526711401E-2</v>
      </c>
      <c r="O39" s="5">
        <f ca="1"/>
        <v>3.5290051015945359E-2</v>
      </c>
      <c r="P39" s="5">
        <f ca="1"/>
        <v>-2.8902793097223333E-2</v>
      </c>
      <c r="Q39" s="5">
        <f ca="1"/>
        <v>-2.9597960243801227E-3</v>
      </c>
      <c r="R39" s="5">
        <f ca="1"/>
        <v>2.2243704040126197E-2</v>
      </c>
      <c r="S39" s="5">
        <f ca="1"/>
        <v>1.328531769295746E-3</v>
      </c>
      <c r="T39" s="5">
        <f ca="1"/>
        <v>5.1624966873280734E-2</v>
      </c>
      <c r="U39" s="5">
        <f ca="1"/>
        <v>-1.793197369882189E-2</v>
      </c>
      <c r="V39" s="5">
        <f ca="1"/>
        <v>-6.8761629166298301E-3</v>
      </c>
      <c r="W39" s="5">
        <f ca="1"/>
        <v>3.843667081464567E-2</v>
      </c>
      <c r="X39" s="5">
        <f ca="1"/>
        <v>-1.3098308709552819E-2</v>
      </c>
      <c r="Y39" s="5">
        <f ca="1"/>
        <v>1.3302482011247008E-2</v>
      </c>
    </row>
    <row r="40" spans="2:25" x14ac:dyDescent="0.4">
      <c r="B40" s="34">
        <v>43040</v>
      </c>
      <c r="C40" s="5">
        <v>9.4914330958413892E-3</v>
      </c>
      <c r="D40" s="5">
        <v>2.48239129912344E-2</v>
      </c>
      <c r="E40" s="5">
        <v>1.7523222728260499E-2</v>
      </c>
      <c r="F40" s="5">
        <v>3.4586526544542202E-2</v>
      </c>
      <c r="G40" s="5">
        <v>4.1660780382856498E-2</v>
      </c>
      <c r="H40" s="5">
        <v>1.4138051525215601E-2</v>
      </c>
      <c r="I40" s="5">
        <v>5.57540601516937E-2</v>
      </c>
      <c r="J40" s="5">
        <v>2.6642604933151799E-2</v>
      </c>
      <c r="K40" s="5">
        <v>2.6850270859098201E-2</v>
      </c>
      <c r="L40" s="5">
        <v>2.90963005715042E-2</v>
      </c>
      <c r="M40" s="5">
        <v>5.0657614193801E-2</v>
      </c>
      <c r="O40" s="5">
        <f ca="1"/>
        <v>4.5419073187655257E-4</v>
      </c>
      <c r="P40" s="5">
        <f ca="1"/>
        <v>1.7786099249276266E-2</v>
      </c>
      <c r="Q40" s="5">
        <f ca="1"/>
        <v>9.8282022991481865E-3</v>
      </c>
      <c r="R40" s="5">
        <f ca="1"/>
        <v>2.3924786579376897E-2</v>
      </c>
      <c r="S40" s="5">
        <f ca="1"/>
        <v>3.0917309492049842E-2</v>
      </c>
      <c r="T40" s="5">
        <f ca="1"/>
        <v>-3.1859885669044598E-3</v>
      </c>
      <c r="U40" s="5">
        <f ca="1"/>
        <v>4.8136232091940012E-2</v>
      </c>
      <c r="V40" s="5">
        <f ca="1"/>
        <v>2.0308068616934915E-2</v>
      </c>
      <c r="W40" s="5">
        <f ca="1"/>
        <v>1.8342330119716772E-2</v>
      </c>
      <c r="X40" s="5">
        <f ca="1"/>
        <v>1.9930926092619452E-2</v>
      </c>
      <c r="Y40" s="5">
        <f ca="1"/>
        <v>3.9143745678336603E-2</v>
      </c>
    </row>
    <row r="41" spans="2:25" x14ac:dyDescent="0.4">
      <c r="B41" s="34">
        <v>43070</v>
      </c>
      <c r="C41" s="5">
        <v>1.6286241584785002E-2</v>
      </c>
      <c r="D41" s="5">
        <v>-5.4553732981613102E-3</v>
      </c>
      <c r="E41" s="5">
        <v>4.5731072085493499E-2</v>
      </c>
      <c r="F41" s="5">
        <v>1.4171788821116599E-2</v>
      </c>
      <c r="G41" s="5">
        <v>1.5568543812909799E-2</v>
      </c>
      <c r="H41" s="5">
        <v>1.72320998399154E-3</v>
      </c>
      <c r="I41" s="5">
        <v>1.49865655853633E-2</v>
      </c>
      <c r="J41" s="5">
        <v>-1.6708205819017399E-2</v>
      </c>
      <c r="K41" s="5">
        <v>-6.9257605893534205E-2</v>
      </c>
      <c r="L41" s="5">
        <v>-9.4646021310490908E-3</v>
      </c>
      <c r="M41" s="5">
        <v>2.1107279679860098E-2</v>
      </c>
      <c r="O41" s="5">
        <f ca="1"/>
        <v>7.248999220820165E-3</v>
      </c>
      <c r="P41" s="5">
        <f ca="1"/>
        <v>-1.2493187040119445E-2</v>
      </c>
      <c r="Q41" s="5">
        <f ca="1"/>
        <v>3.8036051656381187E-2</v>
      </c>
      <c r="R41" s="5">
        <f ca="1"/>
        <v>3.5100488559512925E-3</v>
      </c>
      <c r="S41" s="5">
        <f ca="1"/>
        <v>4.8250729221031453E-3</v>
      </c>
      <c r="T41" s="5">
        <f ca="1"/>
        <v>-1.560083010812852E-2</v>
      </c>
      <c r="U41" s="5">
        <f ca="1"/>
        <v>7.368737525609609E-3</v>
      </c>
      <c r="V41" s="5">
        <f ca="1"/>
        <v>-2.3042742135234284E-2</v>
      </c>
      <c r="W41" s="5">
        <f ca="1"/>
        <v>-7.7765546632915628E-2</v>
      </c>
      <c r="X41" s="5">
        <f ca="1"/>
        <v>-1.8629976609933839E-2</v>
      </c>
      <c r="Y41" s="5">
        <f ca="1"/>
        <v>9.593411164395705E-3</v>
      </c>
    </row>
    <row r="42" spans="2:25" x14ac:dyDescent="0.4">
      <c r="B42" s="34">
        <v>43101</v>
      </c>
      <c r="C42" s="5">
        <v>4.5079921476374199E-2</v>
      </c>
      <c r="D42" s="5">
        <v>2.3515273197878599E-2</v>
      </c>
      <c r="E42" s="5">
        <v>4.2739962553345001E-2</v>
      </c>
      <c r="F42" s="5">
        <v>7.0516267845556702E-2</v>
      </c>
      <c r="G42" s="5">
        <v>5.9378234880862898E-2</v>
      </c>
      <c r="H42" s="5">
        <v>7.4358496953936606E-2</v>
      </c>
      <c r="I42" s="5">
        <v>2.3901087467172E-2</v>
      </c>
      <c r="J42" s="5">
        <v>-2.77066824108224E-2</v>
      </c>
      <c r="K42" s="5">
        <v>-2.2100157166268401E-2</v>
      </c>
      <c r="L42" s="5">
        <v>6.9813462229559697E-2</v>
      </c>
      <c r="M42" s="5">
        <v>9.61284812392416E-2</v>
      </c>
      <c r="O42" s="5">
        <f ca="1"/>
        <v>3.6042679112409361E-2</v>
      </c>
      <c r="P42" s="5">
        <f ca="1"/>
        <v>1.6477459455920464E-2</v>
      </c>
      <c r="Q42" s="5">
        <f ca="1"/>
        <v>3.5044942124232689E-2</v>
      </c>
      <c r="R42" s="5">
        <f ca="1"/>
        <v>5.9854527880391396E-2</v>
      </c>
      <c r="S42" s="5">
        <f ca="1"/>
        <v>4.8634763990056243E-2</v>
      </c>
      <c r="T42" s="5">
        <f ca="1"/>
        <v>5.7034456861816546E-2</v>
      </c>
      <c r="U42" s="5">
        <f ca="1"/>
        <v>1.6283259407418309E-2</v>
      </c>
      <c r="V42" s="5">
        <f ca="1"/>
        <v>-3.4041218727039288E-2</v>
      </c>
      <c r="W42" s="5">
        <f ca="1"/>
        <v>-3.060809790564983E-2</v>
      </c>
      <c r="X42" s="5">
        <f ca="1"/>
        <v>6.0648087750674949E-2</v>
      </c>
      <c r="Y42" s="5">
        <f ca="1"/>
        <v>8.4614612723777211E-2</v>
      </c>
    </row>
    <row r="43" spans="2:25" x14ac:dyDescent="0.4">
      <c r="B43" s="34">
        <v>43132</v>
      </c>
      <c r="C43" s="5">
        <v>-5.27403386227739E-2</v>
      </c>
      <c r="D43" s="5">
        <v>-5.7164173043882799E-2</v>
      </c>
      <c r="E43" s="5">
        <v>-0.108350107206552</v>
      </c>
      <c r="F43" s="5">
        <v>-2.9253681313541599E-2</v>
      </c>
      <c r="G43" s="5">
        <v>-3.86308017946854E-2</v>
      </c>
      <c r="H43" s="5">
        <v>-4.0906580006330002E-3</v>
      </c>
      <c r="I43" s="5">
        <v>-7.6271316456256705E-2</v>
      </c>
      <c r="J43" s="5">
        <v>-7.6778076372178095E-2</v>
      </c>
      <c r="K43" s="5">
        <v>-3.8793038675324597E-2</v>
      </c>
      <c r="L43" s="5">
        <v>-4.4948885059017701E-2</v>
      </c>
      <c r="M43" s="5">
        <v>-3.4690707423094401E-2</v>
      </c>
      <c r="O43" s="5">
        <f ca="1"/>
        <v>-6.1777580986738738E-2</v>
      </c>
      <c r="P43" s="5">
        <f ca="1"/>
        <v>-6.4201986785840937E-2</v>
      </c>
      <c r="Q43" s="5">
        <f ca="1"/>
        <v>-0.11604512763566431</v>
      </c>
      <c r="R43" s="5">
        <f ca="1"/>
        <v>-3.9915421278706904E-2</v>
      </c>
      <c r="S43" s="5">
        <f ca="1"/>
        <v>-4.9374272685492056E-2</v>
      </c>
      <c r="T43" s="5">
        <f ca="1"/>
        <v>-2.1414698092753062E-2</v>
      </c>
      <c r="U43" s="5">
        <f ca="1"/>
        <v>-8.38891445160104E-2</v>
      </c>
      <c r="V43" s="5">
        <f ca="1"/>
        <v>-8.3112612688394982E-2</v>
      </c>
      <c r="W43" s="5">
        <f ca="1"/>
        <v>-4.7300979414706026E-2</v>
      </c>
      <c r="X43" s="5">
        <f ca="1"/>
        <v>-5.411425953790245E-2</v>
      </c>
      <c r="Y43" s="5">
        <f ca="1"/>
        <v>-4.6204575938558798E-2</v>
      </c>
    </row>
    <row r="44" spans="2:25" x14ac:dyDescent="0.4">
      <c r="B44" s="34">
        <v>43160</v>
      </c>
      <c r="C44" s="5">
        <v>-4.5111358486391799E-2</v>
      </c>
      <c r="D44" s="5">
        <v>-3.7390851801836503E-2</v>
      </c>
      <c r="E44" s="5">
        <v>1.0039144712782101E-2</v>
      </c>
      <c r="F44" s="5">
        <v>-4.5029505240706001E-2</v>
      </c>
      <c r="G44" s="5">
        <v>-3.0789107212931099E-2</v>
      </c>
      <c r="H44" s="5">
        <v>-4.03404532795478E-2</v>
      </c>
      <c r="I44" s="5">
        <v>-1.46040086477716E-2</v>
      </c>
      <c r="J44" s="5">
        <v>2.8903106418833601E-2</v>
      </c>
      <c r="K44" s="5">
        <v>2.9963157291834599E-2</v>
      </c>
      <c r="L44" s="5">
        <v>-3.25646616035805E-2</v>
      </c>
      <c r="M44" s="5">
        <v>-2.6712637004611999E-2</v>
      </c>
      <c r="O44" s="5">
        <f ca="1"/>
        <v>-5.4148600850356637E-2</v>
      </c>
      <c r="P44" s="5">
        <f ca="1"/>
        <v>-4.442866554379464E-2</v>
      </c>
      <c r="Q44" s="5">
        <f ca="1"/>
        <v>2.3441242836697877E-3</v>
      </c>
      <c r="R44" s="5">
        <f ca="1"/>
        <v>-5.5691245205871306E-2</v>
      </c>
      <c r="S44" s="5">
        <f ca="1"/>
        <v>-4.1532578103737755E-2</v>
      </c>
      <c r="T44" s="5">
        <f ca="1"/>
        <v>-5.766449337166786E-2</v>
      </c>
      <c r="U44" s="5">
        <f ca="1"/>
        <v>-2.222183670752529E-2</v>
      </c>
      <c r="V44" s="5">
        <f ca="1"/>
        <v>2.2568570102616717E-2</v>
      </c>
      <c r="W44" s="5">
        <f ca="1"/>
        <v>2.1455216552453169E-2</v>
      </c>
      <c r="X44" s="5">
        <f ca="1"/>
        <v>-4.1730036082465248E-2</v>
      </c>
      <c r="Y44" s="5">
        <f ca="1"/>
        <v>-3.8226505520076393E-2</v>
      </c>
    </row>
    <row r="45" spans="2:25" x14ac:dyDescent="0.4">
      <c r="B45" s="34">
        <v>43191</v>
      </c>
      <c r="C45" s="5">
        <v>5.0542679319697196E-3</v>
      </c>
      <c r="D45" s="5">
        <v>2.27523389920435E-2</v>
      </c>
      <c r="E45" s="5">
        <v>0.10273711269756</v>
      </c>
      <c r="F45" s="5">
        <v>-7.2814300776082703E-4</v>
      </c>
      <c r="G45" s="5">
        <v>-2.39458120552563E-2</v>
      </c>
      <c r="H45" s="5">
        <v>3.7419606827082401E-3</v>
      </c>
      <c r="I45" s="5">
        <v>-3.6036747513838202E-2</v>
      </c>
      <c r="J45" s="5">
        <v>1.8018513520432801E-2</v>
      </c>
      <c r="K45" s="5">
        <v>2.8311265383023199E-2</v>
      </c>
      <c r="L45" s="5">
        <v>1.41155579483175E-2</v>
      </c>
      <c r="M45" s="5">
        <v>2.6807137693725499E-2</v>
      </c>
      <c r="O45" s="5">
        <f ca="1"/>
        <v>-3.982974431995117E-3</v>
      </c>
      <c r="P45" s="5">
        <f ca="1"/>
        <v>1.5714525250085366E-2</v>
      </c>
      <c r="Q45" s="5">
        <f ca="1"/>
        <v>9.5042092268447689E-2</v>
      </c>
      <c r="R45" s="5">
        <f ca="1"/>
        <v>-1.1389882972926134E-2</v>
      </c>
      <c r="S45" s="5">
        <f ca="1"/>
        <v>-3.4689282946062952E-2</v>
      </c>
      <c r="T45" s="5">
        <f ca="1"/>
        <v>-1.3582079409411821E-2</v>
      </c>
      <c r="U45" s="5">
        <f ca="1"/>
        <v>-4.365457557359189E-2</v>
      </c>
      <c r="V45" s="5">
        <f ca="1"/>
        <v>1.1683977204215917E-2</v>
      </c>
      <c r="W45" s="5">
        <f ca="1"/>
        <v>1.9803324643641769E-2</v>
      </c>
      <c r="X45" s="5">
        <f ca="1"/>
        <v>4.9501834694327517E-3</v>
      </c>
      <c r="Y45" s="5">
        <f ca="1"/>
        <v>1.5293269178261105E-2</v>
      </c>
    </row>
    <row r="46" spans="2:25" x14ac:dyDescent="0.4">
      <c r="B46" s="34">
        <v>43221</v>
      </c>
      <c r="C46" s="5">
        <v>2.05228564844591E-2</v>
      </c>
      <c r="D46" s="5">
        <v>-2.6294046322731E-2</v>
      </c>
      <c r="E46" s="5">
        <v>2.9941841010228301E-2</v>
      </c>
      <c r="F46" s="5">
        <v>-9.8361049815020498E-3</v>
      </c>
      <c r="G46" s="5">
        <v>3.07392769606393E-2</v>
      </c>
      <c r="H46" s="5">
        <v>6.7827922770177004E-2</v>
      </c>
      <c r="I46" s="5">
        <v>-1.5659027563410699E-2</v>
      </c>
      <c r="J46" s="5">
        <v>3.6798685747900198E-2</v>
      </c>
      <c r="K46" s="5">
        <v>-1.10550554096758E-2</v>
      </c>
      <c r="L46" s="5">
        <v>1.8235984509713901E-3</v>
      </c>
      <c r="M46" s="5">
        <v>1.9865251502374899E-2</v>
      </c>
      <c r="O46" s="5">
        <f ca="1"/>
        <v>1.1485614120494264E-2</v>
      </c>
      <c r="P46" s="5">
        <f ca="1"/>
        <v>-3.3331860064689134E-2</v>
      </c>
      <c r="Q46" s="5">
        <f ca="1"/>
        <v>2.2246820581115989E-2</v>
      </c>
      <c r="R46" s="5">
        <f ca="1"/>
        <v>-2.0497844946667357E-2</v>
      </c>
      <c r="S46" s="5">
        <f ca="1"/>
        <v>1.9995806069832645E-2</v>
      </c>
      <c r="T46" s="5">
        <f ca="1"/>
        <v>5.0503882678056944E-2</v>
      </c>
      <c r="U46" s="5">
        <f ca="1"/>
        <v>-2.3276855623164391E-2</v>
      </c>
      <c r="V46" s="5">
        <f ca="1"/>
        <v>3.0464149431683313E-2</v>
      </c>
      <c r="W46" s="5">
        <f ca="1"/>
        <v>-1.9562996149057231E-2</v>
      </c>
      <c r="X46" s="5">
        <f ca="1"/>
        <v>-7.3417760279133586E-3</v>
      </c>
      <c r="Y46" s="5">
        <f ca="1"/>
        <v>8.3513829869105057E-3</v>
      </c>
    </row>
    <row r="47" spans="2:25" x14ac:dyDescent="0.4">
      <c r="B47" s="34">
        <v>43252</v>
      </c>
      <c r="C47" s="5">
        <v>-1.89077172185599E-3</v>
      </c>
      <c r="D47" s="5">
        <v>2.8336227956105398E-2</v>
      </c>
      <c r="E47" s="5">
        <v>-1.0522025684746401E-3</v>
      </c>
      <c r="F47" s="5">
        <v>-2.1706971064080101E-2</v>
      </c>
      <c r="G47" s="5">
        <v>-3.7748530842549498E-2</v>
      </c>
      <c r="H47" s="5">
        <v>-6.1519541436107104E-3</v>
      </c>
      <c r="I47" s="5">
        <v>3.7655988147505703E-2</v>
      </c>
      <c r="J47" s="5">
        <v>3.2449769808466401E-2</v>
      </c>
      <c r="K47" s="5">
        <v>1.9023499486938301E-2</v>
      </c>
      <c r="L47" s="5">
        <v>1.27409195824198E-2</v>
      </c>
      <c r="M47" s="5">
        <v>3.3472030207113299E-2</v>
      </c>
      <c r="O47" s="5">
        <f ca="1"/>
        <v>-1.0928014085820826E-2</v>
      </c>
      <c r="P47" s="5">
        <f ca="1"/>
        <v>2.1298414214147264E-2</v>
      </c>
      <c r="Q47" s="5">
        <f ca="1"/>
        <v>-8.747222997586953E-3</v>
      </c>
      <c r="R47" s="5">
        <f ca="1"/>
        <v>-3.2368711029245406E-2</v>
      </c>
      <c r="S47" s="5">
        <f ca="1"/>
        <v>-4.8492001733356153E-2</v>
      </c>
      <c r="T47" s="5">
        <f ca="1"/>
        <v>-2.3475994235730772E-2</v>
      </c>
      <c r="U47" s="5">
        <f ca="1"/>
        <v>3.0038160087752012E-2</v>
      </c>
      <c r="V47" s="5">
        <f ca="1"/>
        <v>2.6115233492249517E-2</v>
      </c>
      <c r="W47" s="5">
        <f ca="1"/>
        <v>1.0515558747556872E-2</v>
      </c>
      <c r="X47" s="5">
        <f ca="1"/>
        <v>3.5755451035350515E-3</v>
      </c>
      <c r="Y47" s="5">
        <f ca="1"/>
        <v>2.1958161691648905E-2</v>
      </c>
    </row>
    <row r="48" spans="2:25" x14ac:dyDescent="0.4">
      <c r="B48" s="34">
        <v>43282</v>
      </c>
      <c r="C48" s="5">
        <v>3.3374643035996E-2</v>
      </c>
      <c r="D48" s="5">
        <v>3.1736617036912701E-3</v>
      </c>
      <c r="E48" s="5">
        <v>2.23983716786691E-2</v>
      </c>
      <c r="F48" s="5">
        <v>5.5700525319704403E-2</v>
      </c>
      <c r="G48" s="5">
        <v>7.8157975273229E-2</v>
      </c>
      <c r="H48" s="5">
        <v>2.4488227354088302E-2</v>
      </c>
      <c r="I48" s="5">
        <v>4.7637901370935397E-2</v>
      </c>
      <c r="J48" s="5">
        <v>1.53430990062922E-2</v>
      </c>
      <c r="K48" s="5">
        <v>2.5061885496325299E-2</v>
      </c>
      <c r="L48" s="5">
        <v>6.9487794507622797E-2</v>
      </c>
      <c r="M48" s="5">
        <v>2.06975344328942E-2</v>
      </c>
      <c r="O48" s="5">
        <f ca="1"/>
        <v>2.4337400672031162E-2</v>
      </c>
      <c r="P48" s="5">
        <f ca="1"/>
        <v>-3.8641520382668641E-3</v>
      </c>
      <c r="Q48" s="5">
        <f ca="1"/>
        <v>1.4703351249556788E-2</v>
      </c>
      <c r="R48" s="5">
        <f ca="1"/>
        <v>4.5038785354539097E-2</v>
      </c>
      <c r="S48" s="5">
        <f ca="1"/>
        <v>6.7414504382422344E-2</v>
      </c>
      <c r="T48" s="5">
        <f ca="1"/>
        <v>7.1641872619682412E-3</v>
      </c>
      <c r="U48" s="5">
        <f ca="1"/>
        <v>4.0020073311181709E-2</v>
      </c>
      <c r="V48" s="5">
        <f ca="1"/>
        <v>9.0085626900753158E-3</v>
      </c>
      <c r="W48" s="5">
        <f ca="1"/>
        <v>1.655394475694387E-2</v>
      </c>
      <c r="X48" s="5">
        <f ca="1"/>
        <v>6.0322420028738048E-2</v>
      </c>
      <c r="Y48" s="5">
        <f ca="1"/>
        <v>9.1836659174298063E-3</v>
      </c>
    </row>
    <row r="49" spans="2:25" x14ac:dyDescent="0.4">
      <c r="B49" s="34">
        <v>43313</v>
      </c>
      <c r="C49" s="5">
        <v>-7.7014864552141004E-3</v>
      </c>
      <c r="D49" s="5">
        <v>2.83112729694712E-2</v>
      </c>
      <c r="E49" s="5">
        <v>-3.4751217653305903E-2</v>
      </c>
      <c r="F49" s="5">
        <v>1.35957760041273E-2</v>
      </c>
      <c r="G49" s="5">
        <v>2.3404172455104601E-3</v>
      </c>
      <c r="H49" s="5">
        <v>6.59898349011976E-2</v>
      </c>
      <c r="I49" s="5">
        <v>3.9203319812420303E-3</v>
      </c>
      <c r="J49" s="5">
        <v>2.5750792566058198E-2</v>
      </c>
      <c r="K49" s="5">
        <v>1.2881043474425801E-2</v>
      </c>
      <c r="L49" s="5">
        <v>4.3292826619370103E-2</v>
      </c>
      <c r="M49" s="5">
        <v>5.1047001246456898E-2</v>
      </c>
      <c r="O49" s="5">
        <f ca="1"/>
        <v>-1.6738728819178938E-2</v>
      </c>
      <c r="P49" s="5">
        <f ca="1"/>
        <v>2.1273459227513065E-2</v>
      </c>
      <c r="Q49" s="5">
        <f ca="1"/>
        <v>-4.2446238082418215E-2</v>
      </c>
      <c r="R49" s="5">
        <f ca="1"/>
        <v>2.9340360389619926E-3</v>
      </c>
      <c r="S49" s="5">
        <f ca="1"/>
        <v>-8.4030536452961938E-3</v>
      </c>
      <c r="T49" s="5">
        <f ca="1"/>
        <v>4.8665794809077539E-2</v>
      </c>
      <c r="U49" s="5">
        <f ca="1"/>
        <v>-3.6974960785116605E-3</v>
      </c>
      <c r="V49" s="5">
        <f ca="1"/>
        <v>1.9416256249841314E-2</v>
      </c>
      <c r="W49" s="5">
        <f ca="1"/>
        <v>4.3731027350443711E-3</v>
      </c>
      <c r="X49" s="5">
        <f ca="1"/>
        <v>3.4127452140485355E-2</v>
      </c>
      <c r="Y49" s="5">
        <f ca="1"/>
        <v>3.9533132730992501E-2</v>
      </c>
    </row>
    <row r="50" spans="2:25" x14ac:dyDescent="0.4">
      <c r="B50" s="34">
        <v>43344</v>
      </c>
      <c r="C50" s="5">
        <v>-2.2608584679270499E-2</v>
      </c>
      <c r="D50" s="5">
        <v>2.18825950068865E-3</v>
      </c>
      <c r="E50" s="5">
        <v>1.7463762527799999E-2</v>
      </c>
      <c r="F50" s="5">
        <v>-2.6473836083832799E-2</v>
      </c>
      <c r="G50" s="5">
        <v>1.68613748215228E-2</v>
      </c>
      <c r="H50" s="5">
        <v>-3.5713347665892602E-3</v>
      </c>
      <c r="I50" s="5">
        <v>2.7887627960921E-3</v>
      </c>
      <c r="J50" s="5">
        <v>-4.0095607214271599E-2</v>
      </c>
      <c r="K50" s="5">
        <v>-1.5335675487903599E-2</v>
      </c>
      <c r="L50" s="5">
        <v>2.55442101939258E-2</v>
      </c>
      <c r="M50" s="5">
        <v>2.3090020702784902E-3</v>
      </c>
      <c r="O50" s="5">
        <f ca="1"/>
        <v>-3.1645827043235333E-2</v>
      </c>
      <c r="P50" s="5">
        <f ca="1"/>
        <v>-4.8495542412694843E-3</v>
      </c>
      <c r="Q50" s="5">
        <f ca="1"/>
        <v>9.7687420986876869E-3</v>
      </c>
      <c r="R50" s="5">
        <f ca="1"/>
        <v>-3.7135576048998108E-2</v>
      </c>
      <c r="S50" s="5">
        <f ca="1"/>
        <v>6.1179039307161457E-3</v>
      </c>
      <c r="T50" s="5">
        <f ca="1"/>
        <v>-2.089537485870932E-2</v>
      </c>
      <c r="U50" s="5">
        <f ca="1"/>
        <v>-4.8290652636615913E-3</v>
      </c>
      <c r="V50" s="5">
        <f ca="1"/>
        <v>-4.643014353048848E-2</v>
      </c>
      <c r="W50" s="5">
        <f ca="1"/>
        <v>-2.3843616227285029E-2</v>
      </c>
      <c r="X50" s="5">
        <f ca="1"/>
        <v>1.6378835715041052E-2</v>
      </c>
      <c r="Y50" s="5">
        <f ca="1"/>
        <v>-9.2048664451859028E-3</v>
      </c>
    </row>
    <row r="51" spans="2:25" x14ac:dyDescent="0.4">
      <c r="B51" s="34">
        <v>43374</v>
      </c>
      <c r="C51" s="5">
        <v>-8.7510253256560006E-2</v>
      </c>
      <c r="D51" s="5">
        <v>-5.9123782671295401E-2</v>
      </c>
      <c r="E51" s="5">
        <v>-0.107185043026899</v>
      </c>
      <c r="F51" s="5">
        <v>-4.2908190452308502E-2</v>
      </c>
      <c r="G51" s="5">
        <v>-0.10436757907073101</v>
      </c>
      <c r="H51" s="5">
        <v>-7.6928453528482807E-2</v>
      </c>
      <c r="I51" s="5">
        <v>2.7230779424964002E-2</v>
      </c>
      <c r="J51" s="5">
        <v>-1.56477541805937E-2</v>
      </c>
      <c r="K51" s="5">
        <v>2.8920788141423501E-2</v>
      </c>
      <c r="L51" s="5">
        <v>-6.4153703302932394E-2</v>
      </c>
      <c r="M51" s="5">
        <v>-9.8319900257700807E-2</v>
      </c>
      <c r="O51" s="5">
        <f ca="1"/>
        <v>-9.6547495620524837E-2</v>
      </c>
      <c r="P51" s="5">
        <f ca="1"/>
        <v>-6.6161596413253532E-2</v>
      </c>
      <c r="Q51" s="5">
        <f ca="1"/>
        <v>-0.11488006345601132</v>
      </c>
      <c r="R51" s="5">
        <f ca="1"/>
        <v>-5.3569930417473807E-2</v>
      </c>
      <c r="S51" s="5">
        <f ca="1"/>
        <v>-0.11511104996153766</v>
      </c>
      <c r="T51" s="5">
        <f ca="1"/>
        <v>-9.4252493620602867E-2</v>
      </c>
      <c r="U51" s="5">
        <f ca="1"/>
        <v>1.961295136521031E-2</v>
      </c>
      <c r="V51" s="5">
        <f ca="1"/>
        <v>-2.1982290496810584E-2</v>
      </c>
      <c r="W51" s="5">
        <f ca="1"/>
        <v>2.0412847402042071E-2</v>
      </c>
      <c r="X51" s="5">
        <f ca="1"/>
        <v>-7.3319077781817149E-2</v>
      </c>
      <c r="Y51" s="5">
        <f ca="1"/>
        <v>-0.1098337687731652</v>
      </c>
    </row>
    <row r="52" spans="2:25" x14ac:dyDescent="0.4">
      <c r="B52" s="34">
        <v>43405</v>
      </c>
      <c r="C52" s="5">
        <v>3.8015632085675898E-2</v>
      </c>
      <c r="D52" s="5">
        <v>-7.35182428833579E-3</v>
      </c>
      <c r="E52" s="5">
        <v>-1.5634480112565699E-2</v>
      </c>
      <c r="F52" s="5">
        <v>2.6255563452009301E-2</v>
      </c>
      <c r="G52" s="5">
        <v>3.8065115029829899E-2</v>
      </c>
      <c r="H52" s="5">
        <v>-1.96247797859893E-2</v>
      </c>
      <c r="I52" s="5">
        <v>2.2723281842778699E-2</v>
      </c>
      <c r="J52" s="5">
        <v>4.67315078355987E-2</v>
      </c>
      <c r="K52" s="5">
        <v>3.5388229704043199E-2</v>
      </c>
      <c r="L52" s="5">
        <v>8.0834295216463195E-2</v>
      </c>
      <c r="M52" s="5">
        <v>2.4767553813830299E-2</v>
      </c>
      <c r="O52" s="5">
        <f ca="1"/>
        <v>2.8978389721711059E-2</v>
      </c>
      <c r="P52" s="5">
        <f ca="1"/>
        <v>-1.4389638030293923E-2</v>
      </c>
      <c r="Q52" s="5">
        <f ca="1"/>
        <v>-2.3329500541678011E-2</v>
      </c>
      <c r="R52" s="5">
        <f ca="1"/>
        <v>1.5593823486843994E-2</v>
      </c>
      <c r="S52" s="5">
        <f ca="1"/>
        <v>2.7321644139023243E-2</v>
      </c>
      <c r="T52" s="5">
        <f ca="1"/>
        <v>-3.6948819878109357E-2</v>
      </c>
      <c r="U52" s="5">
        <f ca="1"/>
        <v>1.5105453783025007E-2</v>
      </c>
      <c r="V52" s="5">
        <f ca="1"/>
        <v>4.0396971519381819E-2</v>
      </c>
      <c r="W52" s="5">
        <f ca="1"/>
        <v>2.6880288964661769E-2</v>
      </c>
      <c r="X52" s="5">
        <f ca="1"/>
        <v>7.166892073757844E-2</v>
      </c>
      <c r="Y52" s="5">
        <f ca="1"/>
        <v>1.3253685298365906E-2</v>
      </c>
    </row>
    <row r="53" spans="2:25" x14ac:dyDescent="0.4">
      <c r="B53" s="34">
        <v>43435</v>
      </c>
      <c r="C53" s="5">
        <v>-7.4894806512989104E-2</v>
      </c>
      <c r="D53" s="5">
        <v>-8.5668322105243999E-2</v>
      </c>
      <c r="E53" s="5">
        <v>-0.13250644207322301</v>
      </c>
      <c r="F53" s="5">
        <v>-0.11679640117578</v>
      </c>
      <c r="G53" s="5">
        <v>-0.11207597406972</v>
      </c>
      <c r="H53" s="5">
        <v>-8.7724261802878095E-2</v>
      </c>
      <c r="I53" s="5">
        <v>-9.7404900670352401E-2</v>
      </c>
      <c r="J53" s="5">
        <v>-9.0387905720694106E-2</v>
      </c>
      <c r="K53" s="5">
        <v>-4.8030201460678101E-2</v>
      </c>
      <c r="L53" s="5">
        <v>-9.7632040913317203E-2</v>
      </c>
      <c r="M53" s="5">
        <v>-8.3155964077727004E-2</v>
      </c>
      <c r="O53" s="5">
        <f ca="1"/>
        <v>-8.3932048876953935E-2</v>
      </c>
      <c r="P53" s="5">
        <f ca="1"/>
        <v>-9.2706135847202137E-2</v>
      </c>
      <c r="Q53" s="5">
        <f ca="1"/>
        <v>-0.14020146250233534</v>
      </c>
      <c r="R53" s="5">
        <f ca="1"/>
        <v>-0.12745814114094531</v>
      </c>
      <c r="S53" s="5">
        <f ca="1"/>
        <v>-0.12281944496052666</v>
      </c>
      <c r="T53" s="5">
        <f ca="1"/>
        <v>-0.10504830189499816</v>
      </c>
      <c r="U53" s="5">
        <f ca="1"/>
        <v>-0.1050227287301061</v>
      </c>
      <c r="V53" s="5">
        <f ca="1"/>
        <v>-9.6722442036910994E-2</v>
      </c>
      <c r="W53" s="5">
        <f ca="1"/>
        <v>-5.6538142200059531E-2</v>
      </c>
      <c r="X53" s="5">
        <f ca="1"/>
        <v>-0.10679741539220194</v>
      </c>
      <c r="Y53" s="5">
        <f ca="1"/>
        <v>-9.4669832593191394E-2</v>
      </c>
    </row>
    <row r="54" spans="2:25" x14ac:dyDescent="0.4">
      <c r="B54" s="34">
        <v>43466</v>
      </c>
      <c r="C54" s="5">
        <v>6.2886346806023105E-2</v>
      </c>
      <c r="D54" s="5">
        <v>0.10905699234626801</v>
      </c>
      <c r="E54" s="5">
        <v>0.12252137403031201</v>
      </c>
      <c r="F54" s="5">
        <v>9.5790712364817995E-2</v>
      </c>
      <c r="G54" s="5">
        <v>0.12115197751305</v>
      </c>
      <c r="H54" s="5">
        <v>7.4018593581359399E-2</v>
      </c>
      <c r="I54" s="5">
        <v>6.1019166894964699E-2</v>
      </c>
      <c r="J54" s="5">
        <v>0.13191145964661499</v>
      </c>
      <c r="K54" s="5">
        <v>4.3558095279289201E-2</v>
      </c>
      <c r="L54" s="5">
        <v>5.2843916881710001E-2</v>
      </c>
      <c r="M54" s="5">
        <v>0.102983033265744</v>
      </c>
      <c r="O54" s="5">
        <f ca="1"/>
        <v>5.3849104442058267E-2</v>
      </c>
      <c r="P54" s="5">
        <f ca="1"/>
        <v>0.10201917860430987</v>
      </c>
      <c r="Q54" s="5">
        <f ca="1"/>
        <v>0.11482635360119969</v>
      </c>
      <c r="R54" s="5">
        <f ca="1"/>
        <v>8.5128972399652683E-2</v>
      </c>
      <c r="S54" s="5">
        <f ca="1"/>
        <v>0.11040850662224334</v>
      </c>
      <c r="T54" s="5">
        <f ca="1"/>
        <v>5.6694553489239338E-2</v>
      </c>
      <c r="U54" s="5">
        <f ca="1"/>
        <v>5.3401338835211011E-2</v>
      </c>
      <c r="V54" s="5">
        <f ca="1"/>
        <v>0.1255769233303981</v>
      </c>
      <c r="W54" s="5">
        <f ca="1"/>
        <v>3.5050154539907771E-2</v>
      </c>
      <c r="X54" s="5">
        <f ca="1"/>
        <v>4.3678542402825253E-2</v>
      </c>
      <c r="Y54" s="5">
        <f ca="1"/>
        <v>9.1469164750279608E-2</v>
      </c>
    </row>
    <row r="55" spans="2:25" x14ac:dyDescent="0.4">
      <c r="B55" s="34">
        <v>43497</v>
      </c>
      <c r="C55" s="5">
        <v>3.1865066885835798E-2</v>
      </c>
      <c r="D55" s="5">
        <v>3.66341714710109E-3</v>
      </c>
      <c r="E55" s="5">
        <v>2.3048138814523399E-2</v>
      </c>
      <c r="F55" s="5">
        <v>2.23596319778019E-2</v>
      </c>
      <c r="G55" s="5">
        <v>6.3675662222547502E-2</v>
      </c>
      <c r="H55" s="5">
        <v>6.9100788576109198E-2</v>
      </c>
      <c r="I55" s="5">
        <v>1.7793765354937201E-2</v>
      </c>
      <c r="J55" s="5">
        <v>6.9536413335617598E-3</v>
      </c>
      <c r="K55" s="5">
        <v>4.10886740409055E-2</v>
      </c>
      <c r="L55" s="5">
        <v>1.08086575414055E-2</v>
      </c>
      <c r="M55" s="5">
        <v>1.31458280509103E-2</v>
      </c>
      <c r="O55" s="5">
        <f ca="1"/>
        <v>2.282782452187096E-2</v>
      </c>
      <c r="P55" s="5">
        <f ca="1"/>
        <v>-3.3743965948570443E-3</v>
      </c>
      <c r="Q55" s="5">
        <f ca="1"/>
        <v>1.5353118385411087E-2</v>
      </c>
      <c r="R55" s="5">
        <f ca="1"/>
        <v>1.1697892012636593E-2</v>
      </c>
      <c r="S55" s="5">
        <f ca="1"/>
        <v>5.2932191331740847E-2</v>
      </c>
      <c r="T55" s="5">
        <f ca="1"/>
        <v>5.1776748483989138E-2</v>
      </c>
      <c r="U55" s="5">
        <f ca="1"/>
        <v>1.0175937295183509E-2</v>
      </c>
      <c r="V55" s="5">
        <f ca="1"/>
        <v>6.1910501734487554E-4</v>
      </c>
      <c r="W55" s="5">
        <f ca="1"/>
        <v>3.258073330152407E-2</v>
      </c>
      <c r="X55" s="5">
        <f ca="1"/>
        <v>1.6432830625207513E-3</v>
      </c>
      <c r="Y55" s="5">
        <f ca="1"/>
        <v>1.6319595354459069E-3</v>
      </c>
    </row>
    <row r="56" spans="2:25" x14ac:dyDescent="0.4">
      <c r="B56" s="34">
        <v>43525</v>
      </c>
      <c r="C56" s="5">
        <v>8.1746817724018192E-3</v>
      </c>
      <c r="D56" s="5">
        <v>1.61820123574728E-2</v>
      </c>
      <c r="E56" s="5">
        <v>1.33331821109822E-2</v>
      </c>
      <c r="F56" s="5">
        <v>-3.05430643209216E-2</v>
      </c>
      <c r="G56" s="5">
        <v>-1.71597674893516E-2</v>
      </c>
      <c r="H56" s="5">
        <v>4.4312711087528399E-2</v>
      </c>
      <c r="I56" s="5">
        <v>3.2572769343921802E-2</v>
      </c>
      <c r="J56" s="5">
        <v>3.4766216070388302E-2</v>
      </c>
      <c r="K56" s="5">
        <v>2.0347315867205999E-2</v>
      </c>
      <c r="L56" s="5">
        <v>1.0906697112272701E-3</v>
      </c>
      <c r="M56" s="5">
        <v>3.3027702379518298E-2</v>
      </c>
      <c r="O56" s="5">
        <f ca="1"/>
        <v>-8.6256059156301738E-4</v>
      </c>
      <c r="P56" s="5">
        <f ca="1"/>
        <v>9.1441986155146662E-3</v>
      </c>
      <c r="Q56" s="5">
        <f ca="1"/>
        <v>5.638161681869887E-3</v>
      </c>
      <c r="R56" s="5">
        <f ca="1"/>
        <v>-4.1204804286086909E-2</v>
      </c>
      <c r="S56" s="5">
        <f ca="1"/>
        <v>-2.7903238380158256E-2</v>
      </c>
      <c r="T56" s="5">
        <f ca="1"/>
        <v>2.6988670995408338E-2</v>
      </c>
      <c r="U56" s="5">
        <f ca="1"/>
        <v>2.495494128416811E-2</v>
      </c>
      <c r="V56" s="5">
        <f ca="1"/>
        <v>2.8431679754171418E-2</v>
      </c>
      <c r="W56" s="5">
        <f ca="1"/>
        <v>1.183937512782457E-2</v>
      </c>
      <c r="X56" s="5">
        <f ca="1"/>
        <v>-8.0747047676574778E-3</v>
      </c>
      <c r="Y56" s="5">
        <f ca="1"/>
        <v>2.1513833864053904E-2</v>
      </c>
    </row>
    <row r="57" spans="2:25" x14ac:dyDescent="0.4">
      <c r="B57" s="34">
        <v>43556</v>
      </c>
      <c r="C57" s="5">
        <v>3.9606284725315799E-2</v>
      </c>
      <c r="D57" s="5">
        <v>6.24196714269213E-2</v>
      </c>
      <c r="E57" s="5">
        <v>7.6905805064604298E-3</v>
      </c>
      <c r="F57" s="5">
        <v>9.54119332618827E-2</v>
      </c>
      <c r="G57" s="5">
        <v>4.5710259024015799E-2</v>
      </c>
      <c r="H57" s="5">
        <v>6.7084870615152406E-2</v>
      </c>
      <c r="I57" s="5">
        <v>3.4150312808145601E-2</v>
      </c>
      <c r="J57" s="5">
        <v>5.5276454042278902E-3</v>
      </c>
      <c r="K57" s="5">
        <v>1.6768388977410498E-2</v>
      </c>
      <c r="L57" s="5">
        <v>-2.3515779828830002E-2</v>
      </c>
      <c r="M57" s="5">
        <v>5.8232088919140501E-2</v>
      </c>
      <c r="O57" s="5">
        <f ca="1"/>
        <v>3.0569042361350961E-2</v>
      </c>
      <c r="P57" s="5">
        <f ca="1"/>
        <v>5.5381857684963162E-2</v>
      </c>
      <c r="Q57" s="5">
        <f ca="1"/>
        <v>-4.4399226518830257E-6</v>
      </c>
      <c r="R57" s="5">
        <f ca="1"/>
        <v>8.4750193296717388E-2</v>
      </c>
      <c r="S57" s="5">
        <f ca="1"/>
        <v>3.4966788133209144E-2</v>
      </c>
      <c r="T57" s="5">
        <f ca="1"/>
        <v>4.9760830523032346E-2</v>
      </c>
      <c r="U57" s="5">
        <f ca="1"/>
        <v>2.6532484748391909E-2</v>
      </c>
      <c r="V57" s="5">
        <f ca="1"/>
        <v>-8.0689091198899408E-4</v>
      </c>
      <c r="W57" s="5">
        <f ca="1"/>
        <v>8.2604482380290688E-3</v>
      </c>
      <c r="X57" s="5">
        <f ca="1"/>
        <v>-3.2681154307714746E-2</v>
      </c>
      <c r="Y57" s="5">
        <f ca="1"/>
        <v>4.6718220403676111E-2</v>
      </c>
    </row>
    <row r="58" spans="2:25" x14ac:dyDescent="0.4">
      <c r="B58" s="34">
        <v>43586</v>
      </c>
      <c r="C58" s="5">
        <v>-8.18104603141485E-2</v>
      </c>
      <c r="D58" s="5">
        <v>-5.6559318288361297E-2</v>
      </c>
      <c r="E58" s="5">
        <v>-0.11102704024354999</v>
      </c>
      <c r="F58" s="5">
        <v>-7.1734452287456202E-2</v>
      </c>
      <c r="G58" s="5">
        <v>-7.6400293321989499E-2</v>
      </c>
      <c r="H58" s="5">
        <v>-8.6647143307699806E-2</v>
      </c>
      <c r="I58" s="5">
        <v>-3.6388842492321702E-2</v>
      </c>
      <c r="J58" s="5">
        <v>1.38266904115876E-3</v>
      </c>
      <c r="K58" s="5">
        <v>-7.8350935969082602E-3</v>
      </c>
      <c r="L58" s="5">
        <v>-2.2182522182897801E-2</v>
      </c>
      <c r="M58" s="5">
        <v>-7.6038854794377303E-2</v>
      </c>
      <c r="O58" s="5">
        <f ca="1"/>
        <v>-9.0847702678113332E-2</v>
      </c>
      <c r="P58" s="5">
        <f ca="1"/>
        <v>-6.3597132030319428E-2</v>
      </c>
      <c r="Q58" s="5">
        <f ca="1"/>
        <v>-0.11872206067266231</v>
      </c>
      <c r="R58" s="5">
        <f ca="1"/>
        <v>-8.2396192252621514E-2</v>
      </c>
      <c r="S58" s="5">
        <f ca="1"/>
        <v>-8.7143764212796154E-2</v>
      </c>
      <c r="T58" s="5">
        <f ca="1"/>
        <v>-0.10397118339981987</v>
      </c>
      <c r="U58" s="5">
        <f ca="1"/>
        <v>-4.400667055207539E-2</v>
      </c>
      <c r="V58" s="5">
        <f ca="1"/>
        <v>-4.9518672750581243E-3</v>
      </c>
      <c r="W58" s="5">
        <f ca="1"/>
        <v>-1.634303433628969E-2</v>
      </c>
      <c r="X58" s="5">
        <f ca="1"/>
        <v>-3.1347896661782546E-2</v>
      </c>
      <c r="Y58" s="5">
        <f ca="1"/>
        <v>-8.7552723309841693E-2</v>
      </c>
    </row>
    <row r="59" spans="2:25" x14ac:dyDescent="0.4">
      <c r="B59" s="34">
        <v>43617</v>
      </c>
      <c r="C59" s="5">
        <v>0.109004827194843</v>
      </c>
      <c r="D59" s="5">
        <v>3.7334490343617903E-2</v>
      </c>
      <c r="E59" s="5">
        <v>8.4056454166857197E-2</v>
      </c>
      <c r="F59" s="5">
        <v>6.1130136271992E-2</v>
      </c>
      <c r="G59" s="5">
        <v>7.4531328880939302E-2</v>
      </c>
      <c r="H59" s="5">
        <v>8.5547542610633506E-2</v>
      </c>
      <c r="I59" s="5">
        <v>4.4236738752790702E-2</v>
      </c>
      <c r="J59" s="5">
        <v>5.8698225823417801E-3</v>
      </c>
      <c r="K59" s="5">
        <v>2.3690745258965602E-2</v>
      </c>
      <c r="L59" s="5">
        <v>6.1411599565446499E-2</v>
      </c>
      <c r="M59" s="5">
        <v>7.4454804787104895E-2</v>
      </c>
      <c r="O59" s="5">
        <f ca="1"/>
        <v>9.996758483087817E-2</v>
      </c>
      <c r="P59" s="5">
        <f ca="1"/>
        <v>3.0296676601659769E-2</v>
      </c>
      <c r="Q59" s="5">
        <f ca="1"/>
        <v>7.6361433737744885E-2</v>
      </c>
      <c r="R59" s="5">
        <f ca="1"/>
        <v>5.0468396306826695E-2</v>
      </c>
      <c r="S59" s="5">
        <f ca="1"/>
        <v>6.3787857990132646E-2</v>
      </c>
      <c r="T59" s="5">
        <f ca="1"/>
        <v>6.8223502518513446E-2</v>
      </c>
      <c r="U59" s="5">
        <f ca="1"/>
        <v>3.6618910693037014E-2</v>
      </c>
      <c r="V59" s="5">
        <f ca="1"/>
        <v>-4.6471373387510419E-4</v>
      </c>
      <c r="W59" s="5">
        <f ca="1"/>
        <v>1.5182804519584172E-2</v>
      </c>
      <c r="X59" s="5">
        <f ca="1"/>
        <v>5.2246225086561751E-2</v>
      </c>
      <c r="Y59" s="5">
        <f ca="1"/>
        <v>6.2940936271640505E-2</v>
      </c>
    </row>
    <row r="60" spans="2:25" x14ac:dyDescent="0.4">
      <c r="B60" s="34">
        <v>43647</v>
      </c>
      <c r="C60" s="5">
        <v>3.2291786120897102E-3</v>
      </c>
      <c r="D60" s="5">
        <v>3.6285518005474297E-2</v>
      </c>
      <c r="E60" s="5">
        <v>-6.8699434602916198E-3</v>
      </c>
      <c r="F60" s="5">
        <v>2.87660264872126E-2</v>
      </c>
      <c r="G60" s="5">
        <v>9.5378322047237202E-3</v>
      </c>
      <c r="H60" s="5">
        <v>3.8638851762605099E-2</v>
      </c>
      <c r="I60" s="5">
        <v>3.1220059821047801E-2</v>
      </c>
      <c r="J60" s="5">
        <v>2.68289501161992E-2</v>
      </c>
      <c r="K60" s="5">
        <v>6.6306158731812802E-3</v>
      </c>
      <c r="L60" s="5">
        <v>-1.1993961623883E-2</v>
      </c>
      <c r="M60" s="5">
        <v>1.6243403543994499E-2</v>
      </c>
      <c r="O60" s="5">
        <f ca="1"/>
        <v>-5.8080637518751269E-3</v>
      </c>
      <c r="P60" s="5">
        <f ca="1"/>
        <v>2.9247704263516163E-2</v>
      </c>
      <c r="Q60" s="5">
        <f ca="1"/>
        <v>-1.4564963889403933E-2</v>
      </c>
      <c r="R60" s="5">
        <f ca="1"/>
        <v>1.8104286522047291E-2</v>
      </c>
      <c r="S60" s="5">
        <f ca="1"/>
        <v>-1.2056386860829337E-3</v>
      </c>
      <c r="T60" s="5">
        <f ca="1"/>
        <v>2.1314811670485038E-2</v>
      </c>
      <c r="U60" s="5">
        <f ca="1"/>
        <v>2.3602231761294109E-2</v>
      </c>
      <c r="V60" s="5">
        <f ca="1"/>
        <v>2.0494413799982316E-2</v>
      </c>
      <c r="W60" s="5">
        <f ca="1"/>
        <v>-1.8773248662001495E-3</v>
      </c>
      <c r="X60" s="5">
        <f ca="1"/>
        <v>-2.1159336102767747E-2</v>
      </c>
      <c r="Y60" s="5">
        <f ca="1"/>
        <v>4.7295350285301054E-3</v>
      </c>
    </row>
    <row r="61" spans="2:25" x14ac:dyDescent="0.4">
      <c r="B61" s="34">
        <v>43678</v>
      </c>
      <c r="C61" s="5">
        <v>-2.82823464457925E-2</v>
      </c>
      <c r="D61" s="5">
        <v>-2.7771553258717899E-2</v>
      </c>
      <c r="E61" s="5">
        <v>-8.3253616922442E-2</v>
      </c>
      <c r="F61" s="5">
        <v>-4.7079691398827998E-2</v>
      </c>
      <c r="G61" s="5">
        <v>-2.6471031685011401E-2</v>
      </c>
      <c r="H61" s="5">
        <v>-1.53522228512791E-2</v>
      </c>
      <c r="I61" s="5">
        <v>2.17061798406495E-2</v>
      </c>
      <c r="J61" s="5">
        <v>3.7462267176361898E-2</v>
      </c>
      <c r="K61" s="5">
        <v>5.0881700611738502E-2</v>
      </c>
      <c r="L61" s="5">
        <v>-5.9250394320358099E-3</v>
      </c>
      <c r="M61" s="5">
        <v>-9.4433630174226204E-3</v>
      </c>
      <c r="O61" s="5">
        <f ca="1"/>
        <v>-3.7319588809757338E-2</v>
      </c>
      <c r="P61" s="5">
        <f ca="1"/>
        <v>-3.4809367000676036E-2</v>
      </c>
      <c r="Q61" s="5">
        <f ca="1"/>
        <v>-9.0948637351554312E-2</v>
      </c>
      <c r="R61" s="5">
        <f ca="1"/>
        <v>-5.7741431363993304E-2</v>
      </c>
      <c r="S61" s="5">
        <f ca="1"/>
        <v>-3.7214502575818056E-2</v>
      </c>
      <c r="T61" s="5">
        <f ca="1"/>
        <v>-3.2676262943399162E-2</v>
      </c>
      <c r="U61" s="5">
        <f ca="1"/>
        <v>1.4088351780895809E-2</v>
      </c>
      <c r="V61" s="5">
        <f ca="1"/>
        <v>3.1127730860145014E-2</v>
      </c>
      <c r="W61" s="5">
        <f ca="1"/>
        <v>4.2373759872357072E-2</v>
      </c>
      <c r="X61" s="5">
        <f ca="1"/>
        <v>-1.5090413910920558E-2</v>
      </c>
      <c r="Y61" s="5">
        <f ca="1"/>
        <v>-2.0957231532887012E-2</v>
      </c>
    </row>
    <row r="62" spans="2:25" x14ac:dyDescent="0.4">
      <c r="B62" s="34">
        <v>43709</v>
      </c>
      <c r="C62" s="5">
        <v>2.6636180191183901E-2</v>
      </c>
      <c r="D62" s="5">
        <v>-5.3919327061721601E-3</v>
      </c>
      <c r="E62" s="5">
        <v>2.9923558126945901E-2</v>
      </c>
      <c r="F62" s="5">
        <v>4.0118966883095103E-2</v>
      </c>
      <c r="G62" s="5">
        <v>2.46831410130974E-2</v>
      </c>
      <c r="H62" s="5">
        <v>1.2573884379405501E-2</v>
      </c>
      <c r="I62" s="5">
        <v>1.15284290815773E-2</v>
      </c>
      <c r="J62" s="5">
        <v>1.1168931589500299E-2</v>
      </c>
      <c r="K62" s="5">
        <v>3.4515694372354702E-2</v>
      </c>
      <c r="L62" s="5">
        <v>-5.1876957154963696E-3</v>
      </c>
      <c r="M62" s="5">
        <v>9.3659946219293404E-3</v>
      </c>
      <c r="O62" s="5">
        <f ca="1"/>
        <v>1.7598937827219066E-2</v>
      </c>
      <c r="P62" s="5">
        <f ca="1"/>
        <v>-1.2429746448130295E-2</v>
      </c>
      <c r="Q62" s="5">
        <f ca="1"/>
        <v>2.2228537697833589E-2</v>
      </c>
      <c r="R62" s="5">
        <f ca="1"/>
        <v>2.9457226917929798E-2</v>
      </c>
      <c r="S62" s="5">
        <f ca="1"/>
        <v>1.3939670122290746E-2</v>
      </c>
      <c r="T62" s="5">
        <f ca="1"/>
        <v>-4.7501557127145599E-3</v>
      </c>
      <c r="U62" s="5">
        <f ca="1"/>
        <v>3.9106010218236094E-3</v>
      </c>
      <c r="V62" s="5">
        <f ca="1"/>
        <v>4.834395273283415E-3</v>
      </c>
      <c r="W62" s="5">
        <f ca="1"/>
        <v>2.6007753632973273E-2</v>
      </c>
      <c r="X62" s="5">
        <f ca="1"/>
        <v>-1.4353070194381118E-2</v>
      </c>
      <c r="Y62" s="5">
        <f ca="1"/>
        <v>-2.147873893535053E-3</v>
      </c>
    </row>
    <row r="63" spans="2:25" x14ac:dyDescent="0.4">
      <c r="B63" s="34">
        <v>43739</v>
      </c>
      <c r="C63" s="5">
        <v>4.8548876247846602E-3</v>
      </c>
      <c r="D63" s="5">
        <v>3.2844917282883503E-2</v>
      </c>
      <c r="E63" s="5">
        <v>-1.199168775206E-2</v>
      </c>
      <c r="F63" s="5">
        <v>3.02253899686355E-2</v>
      </c>
      <c r="G63" s="5">
        <v>1.66955961677803E-2</v>
      </c>
      <c r="H63" s="5">
        <v>4.22285206934861E-2</v>
      </c>
      <c r="I63" s="5">
        <v>1.65790032635029E-3</v>
      </c>
      <c r="J63" s="5">
        <v>1.93625554000088E-2</v>
      </c>
      <c r="K63" s="5">
        <v>1.06638185268672E-4</v>
      </c>
      <c r="L63" s="5">
        <v>5.5625771641237602E-2</v>
      </c>
      <c r="M63" s="5">
        <v>4.5643111171267403E-3</v>
      </c>
      <c r="O63" s="5">
        <f ca="1"/>
        <v>-4.1823547391801764E-3</v>
      </c>
      <c r="P63" s="5">
        <f ca="1"/>
        <v>2.5807103540925368E-2</v>
      </c>
      <c r="Q63" s="5">
        <f ca="1"/>
        <v>-1.9686708181172314E-2</v>
      </c>
      <c r="R63" s="5">
        <f ca="1"/>
        <v>1.9563650003470191E-2</v>
      </c>
      <c r="S63" s="5">
        <f ca="1"/>
        <v>5.9521252769736462E-3</v>
      </c>
      <c r="T63" s="5">
        <f ca="1"/>
        <v>2.490448060136604E-2</v>
      </c>
      <c r="U63" s="5">
        <f ca="1"/>
        <v>-5.9599277334034008E-3</v>
      </c>
      <c r="V63" s="5">
        <f ca="1"/>
        <v>1.3028019083791916E-2</v>
      </c>
      <c r="W63" s="5">
        <f ca="1"/>
        <v>-8.4013025541127568E-3</v>
      </c>
      <c r="X63" s="5">
        <f ca="1"/>
        <v>4.6460397162352854E-2</v>
      </c>
      <c r="Y63" s="5">
        <f ca="1"/>
        <v>-6.9495573983376531E-3</v>
      </c>
    </row>
    <row r="64" spans="2:25" x14ac:dyDescent="0.4">
      <c r="B64" s="34">
        <v>43770</v>
      </c>
      <c r="C64" s="5">
        <v>3.1792407835419999E-2</v>
      </c>
      <c r="D64" s="5">
        <v>3.1914770455588701E-2</v>
      </c>
      <c r="E64" s="5">
        <v>1.60454843502407E-2</v>
      </c>
      <c r="F64" s="5">
        <v>5.0522700752883301E-2</v>
      </c>
      <c r="G64" s="5">
        <v>4.4962867751166098E-2</v>
      </c>
      <c r="H64" s="5">
        <v>5.36635233514271E-2</v>
      </c>
      <c r="I64" s="5">
        <v>1.3734513138181E-2</v>
      </c>
      <c r="J64" s="5">
        <v>-1.3043740993181299E-2</v>
      </c>
      <c r="K64" s="5">
        <v>-1.86770925234001E-2</v>
      </c>
      <c r="L64" s="5">
        <v>5.0026309136121598E-2</v>
      </c>
      <c r="M64" s="5">
        <v>1.32393747632043E-2</v>
      </c>
      <c r="O64" s="5">
        <f ca="1"/>
        <v>2.275516547145516E-2</v>
      </c>
      <c r="P64" s="5">
        <f ca="1"/>
        <v>2.4876956713630567E-2</v>
      </c>
      <c r="Q64" s="5">
        <f ca="1"/>
        <v>8.3504639211283878E-3</v>
      </c>
      <c r="R64" s="5">
        <f ca="1"/>
        <v>3.9860960787717996E-2</v>
      </c>
      <c r="S64" s="5">
        <f ca="1"/>
        <v>3.4219396860359443E-2</v>
      </c>
      <c r="T64" s="5">
        <f ca="1"/>
        <v>3.633948325930704E-2</v>
      </c>
      <c r="U64" s="5">
        <f ca="1"/>
        <v>6.1166850784273091E-3</v>
      </c>
      <c r="V64" s="5">
        <f ca="1"/>
        <v>-1.9378277309398183E-2</v>
      </c>
      <c r="W64" s="5">
        <f ca="1"/>
        <v>-2.718503326278153E-2</v>
      </c>
      <c r="X64" s="5">
        <f ca="1"/>
        <v>4.086093465723685E-2</v>
      </c>
      <c r="Y64" s="5">
        <f ca="1"/>
        <v>1.7255062477399066E-3</v>
      </c>
    </row>
    <row r="65" spans="2:25" x14ac:dyDescent="0.4">
      <c r="B65" s="34">
        <v>43800</v>
      </c>
      <c r="C65" s="5">
        <v>2.2984466872866999E-2</v>
      </c>
      <c r="D65" s="5">
        <v>1.9316452994630699E-2</v>
      </c>
      <c r="E65" s="5">
        <v>1.9528011353101699E-2</v>
      </c>
      <c r="F65" s="5">
        <v>2.08955595023913E-2</v>
      </c>
      <c r="G65" s="5">
        <v>-6.9482713083317601E-3</v>
      </c>
      <c r="H65" s="5">
        <v>3.9813730525843298E-2</v>
      </c>
      <c r="I65" s="5">
        <v>1.58064454704437E-2</v>
      </c>
      <c r="J65" s="5">
        <v>-3.00824999980185E-3</v>
      </c>
      <c r="K65" s="5">
        <v>2.4900922144998099E-2</v>
      </c>
      <c r="L65" s="5">
        <v>2.38214550915773E-2</v>
      </c>
      <c r="M65" s="5">
        <v>2.4254820048003001E-2</v>
      </c>
      <c r="O65" s="5">
        <f ca="1"/>
        <v>1.3947224508902163E-2</v>
      </c>
      <c r="P65" s="5">
        <f ca="1"/>
        <v>1.2278639252672564E-2</v>
      </c>
      <c r="Q65" s="5">
        <f ca="1"/>
        <v>1.1832990923989387E-2</v>
      </c>
      <c r="R65" s="5">
        <f ca="1"/>
        <v>1.0233819537225993E-2</v>
      </c>
      <c r="S65" s="5">
        <f ca="1"/>
        <v>-1.7691742199138414E-2</v>
      </c>
      <c r="T65" s="5">
        <f ca="1"/>
        <v>2.2489690433723238E-2</v>
      </c>
      <c r="U65" s="5">
        <f ca="1"/>
        <v>8.1886174106900085E-3</v>
      </c>
      <c r="V65" s="5">
        <f ca="1"/>
        <v>-9.3427863160187342E-3</v>
      </c>
      <c r="W65" s="5">
        <f ca="1"/>
        <v>1.639298140561667E-2</v>
      </c>
      <c r="X65" s="5">
        <f ca="1"/>
        <v>1.4656080612692551E-2</v>
      </c>
      <c r="Y65" s="5">
        <f ca="1"/>
        <v>1.2740951532538607E-2</v>
      </c>
    </row>
    <row r="66" spans="2:25" x14ac:dyDescent="0.4">
      <c r="B66" s="34">
        <v>43831</v>
      </c>
      <c r="C66" s="5">
        <v>-5.6533315472457803E-2</v>
      </c>
      <c r="D66" s="5">
        <v>9.2731145716495704E-3</v>
      </c>
      <c r="E66" s="5">
        <v>-7.4364888602295301E-2</v>
      </c>
      <c r="F66" s="5">
        <v>-2.1685411555098202E-2</v>
      </c>
      <c r="G66" s="5">
        <v>5.3019981950211403E-4</v>
      </c>
      <c r="H66" s="5">
        <v>4.3318566301090398E-2</v>
      </c>
      <c r="I66" s="5">
        <v>1.13929396934454E-2</v>
      </c>
      <c r="J66" s="5">
        <v>2.3148275123290599E-2</v>
      </c>
      <c r="K66" s="5">
        <v>7.58082929238484E-2</v>
      </c>
      <c r="L66" s="5">
        <v>-1.6311445062912999E-2</v>
      </c>
      <c r="M66" s="5">
        <v>2.4969827224741001E-3</v>
      </c>
      <c r="O66" s="5">
        <f ca="1"/>
        <v>-6.5570557836422641E-2</v>
      </c>
      <c r="P66" s="5">
        <f ca="1"/>
        <v>2.2353008296914362E-3</v>
      </c>
      <c r="Q66" s="5">
        <f ca="1"/>
        <v>-8.2059909031407613E-2</v>
      </c>
      <c r="R66" s="5">
        <f ca="1"/>
        <v>-3.234715152026351E-2</v>
      </c>
      <c r="S66" s="5">
        <f ca="1"/>
        <v>-1.021327107130454E-2</v>
      </c>
      <c r="T66" s="5">
        <f ca="1"/>
        <v>2.5994526208970338E-2</v>
      </c>
      <c r="U66" s="5">
        <f ca="1"/>
        <v>3.7751116336917087E-3</v>
      </c>
      <c r="V66" s="5">
        <f ca="1"/>
        <v>1.6813738807073715E-2</v>
      </c>
      <c r="W66" s="5">
        <f ca="1"/>
        <v>6.7300352184466977E-2</v>
      </c>
      <c r="X66" s="5">
        <f ca="1"/>
        <v>-2.5476819541797747E-2</v>
      </c>
      <c r="Y66" s="5">
        <f ca="1"/>
        <v>-9.0168857929902937E-3</v>
      </c>
    </row>
    <row r="67" spans="2:25" x14ac:dyDescent="0.4">
      <c r="B67" s="34">
        <v>43862</v>
      </c>
      <c r="C67" s="5">
        <v>-8.5198687047546406E-2</v>
      </c>
      <c r="D67" s="5">
        <v>-5.6290386911238097E-2</v>
      </c>
      <c r="E67" s="5">
        <v>-0.15288177084684801</v>
      </c>
      <c r="F67" s="5">
        <v>-0.11248349138614699</v>
      </c>
      <c r="G67" s="5">
        <v>-9.9001370914624007E-2</v>
      </c>
      <c r="H67" s="5">
        <v>-7.30095213634568E-2</v>
      </c>
      <c r="I67" s="5">
        <v>-8.2146240337012705E-2</v>
      </c>
      <c r="J67" s="5">
        <v>-7.0264850248024494E-2</v>
      </c>
      <c r="K67" s="5">
        <v>-9.8579417261644903E-2</v>
      </c>
      <c r="L67" s="5">
        <v>-6.5866527853532794E-2</v>
      </c>
      <c r="M67" s="5">
        <v>-7.5726143381437294E-2</v>
      </c>
      <c r="O67" s="5">
        <f ca="1"/>
        <v>-9.4235929411511238E-2</v>
      </c>
      <c r="P67" s="5">
        <f ca="1"/>
        <v>-6.3328200653196234E-2</v>
      </c>
      <c r="Q67" s="5">
        <f ca="1"/>
        <v>-0.16057679127596033</v>
      </c>
      <c r="R67" s="5">
        <f ca="1"/>
        <v>-0.12314523135131231</v>
      </c>
      <c r="S67" s="5">
        <f ca="1"/>
        <v>-0.10974484180543066</v>
      </c>
      <c r="T67" s="5">
        <f ca="1"/>
        <v>-9.0333561455576861E-2</v>
      </c>
      <c r="U67" s="5">
        <f ca="1"/>
        <v>-8.97640683967664E-2</v>
      </c>
      <c r="V67" s="5">
        <f ca="1"/>
        <v>-7.6599386564241381E-2</v>
      </c>
      <c r="W67" s="5">
        <f ca="1"/>
        <v>-0.10708735800102634</v>
      </c>
      <c r="X67" s="5">
        <f ca="1"/>
        <v>-7.5031902332417549E-2</v>
      </c>
      <c r="Y67" s="5">
        <f ca="1"/>
        <v>-8.7240011896901684E-2</v>
      </c>
    </row>
    <row r="68" spans="2:25" x14ac:dyDescent="0.4">
      <c r="B68" s="34">
        <v>43891</v>
      </c>
      <c r="C68" s="5">
        <v>-0.145675495631861</v>
      </c>
      <c r="D68" s="5">
        <v>-0.14586840032184401</v>
      </c>
      <c r="E68" s="5">
        <v>-0.358073661592684</v>
      </c>
      <c r="F68" s="5">
        <v>-0.21699904808734899</v>
      </c>
      <c r="G68" s="5">
        <v>-0.19252852384576399</v>
      </c>
      <c r="H68" s="5">
        <v>-9.0528519477511504E-2</v>
      </c>
      <c r="I68" s="5">
        <v>-6.0699912745621802E-2</v>
      </c>
      <c r="J68" s="5">
        <v>-0.200160247370125</v>
      </c>
      <c r="K68" s="5">
        <v>-0.10887739383301601</v>
      </c>
      <c r="L68" s="5">
        <v>-4.3515779202176197E-2</v>
      </c>
      <c r="M68" s="5">
        <v>-0.15324179291932899</v>
      </c>
      <c r="O68" s="5">
        <f ca="1"/>
        <v>-0.15471273799582583</v>
      </c>
      <c r="P68" s="5">
        <f ca="1"/>
        <v>-0.15290621406380214</v>
      </c>
      <c r="Q68" s="5">
        <f ca="1"/>
        <v>-0.3657686820217963</v>
      </c>
      <c r="R68" s="5">
        <f ca="1"/>
        <v>-0.2276607880525143</v>
      </c>
      <c r="S68" s="5">
        <f ca="1"/>
        <v>-0.20327199473657065</v>
      </c>
      <c r="T68" s="5">
        <f ca="1"/>
        <v>-0.10785255956963156</v>
      </c>
      <c r="U68" s="5">
        <f ca="1"/>
        <v>-6.831774080537549E-2</v>
      </c>
      <c r="V68" s="5">
        <f ca="1"/>
        <v>-0.20649478368634189</v>
      </c>
      <c r="W68" s="5">
        <f ca="1"/>
        <v>-0.11738533457239744</v>
      </c>
      <c r="X68" s="5">
        <f ca="1"/>
        <v>-5.2681153681060945E-2</v>
      </c>
      <c r="Y68" s="5">
        <f ca="1"/>
        <v>-0.16475566143479339</v>
      </c>
    </row>
    <row r="69" spans="2:25" x14ac:dyDescent="0.4">
      <c r="B69" s="34">
        <v>43922</v>
      </c>
      <c r="C69" s="5">
        <v>0.159561379833634</v>
      </c>
      <c r="D69" s="5">
        <v>0.14662710494581599</v>
      </c>
      <c r="E69" s="5">
        <v>0.33690019585607001</v>
      </c>
      <c r="F69" s="5">
        <v>0.10390279445316</v>
      </c>
      <c r="G69" s="5">
        <v>9.6568925916855897E-2</v>
      </c>
      <c r="H69" s="5">
        <v>0.14330378189519299</v>
      </c>
      <c r="I69" s="5">
        <v>7.5704996983556497E-2</v>
      </c>
      <c r="J69" s="5">
        <v>9.8123899482618002E-2</v>
      </c>
      <c r="K69" s="5">
        <v>4.3733079987421299E-2</v>
      </c>
      <c r="L69" s="5">
        <v>0.13133920779858499</v>
      </c>
      <c r="M69" s="5">
        <v>0.194593736072282</v>
      </c>
      <c r="O69" s="5">
        <f ca="1"/>
        <v>0.15052413746966917</v>
      </c>
      <c r="P69" s="5">
        <f ca="1"/>
        <v>0.13958929120385785</v>
      </c>
      <c r="Q69" s="5">
        <f ca="1"/>
        <v>0.32920517542695771</v>
      </c>
      <c r="R69" s="5">
        <f ca="1"/>
        <v>9.324105448799469E-2</v>
      </c>
      <c r="S69" s="5">
        <f ca="1"/>
        <v>8.5825455026049241E-2</v>
      </c>
      <c r="T69" s="5">
        <f ca="1"/>
        <v>0.12597974180307292</v>
      </c>
      <c r="U69" s="5">
        <f ca="1"/>
        <v>6.8087168923802802E-2</v>
      </c>
      <c r="V69" s="5">
        <f ca="1"/>
        <v>9.1789363166401114E-2</v>
      </c>
      <c r="W69" s="5">
        <f ca="1"/>
        <v>3.5225139248039869E-2</v>
      </c>
      <c r="X69" s="5">
        <f ca="1"/>
        <v>0.12217383331970025</v>
      </c>
      <c r="Y69" s="5">
        <f ca="1"/>
        <v>0.1830798675568176</v>
      </c>
    </row>
    <row r="70" spans="2:25" x14ac:dyDescent="0.4">
      <c r="B70" s="34">
        <v>43952</v>
      </c>
      <c r="C70" s="5">
        <v>6.8812566136619305E-2</v>
      </c>
      <c r="D70" s="5">
        <v>6.9190999945394002E-2</v>
      </c>
      <c r="E70" s="5">
        <v>1.99999951437758E-2</v>
      </c>
      <c r="F70" s="5">
        <v>2.72048319899439E-2</v>
      </c>
      <c r="G70" s="5">
        <v>5.3885551742209797E-2</v>
      </c>
      <c r="H70" s="5">
        <v>7.1764502302682498E-2</v>
      </c>
      <c r="I70" s="5">
        <v>1.66494902190116E-2</v>
      </c>
      <c r="J70" s="5">
        <v>1.7343401296205801E-2</v>
      </c>
      <c r="K70" s="5">
        <v>4.2438002779054101E-2</v>
      </c>
      <c r="L70" s="5">
        <v>3.2888839356899999E-2</v>
      </c>
      <c r="M70" s="5">
        <v>6.5094325799877395E-2</v>
      </c>
      <c r="O70" s="5">
        <f ca="1"/>
        <v>5.9775323772654466E-2</v>
      </c>
      <c r="P70" s="5">
        <f ca="1"/>
        <v>6.2153186203435865E-2</v>
      </c>
      <c r="Q70" s="5">
        <f ca="1"/>
        <v>1.2304974714663488E-2</v>
      </c>
      <c r="R70" s="5">
        <f ca="1"/>
        <v>1.6543092024778591E-2</v>
      </c>
      <c r="S70" s="5">
        <f ca="1"/>
        <v>4.3142080851403142E-2</v>
      </c>
      <c r="T70" s="5">
        <f ca="1"/>
        <v>5.4440462210562438E-2</v>
      </c>
      <c r="U70" s="5">
        <f ca="1"/>
        <v>9.0316621592579083E-3</v>
      </c>
      <c r="V70" s="5">
        <f ca="1"/>
        <v>1.1008864979988917E-2</v>
      </c>
      <c r="W70" s="5">
        <f ca="1"/>
        <v>3.3930062039672672E-2</v>
      </c>
      <c r="X70" s="5">
        <f ca="1"/>
        <v>2.372346487801525E-2</v>
      </c>
      <c r="Y70" s="5">
        <f ca="1"/>
        <v>5.3580457284413005E-2</v>
      </c>
    </row>
    <row r="71" spans="2:25" x14ac:dyDescent="0.4">
      <c r="B71" s="34">
        <v>43983</v>
      </c>
      <c r="C71" s="5">
        <v>1.62307877710853E-2</v>
      </c>
      <c r="D71" s="5">
        <v>-1.60984515527545E-3</v>
      </c>
      <c r="E71" s="5">
        <v>-2.3477880196234299E-2</v>
      </c>
      <c r="F71" s="5">
        <v>-1.1533548753100101E-2</v>
      </c>
      <c r="G71" s="5">
        <v>1.5220831688154799E-2</v>
      </c>
      <c r="H71" s="5">
        <v>6.6551157570129693E-2</v>
      </c>
      <c r="I71" s="5">
        <v>-9.9611881787952192E-3</v>
      </c>
      <c r="J71" s="5">
        <v>1.4206290436961699E-2</v>
      </c>
      <c r="K71" s="5">
        <v>-5.4615474350052699E-2</v>
      </c>
      <c r="L71" s="5">
        <v>-2.8541013638808999E-2</v>
      </c>
      <c r="M71" s="5">
        <v>2.8343666849090801E-2</v>
      </c>
      <c r="O71" s="5">
        <f ca="1"/>
        <v>7.1935454071204632E-3</v>
      </c>
      <c r="P71" s="5">
        <f ca="1"/>
        <v>-8.6476588972335851E-3</v>
      </c>
      <c r="Q71" s="5">
        <f ca="1"/>
        <v>-3.1172900625346611E-2</v>
      </c>
      <c r="R71" s="5">
        <f ca="1"/>
        <v>-2.2195288718265406E-2</v>
      </c>
      <c r="S71" s="5">
        <f ca="1"/>
        <v>4.4773607973481455E-3</v>
      </c>
      <c r="T71" s="5">
        <f ca="1"/>
        <v>4.9227117478009633E-2</v>
      </c>
      <c r="U71" s="5">
        <f ca="1"/>
        <v>-1.7579016238548909E-2</v>
      </c>
      <c r="V71" s="5">
        <f ca="1"/>
        <v>7.8717541207448151E-3</v>
      </c>
      <c r="W71" s="5">
        <f ca="1"/>
        <v>-6.3123415089434129E-2</v>
      </c>
      <c r="X71" s="5">
        <f ca="1"/>
        <v>-3.7706388117693751E-2</v>
      </c>
      <c r="Y71" s="5">
        <f ca="1"/>
        <v>1.6829798333626408E-2</v>
      </c>
    </row>
    <row r="72" spans="2:25" x14ac:dyDescent="0.4">
      <c r="B72" s="34">
        <v>44013</v>
      </c>
      <c r="C72" s="5">
        <v>7.7047972501669698E-2</v>
      </c>
      <c r="D72" s="5">
        <v>7.6522909677001899E-2</v>
      </c>
      <c r="E72" s="5">
        <v>-3.5877729310867502E-2</v>
      </c>
      <c r="F72" s="5">
        <v>4.5086031221784097E-2</v>
      </c>
      <c r="G72" s="5">
        <v>4.8740661139498799E-2</v>
      </c>
      <c r="H72" s="5">
        <v>5.9760031402327399E-2</v>
      </c>
      <c r="I72" s="5">
        <v>7.7568154754294502E-2</v>
      </c>
      <c r="J72" s="5">
        <v>4.6682042953625699E-2</v>
      </c>
      <c r="K72" s="5">
        <v>8.6972511718761206E-2</v>
      </c>
      <c r="L72" s="5">
        <v>5.9029135234111997E-2</v>
      </c>
      <c r="M72" s="5">
        <v>7.5241468215936094E-2</v>
      </c>
      <c r="O72" s="5">
        <f ca="1"/>
        <v>6.8010730137704867E-2</v>
      </c>
      <c r="P72" s="5">
        <f ca="1"/>
        <v>6.9485095935043761E-2</v>
      </c>
      <c r="Q72" s="5">
        <f ca="1"/>
        <v>-4.3572749739979814E-2</v>
      </c>
      <c r="R72" s="5">
        <f ca="1"/>
        <v>3.4424291256618791E-2</v>
      </c>
      <c r="S72" s="5">
        <f ca="1"/>
        <v>3.7997190248692143E-2</v>
      </c>
      <c r="T72" s="5">
        <f ca="1"/>
        <v>4.2435991310207338E-2</v>
      </c>
      <c r="U72" s="5">
        <f ca="1"/>
        <v>6.9950326694540807E-2</v>
      </c>
      <c r="V72" s="5">
        <f ca="1"/>
        <v>4.0347506637408811E-2</v>
      </c>
      <c r="W72" s="5">
        <f ca="1"/>
        <v>7.8464570979379783E-2</v>
      </c>
      <c r="X72" s="5">
        <f ca="1"/>
        <v>4.9863760755227249E-2</v>
      </c>
      <c r="Y72" s="5">
        <f ca="1"/>
        <v>6.3727599700471704E-2</v>
      </c>
    </row>
    <row r="73" spans="2:25" x14ac:dyDescent="0.4">
      <c r="B73" s="34">
        <v>44044</v>
      </c>
      <c r="C73" s="5">
        <v>4.3571896124249797E-2</v>
      </c>
      <c r="D73" s="5">
        <v>8.0881017379938094E-2</v>
      </c>
      <c r="E73" s="5">
        <v>-1.05464808432936E-2</v>
      </c>
      <c r="F73" s="5">
        <v>4.2862870893581102E-2</v>
      </c>
      <c r="G73" s="5">
        <v>8.4762196227474704E-2</v>
      </c>
      <c r="H73" s="5">
        <v>0.118808362791961</v>
      </c>
      <c r="I73" s="5">
        <v>4.5932913698316397E-2</v>
      </c>
      <c r="J73" s="5">
        <v>4.4231200005462401E-3</v>
      </c>
      <c r="K73" s="5">
        <v>-2.5973912494790301E-2</v>
      </c>
      <c r="L73" s="5">
        <v>2.5869602824741801E-2</v>
      </c>
      <c r="M73" s="5">
        <v>9.5547346807496894E-2</v>
      </c>
      <c r="O73" s="5">
        <f ca="1"/>
        <v>3.4534653760284958E-2</v>
      </c>
      <c r="P73" s="5">
        <f ca="1"/>
        <v>7.3843203637979957E-2</v>
      </c>
      <c r="Q73" s="5">
        <f ca="1"/>
        <v>-1.8241501272405914E-2</v>
      </c>
      <c r="R73" s="5">
        <f ca="1"/>
        <v>3.2201130928415797E-2</v>
      </c>
      <c r="S73" s="5">
        <f ca="1"/>
        <v>7.4018725336668048E-2</v>
      </c>
      <c r="T73" s="5">
        <f ca="1"/>
        <v>0.10148432269984094</v>
      </c>
      <c r="U73" s="5">
        <f ca="1"/>
        <v>3.8315085638562708E-2</v>
      </c>
      <c r="V73" s="5">
        <f ca="1"/>
        <v>-1.9114163156706441E-3</v>
      </c>
      <c r="W73" s="5">
        <f ca="1"/>
        <v>-3.448185323417173E-2</v>
      </c>
      <c r="X73" s="5">
        <f ca="1"/>
        <v>1.6704228345857053E-2</v>
      </c>
      <c r="Y73" s="5">
        <f ca="1"/>
        <v>8.4033478292032504E-2</v>
      </c>
    </row>
    <row r="74" spans="2:25" x14ac:dyDescent="0.4">
      <c r="B74" s="34">
        <v>44075</v>
      </c>
      <c r="C74" s="5">
        <v>1.03192500059456E-2</v>
      </c>
      <c r="D74" s="5">
        <v>-5.6584671848904103E-2</v>
      </c>
      <c r="E74" s="5">
        <v>-0.15988795591218699</v>
      </c>
      <c r="F74" s="5">
        <v>-3.9505064632525899E-2</v>
      </c>
      <c r="G74" s="5">
        <v>-1.0667037806987901E-2</v>
      </c>
      <c r="H74" s="5">
        <v>-5.5443224913535497E-2</v>
      </c>
      <c r="I74" s="5">
        <v>-2.2567862040909301E-2</v>
      </c>
      <c r="J74" s="5">
        <v>-3.4128637927811303E-2</v>
      </c>
      <c r="K74" s="5">
        <v>2.1940494772201701E-3</v>
      </c>
      <c r="L74" s="5">
        <v>-2.5678946469397002E-2</v>
      </c>
      <c r="M74" s="5">
        <v>-2.0720745066498E-2</v>
      </c>
      <c r="O74" s="5">
        <f ca="1"/>
        <v>1.2820076419807636E-3</v>
      </c>
      <c r="P74" s="5">
        <f ca="1"/>
        <v>-6.3622485590862241E-2</v>
      </c>
      <c r="Q74" s="5">
        <f ca="1"/>
        <v>-0.16758297634129932</v>
      </c>
      <c r="R74" s="5">
        <f ca="1"/>
        <v>-5.0166804597691204E-2</v>
      </c>
      <c r="S74" s="5">
        <f ca="1"/>
        <v>-2.1410508697794553E-2</v>
      </c>
      <c r="T74" s="5">
        <f ca="1"/>
        <v>-7.2767265005655557E-2</v>
      </c>
      <c r="U74" s="5">
        <f ca="1"/>
        <v>-3.0185690100662993E-2</v>
      </c>
      <c r="V74" s="5">
        <f ca="1"/>
        <v>-4.0463174244028191E-2</v>
      </c>
      <c r="W74" s="5">
        <f ca="1"/>
        <v>-6.31389126216126E-3</v>
      </c>
      <c r="X74" s="5">
        <f ca="1"/>
        <v>-3.484432094828175E-2</v>
      </c>
      <c r="Y74" s="5">
        <f ca="1"/>
        <v>-3.223461358196239E-2</v>
      </c>
    </row>
    <row r="75" spans="2:25" x14ac:dyDescent="0.4">
      <c r="B75" s="34">
        <v>44105</v>
      </c>
      <c r="C75" s="5">
        <v>-2.55364200132709E-3</v>
      </c>
      <c r="D75" s="5">
        <v>9.9052275347825298E-3</v>
      </c>
      <c r="E75" s="5">
        <v>-2.52922007260931E-2</v>
      </c>
      <c r="F75" s="5">
        <v>-3.27244547389475E-3</v>
      </c>
      <c r="G75" s="5">
        <v>-1.05887633123004E-2</v>
      </c>
      <c r="H75" s="5">
        <v>-4.7938739102537598E-2</v>
      </c>
      <c r="I75" s="5">
        <v>-2.2921529096900001E-2</v>
      </c>
      <c r="J75" s="5">
        <v>-2.2497660951616299E-2</v>
      </c>
      <c r="K75" s="5">
        <v>5.9556916474880699E-2</v>
      </c>
      <c r="L75" s="5">
        <v>-3.23830983146976E-2</v>
      </c>
      <c r="M75" s="5">
        <v>-2.52098286774055E-2</v>
      </c>
      <c r="O75" s="5">
        <f ca="1"/>
        <v>-1.1590884365291926E-2</v>
      </c>
      <c r="P75" s="5">
        <f ca="1"/>
        <v>2.8674137928243956E-3</v>
      </c>
      <c r="Q75" s="5">
        <f ca="1"/>
        <v>-3.2987221155205415E-2</v>
      </c>
      <c r="R75" s="5">
        <f ca="1"/>
        <v>-1.3934185439060057E-2</v>
      </c>
      <c r="S75" s="5">
        <f ca="1"/>
        <v>-2.1332234203107054E-2</v>
      </c>
      <c r="T75" s="5">
        <f ca="1"/>
        <v>-6.5262779194657658E-2</v>
      </c>
      <c r="U75" s="5">
        <f ca="1"/>
        <v>-3.0539357156653693E-2</v>
      </c>
      <c r="V75" s="5">
        <f ca="1"/>
        <v>-2.8832197267833183E-2</v>
      </c>
      <c r="W75" s="5">
        <f ca="1"/>
        <v>5.1048975735499269E-2</v>
      </c>
      <c r="X75" s="5">
        <f ca="1"/>
        <v>-4.1548472793582349E-2</v>
      </c>
      <c r="Y75" s="5">
        <f ca="1"/>
        <v>-3.6723697192869893E-2</v>
      </c>
    </row>
    <row r="76" spans="2:25" x14ac:dyDescent="0.4">
      <c r="B76" s="34">
        <v>44136</v>
      </c>
      <c r="C76" s="5">
        <v>0.12361493567647901</v>
      </c>
      <c r="D76" s="5">
        <v>0.122954132389978</v>
      </c>
      <c r="E76" s="5">
        <v>0.27994435228077003</v>
      </c>
      <c r="F76" s="5">
        <v>0.16848279176009101</v>
      </c>
      <c r="G76" s="5">
        <v>0.16027419111705399</v>
      </c>
      <c r="H76" s="5">
        <v>0.113837508150297</v>
      </c>
      <c r="I76" s="5">
        <v>7.4686882578295102E-2</v>
      </c>
      <c r="J76" s="5">
        <v>9.6748989339507402E-2</v>
      </c>
      <c r="K76" s="5">
        <v>7.3741760566096498E-3</v>
      </c>
      <c r="L76" s="5">
        <v>7.9480675658248498E-2</v>
      </c>
      <c r="M76" s="5">
        <v>9.9951279386994801E-2</v>
      </c>
      <c r="O76" s="5">
        <f ca="1"/>
        <v>0.11457769331251418</v>
      </c>
      <c r="P76" s="5">
        <f ca="1"/>
        <v>0.11591631864801986</v>
      </c>
      <c r="Q76" s="5">
        <f ca="1"/>
        <v>0.27224933185165773</v>
      </c>
      <c r="R76" s="5">
        <f ca="1"/>
        <v>0.1578210517949257</v>
      </c>
      <c r="S76" s="5">
        <f ca="1"/>
        <v>0.14953072022624733</v>
      </c>
      <c r="T76" s="5">
        <f ca="1"/>
        <v>9.6513468058176941E-2</v>
      </c>
      <c r="U76" s="5">
        <f ca="1"/>
        <v>6.7069054518541407E-2</v>
      </c>
      <c r="V76" s="5">
        <f ca="1"/>
        <v>9.0414453023290514E-2</v>
      </c>
      <c r="W76" s="5">
        <f ca="1"/>
        <v>-1.1337646827717799E-3</v>
      </c>
      <c r="X76" s="5">
        <f ca="1"/>
        <v>7.0315301179363743E-2</v>
      </c>
      <c r="Y76" s="5">
        <f ca="1"/>
        <v>8.8437410871530411E-2</v>
      </c>
    </row>
    <row r="77" spans="2:25" x14ac:dyDescent="0.4">
      <c r="B77" s="34">
        <v>44166</v>
      </c>
      <c r="C77" s="5">
        <v>1.97211130807632E-2</v>
      </c>
      <c r="D77" s="5">
        <v>4.28593886085381E-2</v>
      </c>
      <c r="E77" s="5">
        <v>3.1011993143988399E-2</v>
      </c>
      <c r="F77" s="5">
        <v>5.7388750329378499E-2</v>
      </c>
      <c r="G77" s="5">
        <v>5.9070649928368796E-3</v>
      </c>
      <c r="H77" s="5">
        <v>5.2963864773116598E-2</v>
      </c>
      <c r="I77" s="5">
        <v>8.0703712967438203E-3</v>
      </c>
      <c r="J77" s="5">
        <v>1.10713047595873E-2</v>
      </c>
      <c r="K77" s="5">
        <v>-2.22800219033264E-3</v>
      </c>
      <c r="L77" s="5">
        <v>3.3716197458203097E-2</v>
      </c>
      <c r="M77" s="5">
        <v>2.23833529614407E-2</v>
      </c>
      <c r="O77" s="5">
        <f ca="1"/>
        <v>1.0683870716798364E-2</v>
      </c>
      <c r="P77" s="5">
        <f ca="1"/>
        <v>3.5821574866579969E-2</v>
      </c>
      <c r="Q77" s="5">
        <f ca="1"/>
        <v>2.3316972714876087E-2</v>
      </c>
      <c r="R77" s="5">
        <f ca="1"/>
        <v>4.6727010364213194E-2</v>
      </c>
      <c r="S77" s="5">
        <f ca="1"/>
        <v>-4.8364058979697743E-3</v>
      </c>
      <c r="T77" s="5">
        <f ca="1"/>
        <v>3.5639824680996537E-2</v>
      </c>
      <c r="U77" s="5">
        <f ca="1"/>
        <v>4.5254323699012947E-4</v>
      </c>
      <c r="V77" s="5">
        <f ca="1"/>
        <v>4.7367684433704156E-3</v>
      </c>
      <c r="W77" s="5">
        <f ca="1"/>
        <v>-1.073594292971407E-2</v>
      </c>
      <c r="X77" s="5">
        <f ca="1"/>
        <v>2.4550822979318349E-2</v>
      </c>
      <c r="Y77" s="5">
        <f ca="1"/>
        <v>1.0869484445976307E-2</v>
      </c>
    </row>
    <row r="78" spans="2:25" x14ac:dyDescent="0.4">
      <c r="B78" s="34">
        <v>44197</v>
      </c>
      <c r="C78" s="5">
        <v>-1.9298745711047501E-2</v>
      </c>
      <c r="D78" s="35">
        <v>-5.6891204547177998E-5</v>
      </c>
      <c r="E78" s="5">
        <v>5.1342301876744302E-2</v>
      </c>
      <c r="F78" s="5">
        <v>-1.27108069927686E-2</v>
      </c>
      <c r="G78" s="5">
        <v>-3.8727636789898198E-2</v>
      </c>
      <c r="H78" s="5">
        <v>-6.0739602044564099E-3</v>
      </c>
      <c r="I78" s="5">
        <v>-4.18595699980151E-2</v>
      </c>
      <c r="J78" s="5">
        <v>1.6449930105024602E-2</v>
      </c>
      <c r="K78" s="5">
        <v>-3.9517331891161897E-4</v>
      </c>
      <c r="L78" s="5">
        <v>1.81969224881516E-2</v>
      </c>
      <c r="M78" s="5">
        <v>9.5178923544691502E-3</v>
      </c>
      <c r="O78" s="5">
        <f ca="1"/>
        <v>-2.8335988075012336E-2</v>
      </c>
      <c r="P78" s="5">
        <f ca="1"/>
        <v>-7.0947049465053119E-3</v>
      </c>
      <c r="Q78" s="5">
        <f ca="1"/>
        <v>4.364728144763199E-2</v>
      </c>
      <c r="R78" s="5">
        <f ca="1"/>
        <v>-2.3372546957933907E-2</v>
      </c>
      <c r="S78" s="5">
        <f ca="1"/>
        <v>-4.9471107680704854E-2</v>
      </c>
      <c r="T78" s="5">
        <f ca="1"/>
        <v>-2.339800029657647E-2</v>
      </c>
      <c r="U78" s="5">
        <f ca="1"/>
        <v>-4.9477398057768789E-2</v>
      </c>
      <c r="V78" s="5">
        <f ca="1"/>
        <v>1.0115393788807717E-2</v>
      </c>
      <c r="W78" s="5">
        <f ca="1"/>
        <v>-8.9031140582930494E-3</v>
      </c>
      <c r="X78" s="5">
        <f ca="1"/>
        <v>9.0315480092668515E-3</v>
      </c>
      <c r="Y78" s="5">
        <f ca="1"/>
        <v>-1.9959761609952432E-3</v>
      </c>
    </row>
    <row r="79" spans="2:25" x14ac:dyDescent="0.4">
      <c r="B79" s="34">
        <v>44228</v>
      </c>
      <c r="C79" s="5">
        <v>4.1194573994021197E-2</v>
      </c>
      <c r="D79" s="5">
        <v>7.0768038656538704E-2</v>
      </c>
      <c r="E79" s="5">
        <v>0.22456803501268299</v>
      </c>
      <c r="F79" s="5">
        <v>0.116062370475079</v>
      </c>
      <c r="G79" s="5">
        <v>6.8892344263089197E-2</v>
      </c>
      <c r="H79" s="5">
        <v>1.36509042961737E-2</v>
      </c>
      <c r="I79" s="5">
        <v>-1.23263236661466E-2</v>
      </c>
      <c r="J79" s="5">
        <v>3.4251468675166201E-2</v>
      </c>
      <c r="K79" s="5">
        <v>-6.0981373885947397E-2</v>
      </c>
      <c r="L79" s="5">
        <v>-2.1037863727016302E-2</v>
      </c>
      <c r="M79" s="5">
        <v>-5.30837114896884E-3</v>
      </c>
      <c r="O79" s="5">
        <f ca="1"/>
        <v>3.2157331630056359E-2</v>
      </c>
      <c r="P79" s="5">
        <f ca="1"/>
        <v>6.3730224914580566E-2</v>
      </c>
      <c r="Q79" s="5">
        <f ca="1"/>
        <v>0.21687301458357067</v>
      </c>
      <c r="R79" s="5">
        <f ca="1"/>
        <v>0.10540063050991369</v>
      </c>
      <c r="S79" s="5">
        <f ca="1"/>
        <v>5.8148873372282542E-2</v>
      </c>
      <c r="T79" s="5">
        <f ca="1"/>
        <v>-3.6731357959463602E-3</v>
      </c>
      <c r="U79" s="5">
        <f ca="1"/>
        <v>-1.9944151725900292E-2</v>
      </c>
      <c r="V79" s="5">
        <f ca="1"/>
        <v>2.7916932358949317E-2</v>
      </c>
      <c r="W79" s="5">
        <f ca="1"/>
        <v>-6.9489314625328827E-2</v>
      </c>
      <c r="X79" s="5">
        <f ca="1"/>
        <v>-3.020323820590105E-2</v>
      </c>
      <c r="Y79" s="5">
        <f ca="1"/>
        <v>-1.6822239664433233E-2</v>
      </c>
    </row>
    <row r="80" spans="2:25" x14ac:dyDescent="0.4">
      <c r="B80" s="34">
        <v>44256</v>
      </c>
      <c r="C80" s="5">
        <v>7.1380109549231699E-2</v>
      </c>
      <c r="D80" s="5">
        <v>1.20657863478546E-2</v>
      </c>
      <c r="E80" s="5">
        <v>1.8899266486242398E-2</v>
      </c>
      <c r="F80" s="5">
        <v>5.3853058676014899E-2</v>
      </c>
      <c r="G80" s="5">
        <v>8.6524445724347795E-2</v>
      </c>
      <c r="H80" s="5">
        <v>1.6221574842700599E-2</v>
      </c>
      <c r="I80" s="5">
        <v>7.9146966442051103E-2</v>
      </c>
      <c r="J80" s="5">
        <v>4.5408104306383999E-2</v>
      </c>
      <c r="K80" s="5">
        <v>9.7326969359122897E-2</v>
      </c>
      <c r="L80" s="5">
        <v>3.6675161714978803E-2</v>
      </c>
      <c r="M80" s="5">
        <v>4.2941757782866803E-2</v>
      </c>
      <c r="O80" s="5">
        <f ca="1"/>
        <v>6.2342867185266861E-2</v>
      </c>
      <c r="P80" s="5">
        <f ca="1"/>
        <v>5.0279726058964653E-3</v>
      </c>
      <c r="Q80" s="5">
        <f ca="1"/>
        <v>1.1204246057130086E-2</v>
      </c>
      <c r="R80" s="5">
        <f ca="1"/>
        <v>4.3191318710849594E-2</v>
      </c>
      <c r="S80" s="5">
        <f ca="1"/>
        <v>7.578097483354114E-2</v>
      </c>
      <c r="T80" s="5">
        <f ca="1"/>
        <v>-1.1024652494194612E-3</v>
      </c>
      <c r="U80" s="5">
        <f ca="1"/>
        <v>7.1529138382297408E-2</v>
      </c>
      <c r="V80" s="5">
        <f ca="1"/>
        <v>3.9073567990167118E-2</v>
      </c>
      <c r="W80" s="5">
        <f ca="1"/>
        <v>8.8819028619741475E-2</v>
      </c>
      <c r="X80" s="5">
        <f ca="1"/>
        <v>2.7509787236094055E-2</v>
      </c>
      <c r="Y80" s="5">
        <f ca="1"/>
        <v>3.1427889267402406E-2</v>
      </c>
    </row>
    <row r="81" spans="2:25" x14ac:dyDescent="0.4">
      <c r="B81" s="34">
        <v>44287</v>
      </c>
      <c r="C81" s="5">
        <v>5.8257146436453799E-2</v>
      </c>
      <c r="D81" s="5">
        <v>6.8492313022030904E-2</v>
      </c>
      <c r="E81" s="5">
        <v>1.7407842569920499E-2</v>
      </c>
      <c r="F81" s="5">
        <v>6.9624522284321505E-2</v>
      </c>
      <c r="G81" s="5">
        <v>3.8534706369061499E-2</v>
      </c>
      <c r="H81" s="5">
        <v>5.4099003450951401E-2</v>
      </c>
      <c r="I81" s="5">
        <v>2.4099423225540401E-2</v>
      </c>
      <c r="J81" s="5">
        <v>8.4904018817732005E-2</v>
      </c>
      <c r="K81" s="5">
        <v>4.9628069732343398E-2</v>
      </c>
      <c r="L81" s="5">
        <v>4.29255236268321E-2</v>
      </c>
      <c r="M81" s="5">
        <v>6.6247301572960396E-2</v>
      </c>
      <c r="O81" s="5">
        <f ca="1"/>
        <v>4.9219904072488961E-2</v>
      </c>
      <c r="P81" s="5">
        <f ca="1"/>
        <v>6.1454499280072766E-2</v>
      </c>
      <c r="Q81" s="5">
        <f ca="1"/>
        <v>9.7128221408081875E-3</v>
      </c>
      <c r="R81" s="5">
        <f ca="1"/>
        <v>5.89627823191562E-2</v>
      </c>
      <c r="S81" s="5">
        <f ca="1"/>
        <v>2.7791235478254843E-2</v>
      </c>
      <c r="T81" s="5">
        <f ca="1"/>
        <v>3.677496335883134E-2</v>
      </c>
      <c r="U81" s="5">
        <f ca="1"/>
        <v>1.6481595165786709E-2</v>
      </c>
      <c r="V81" s="5">
        <f ca="1"/>
        <v>7.8569482501515117E-2</v>
      </c>
      <c r="W81" s="5">
        <f ca="1"/>
        <v>4.1120128992961968E-2</v>
      </c>
      <c r="X81" s="5">
        <f ca="1"/>
        <v>3.3760149147947352E-2</v>
      </c>
      <c r="Y81" s="5">
        <f ca="1"/>
        <v>5.4733433057496006E-2</v>
      </c>
    </row>
    <row r="82" spans="2:25" x14ac:dyDescent="0.4">
      <c r="B82" s="34">
        <v>44317</v>
      </c>
      <c r="C82" s="5">
        <v>5.0818981674646102E-2</v>
      </c>
      <c r="D82" s="5">
        <v>-8.6528424872578597E-4</v>
      </c>
      <c r="E82" s="5">
        <v>5.70964536226089E-2</v>
      </c>
      <c r="F82" s="5">
        <v>4.7710940497361298E-2</v>
      </c>
      <c r="G82" s="5">
        <v>3.1296065743843603E-2</v>
      </c>
      <c r="H82" s="5">
        <v>-9.3056038617682496E-3</v>
      </c>
      <c r="I82" s="5">
        <v>1.76774071301865E-2</v>
      </c>
      <c r="J82" s="5">
        <v>8.0742850030685303E-3</v>
      </c>
      <c r="K82" s="5">
        <v>-2.3381112043467E-2</v>
      </c>
      <c r="L82" s="5">
        <v>1.8709095703247199E-2</v>
      </c>
      <c r="M82" s="5">
        <v>-3.3981816961742198E-2</v>
      </c>
      <c r="O82" s="5">
        <f ca="1"/>
        <v>4.1781739310681264E-2</v>
      </c>
      <c r="P82" s="5">
        <f ca="1"/>
        <v>-7.9030979906839199E-3</v>
      </c>
      <c r="Q82" s="5">
        <f ca="1"/>
        <v>4.9401433193496588E-2</v>
      </c>
      <c r="R82" s="5">
        <f ca="1"/>
        <v>3.7049200532195993E-2</v>
      </c>
      <c r="S82" s="5">
        <f ca="1"/>
        <v>2.0552594853036947E-2</v>
      </c>
      <c r="T82" s="5">
        <f ca="1"/>
        <v>-2.662964395388831E-2</v>
      </c>
      <c r="U82" s="5">
        <f ca="1"/>
        <v>1.0059579070432808E-2</v>
      </c>
      <c r="V82" s="5">
        <f ca="1"/>
        <v>1.739748686851646E-3</v>
      </c>
      <c r="W82" s="5">
        <f ca="1"/>
        <v>-3.1889052782848426E-2</v>
      </c>
      <c r="X82" s="5">
        <f ca="1"/>
        <v>9.5437212243624503E-3</v>
      </c>
      <c r="Y82" s="5">
        <f ca="1"/>
        <v>-4.5495685477206588E-2</v>
      </c>
    </row>
    <row r="83" spans="2:25" x14ac:dyDescent="0.4">
      <c r="B83" s="34">
        <v>44348</v>
      </c>
      <c r="C83" s="5">
        <v>-5.6727098292370402E-2</v>
      </c>
      <c r="D83" s="5">
        <v>3.7812579372151801E-2</v>
      </c>
      <c r="E83" s="5">
        <v>3.1794985948039402E-2</v>
      </c>
      <c r="F83" s="5">
        <v>-3.4219531089353203E-2</v>
      </c>
      <c r="G83" s="5">
        <v>-2.58753176793345E-2</v>
      </c>
      <c r="H83" s="5">
        <v>6.6907471787992195E-2</v>
      </c>
      <c r="I83" s="5">
        <v>-1.1862546132976499E-2</v>
      </c>
      <c r="J83" s="5">
        <v>1.9122782467708401E-2</v>
      </c>
      <c r="K83" s="5">
        <v>-2.9619502857713701E-2</v>
      </c>
      <c r="L83" s="5">
        <v>1.9013072815635201E-2</v>
      </c>
      <c r="M83" s="5">
        <v>3.3036417851032403E-2</v>
      </c>
      <c r="O83" s="5">
        <f ca="1"/>
        <v>-6.5764340656335241E-2</v>
      </c>
      <c r="P83" s="5">
        <f ca="1"/>
        <v>3.0774765630193667E-2</v>
      </c>
      <c r="Q83" s="5">
        <f ca="1"/>
        <v>2.409996551892709E-2</v>
      </c>
      <c r="R83" s="5">
        <f ca="1"/>
        <v>-4.4881271054518508E-2</v>
      </c>
      <c r="S83" s="5">
        <f ca="1"/>
        <v>-3.6618788570141156E-2</v>
      </c>
      <c r="T83" s="5">
        <f ca="1"/>
        <v>4.9583431695872135E-2</v>
      </c>
      <c r="U83" s="5">
        <f ca="1"/>
        <v>-1.9480374192730191E-2</v>
      </c>
      <c r="V83" s="5">
        <f ca="1"/>
        <v>1.2788246151491517E-2</v>
      </c>
      <c r="W83" s="5">
        <f ca="1"/>
        <v>-3.8127443597095134E-2</v>
      </c>
      <c r="X83" s="5">
        <f ca="1"/>
        <v>9.8476983367504524E-3</v>
      </c>
      <c r="Y83" s="5">
        <f ca="1"/>
        <v>2.1522549335568009E-2</v>
      </c>
    </row>
    <row r="84" spans="2:25" x14ac:dyDescent="0.4">
      <c r="B84" s="34">
        <v>44378</v>
      </c>
      <c r="C84" s="5">
        <v>2.52064506556978E-2</v>
      </c>
      <c r="D84" s="5">
        <v>7.6789730995162698E-3</v>
      </c>
      <c r="E84" s="5">
        <v>-7.3793301978579098E-2</v>
      </c>
      <c r="F84" s="5">
        <v>-6.90389892399371E-4</v>
      </c>
      <c r="G84" s="5">
        <v>1.25670080408074E-2</v>
      </c>
      <c r="H84" s="5">
        <v>4.0777549506454097E-2</v>
      </c>
      <c r="I84" s="5">
        <v>2.8647734339243499E-2</v>
      </c>
      <c r="J84" s="5">
        <v>5.1639650580187602E-2</v>
      </c>
      <c r="K84" s="5">
        <v>5.1437175648122099E-2</v>
      </c>
      <c r="L84" s="5">
        <v>5.3320142816808101E-2</v>
      </c>
      <c r="M84" s="5">
        <v>1.2028188715987299E-2</v>
      </c>
      <c r="O84" s="5">
        <f ca="1"/>
        <v>1.6169208291732962E-2</v>
      </c>
      <c r="P84" s="5">
        <f ca="1"/>
        <v>6.4115935755813553E-4</v>
      </c>
      <c r="Q84" s="5">
        <f ca="1"/>
        <v>-8.148832240769141E-2</v>
      </c>
      <c r="R84" s="5">
        <f ca="1"/>
        <v>-1.1352129857564678E-2</v>
      </c>
      <c r="S84" s="5">
        <f ca="1"/>
        <v>1.8235371500007463E-3</v>
      </c>
      <c r="T84" s="5">
        <f ca="1"/>
        <v>2.3453509414334037E-2</v>
      </c>
      <c r="U84" s="5">
        <f ca="1"/>
        <v>2.1029906279489807E-2</v>
      </c>
      <c r="V84" s="5">
        <f ca="1"/>
        <v>4.5305114263970714E-2</v>
      </c>
      <c r="W84" s="5">
        <f ca="1"/>
        <v>4.292923490874067E-2</v>
      </c>
      <c r="X84" s="5">
        <f ca="1"/>
        <v>4.4154768337923353E-2</v>
      </c>
      <c r="Y84" s="5">
        <f ca="1"/>
        <v>5.1432020052290597E-4</v>
      </c>
    </row>
    <row r="85" spans="2:25" x14ac:dyDescent="0.4">
      <c r="B85" s="34">
        <v>44409</v>
      </c>
      <c r="C85" s="5">
        <v>1.8924237480353299E-2</v>
      </c>
      <c r="D85" s="5">
        <v>3.6010701632052299E-2</v>
      </c>
      <c r="E85" s="5">
        <v>-2.0044591283257401E-2</v>
      </c>
      <c r="F85" s="5">
        <v>5.1478509426744597E-2</v>
      </c>
      <c r="G85" s="5">
        <v>1.1126293673063401E-2</v>
      </c>
      <c r="H85" s="5">
        <v>3.55932329864058E-2</v>
      </c>
      <c r="I85" s="5">
        <v>1.04883229346442E-2</v>
      </c>
      <c r="J85" s="5">
        <v>2.1544928674887099E-2</v>
      </c>
      <c r="K85" s="5">
        <v>3.8956789892519099E-2</v>
      </c>
      <c r="L85" s="5">
        <v>2.31557210795485E-2</v>
      </c>
      <c r="M85" s="5">
        <v>1.7846433332010199E-2</v>
      </c>
      <c r="O85" s="5">
        <f ca="1"/>
        <v>9.8869951163884622E-3</v>
      </c>
      <c r="P85" s="5">
        <f ca="1"/>
        <v>2.8972887890094164E-2</v>
      </c>
      <c r="Q85" s="5">
        <f ca="1"/>
        <v>-2.7739611712369713E-2</v>
      </c>
      <c r="R85" s="5">
        <f ca="1"/>
        <v>4.0816769461579291E-2</v>
      </c>
      <c r="S85" s="5">
        <f ca="1"/>
        <v>3.828227822567469E-4</v>
      </c>
      <c r="T85" s="5">
        <f ca="1"/>
        <v>1.8269192894285739E-2</v>
      </c>
      <c r="U85" s="5">
        <f ca="1"/>
        <v>2.8704948748905093E-3</v>
      </c>
      <c r="V85" s="5">
        <f ca="1"/>
        <v>1.5210392358670215E-2</v>
      </c>
      <c r="W85" s="5">
        <f ca="1"/>
        <v>3.0448849153137669E-2</v>
      </c>
      <c r="X85" s="5">
        <f ca="1"/>
        <v>1.3990346600663752E-2</v>
      </c>
      <c r="Y85" s="5">
        <f ca="1"/>
        <v>6.3325648165458055E-3</v>
      </c>
    </row>
    <row r="86" spans="2:25" x14ac:dyDescent="0.4">
      <c r="B86" s="34">
        <v>44440</v>
      </c>
      <c r="C86" s="5">
        <v>-7.5925739413967297E-2</v>
      </c>
      <c r="D86" s="5">
        <v>-6.0844741248402702E-2</v>
      </c>
      <c r="E86" s="5">
        <v>7.6239505321003001E-2</v>
      </c>
      <c r="F86" s="5">
        <v>-2.2656231046322101E-2</v>
      </c>
      <c r="G86" s="5">
        <v>-6.3821935375959898E-2</v>
      </c>
      <c r="H86" s="5">
        <v>-6.0052710787628499E-2</v>
      </c>
      <c r="I86" s="5">
        <v>-4.7329566557114899E-2</v>
      </c>
      <c r="J86" s="5">
        <v>-6.2626732896654699E-2</v>
      </c>
      <c r="K86" s="5">
        <v>-6.7989372328709302E-2</v>
      </c>
      <c r="L86" s="5">
        <v>-5.8501734711162601E-2</v>
      </c>
      <c r="M86" s="5">
        <v>-2.2869678382561199E-2</v>
      </c>
      <c r="O86" s="5">
        <f ca="1"/>
        <v>-8.4962981777932128E-2</v>
      </c>
      <c r="P86" s="5">
        <f ca="1"/>
        <v>-6.7882554990360833E-2</v>
      </c>
      <c r="Q86" s="5">
        <f ca="1"/>
        <v>6.8544484891890689E-2</v>
      </c>
      <c r="R86" s="5">
        <f ca="1"/>
        <v>-3.331797101148741E-2</v>
      </c>
      <c r="S86" s="5">
        <f ca="1"/>
        <v>-7.4565406266766554E-2</v>
      </c>
      <c r="T86" s="5">
        <f ca="1"/>
        <v>-7.737675087974856E-2</v>
      </c>
      <c r="U86" s="5">
        <f ca="1"/>
        <v>-5.4947394616868588E-2</v>
      </c>
      <c r="V86" s="5">
        <f ca="1"/>
        <v>-6.8961269212871587E-2</v>
      </c>
      <c r="W86" s="5">
        <f ca="1"/>
        <v>-7.6497313068090739E-2</v>
      </c>
      <c r="X86" s="5">
        <f ca="1"/>
        <v>-6.7667109190047342E-2</v>
      </c>
      <c r="Y86" s="5">
        <f ca="1"/>
        <v>-3.4383546898025592E-2</v>
      </c>
    </row>
    <row r="87" spans="2:25" x14ac:dyDescent="0.4">
      <c r="B87" s="34">
        <v>44470</v>
      </c>
      <c r="C87" s="5">
        <v>8.0674178786417194E-2</v>
      </c>
      <c r="D87" s="5">
        <v>9.7376692951282907E-3</v>
      </c>
      <c r="E87" s="5">
        <v>0.116686778606129</v>
      </c>
      <c r="F87" s="5">
        <v>7.7385924068709894E-2</v>
      </c>
      <c r="G87" s="5">
        <v>7.1417481120113396E-2</v>
      </c>
      <c r="H87" s="5">
        <v>8.3673370590852503E-2</v>
      </c>
      <c r="I87" s="5">
        <v>4.14596795752043E-2</v>
      </c>
      <c r="J87" s="5">
        <v>7.7972940423645595E-2</v>
      </c>
      <c r="K87" s="5">
        <v>5.53638435267041E-2</v>
      </c>
      <c r="L87" s="5">
        <v>5.4921800419487701E-2</v>
      </c>
      <c r="M87" s="5">
        <v>0.12260181828264299</v>
      </c>
      <c r="O87" s="5">
        <f ca="1"/>
        <v>7.1636936422452363E-2</v>
      </c>
      <c r="P87" s="5">
        <f ca="1"/>
        <v>2.6998555531701565E-3</v>
      </c>
      <c r="Q87" s="5">
        <f ca="1"/>
        <v>0.10899175817701669</v>
      </c>
      <c r="R87" s="5">
        <f ca="1"/>
        <v>6.6724184103544582E-2</v>
      </c>
      <c r="S87" s="5">
        <f ca="1"/>
        <v>6.0674010229306741E-2</v>
      </c>
      <c r="T87" s="5">
        <f ca="1"/>
        <v>6.6349330498732442E-2</v>
      </c>
      <c r="U87" s="5">
        <f ca="1"/>
        <v>3.3841851515450612E-2</v>
      </c>
      <c r="V87" s="5">
        <f ca="1"/>
        <v>7.1638404107428708E-2</v>
      </c>
      <c r="W87" s="5">
        <f ca="1"/>
        <v>4.685590278732267E-2</v>
      </c>
      <c r="X87" s="5">
        <f ca="1"/>
        <v>4.5756425940602953E-2</v>
      </c>
      <c r="Y87" s="5">
        <f ca="1"/>
        <v>0.1110879497671786</v>
      </c>
    </row>
    <row r="88" spans="2:25" x14ac:dyDescent="0.4">
      <c r="B88" s="34">
        <v>44501</v>
      </c>
      <c r="C88" s="5">
        <v>-5.5218762139219403E-3</v>
      </c>
      <c r="D88" s="5">
        <v>-6.3902122433803402E-2</v>
      </c>
      <c r="E88" s="5">
        <v>-5.0113103421160599E-2</v>
      </c>
      <c r="F88" s="5">
        <v>-5.7128489264053298E-2</v>
      </c>
      <c r="G88" s="5">
        <v>-3.5601390171124403E-2</v>
      </c>
      <c r="H88" s="5">
        <v>4.4511910910671297E-2</v>
      </c>
      <c r="I88" s="5">
        <v>-1.34737022111956E-2</v>
      </c>
      <c r="J88" s="5">
        <v>-2.10933074663993E-2</v>
      </c>
      <c r="K88" s="5">
        <v>-1.7037944627868899E-2</v>
      </c>
      <c r="L88" s="5">
        <v>-3.0563488891523501E-2</v>
      </c>
      <c r="M88" s="5">
        <v>1.63558908418617E-2</v>
      </c>
      <c r="O88" s="5">
        <f ca="1"/>
        <v>-1.4559118577886776E-2</v>
      </c>
      <c r="P88" s="5">
        <f ca="1"/>
        <v>-7.0939936175761539E-2</v>
      </c>
      <c r="Q88" s="5">
        <f ca="1"/>
        <v>-5.7808123850272911E-2</v>
      </c>
      <c r="R88" s="5">
        <f ca="1"/>
        <v>-6.779022922921861E-2</v>
      </c>
      <c r="S88" s="5">
        <f ca="1"/>
        <v>-4.6344861061931059E-2</v>
      </c>
      <c r="T88" s="5">
        <f ca="1"/>
        <v>2.7187870818551237E-2</v>
      </c>
      <c r="U88" s="5">
        <f ca="1"/>
        <v>-2.1091530270949291E-2</v>
      </c>
      <c r="V88" s="5">
        <f ca="1"/>
        <v>-2.7427843782616184E-2</v>
      </c>
      <c r="W88" s="5">
        <f ca="1"/>
        <v>-2.5545885367250328E-2</v>
      </c>
      <c r="X88" s="5">
        <f ca="1"/>
        <v>-3.9728863370408249E-2</v>
      </c>
      <c r="Y88" s="5">
        <f ca="1"/>
        <v>4.8420223263973064E-3</v>
      </c>
    </row>
    <row r="89" spans="2:25" x14ac:dyDescent="0.4">
      <c r="B89" s="34">
        <v>44531</v>
      </c>
      <c r="C89" s="5">
        <v>7.0407728882536394E-2</v>
      </c>
      <c r="D89" s="5">
        <v>2.1398685904694799E-2</v>
      </c>
      <c r="E89" s="5">
        <v>1.6669700457451701E-2</v>
      </c>
      <c r="F89" s="5">
        <v>2.8714357125440699E-2</v>
      </c>
      <c r="G89" s="5">
        <v>5.0014712570097201E-2</v>
      </c>
      <c r="H89" s="5">
        <v>3.05236948727102E-2</v>
      </c>
      <c r="I89" s="5">
        <v>9.7026728125536102E-2</v>
      </c>
      <c r="J89" s="5">
        <v>8.6846533165005999E-2</v>
      </c>
      <c r="K89" s="5">
        <v>8.8338102751403205E-2</v>
      </c>
      <c r="L89" s="5">
        <v>8.6024779746477098E-2</v>
      </c>
      <c r="M89" s="5">
        <v>0</v>
      </c>
      <c r="O89" s="5">
        <f ca="1"/>
        <v>6.1370486518571556E-2</v>
      </c>
      <c r="P89" s="5">
        <f ca="1"/>
        <v>1.4360872162736665E-2</v>
      </c>
      <c r="Q89" s="5">
        <f ca="1"/>
        <v>8.9746800283393886E-3</v>
      </c>
      <c r="R89" s="5">
        <f ca="1"/>
        <v>1.805261716027539E-2</v>
      </c>
      <c r="S89" s="5">
        <f ca="1"/>
        <v>3.9271241679290546E-2</v>
      </c>
      <c r="T89" s="5">
        <f ca="1"/>
        <v>1.3199654780590139E-2</v>
      </c>
      <c r="U89" s="5">
        <f ca="1"/>
        <v>8.9408900065782407E-2</v>
      </c>
      <c r="V89" s="5">
        <f ca="1"/>
        <v>8.0511996848789111E-2</v>
      </c>
      <c r="W89" s="5">
        <f ca="1"/>
        <v>7.9830162012021783E-2</v>
      </c>
      <c r="X89" s="5">
        <f ca="1"/>
        <v>7.6859405267592357E-2</v>
      </c>
      <c r="Y89" s="5">
        <f ca="1"/>
        <v>-1.1513868515464393E-2</v>
      </c>
    </row>
    <row r="90" spans="2:25" x14ac:dyDescent="0.4">
      <c r="B90" s="34">
        <v>44562</v>
      </c>
      <c r="C90" s="5">
        <v>-6.3260536728878297E-2</v>
      </c>
      <c r="D90" s="5">
        <v>-5.7668326859818902E-2</v>
      </c>
      <c r="E90" s="5">
        <v>0.20312705056888899</v>
      </c>
      <c r="F90" s="5">
        <v>5.0483534163423402E-3</v>
      </c>
      <c r="G90" s="5">
        <v>-4.4324281290151799E-2</v>
      </c>
      <c r="H90" s="5">
        <v>-6.66794023667696E-2</v>
      </c>
      <c r="I90" s="5">
        <v>-8.0303885756152701E-3</v>
      </c>
      <c r="J90" s="5">
        <v>-7.5614224690749104E-2</v>
      </c>
      <c r="K90" s="5">
        <v>-2.49462325838672E-2</v>
      </c>
      <c r="L90" s="5">
        <v>-6.4984486865515806E-2</v>
      </c>
      <c r="M90" s="5">
        <v>-9.3978754036526405E-2</v>
      </c>
      <c r="O90" s="5">
        <f ca="1"/>
        <v>-7.2297779092843129E-2</v>
      </c>
      <c r="P90" s="5">
        <f ca="1"/>
        <v>-6.470614060177704E-2</v>
      </c>
      <c r="Q90" s="5">
        <f ca="1"/>
        <v>0.19543203013977667</v>
      </c>
      <c r="R90" s="5">
        <f ca="1"/>
        <v>-5.6133865488229668E-3</v>
      </c>
      <c r="S90" s="5">
        <f ca="1"/>
        <v>-5.5067752180958454E-2</v>
      </c>
      <c r="T90" s="5">
        <f ca="1"/>
        <v>-8.400344245888966E-2</v>
      </c>
      <c r="U90" s="5">
        <f ca="1"/>
        <v>-1.5648216635368962E-2</v>
      </c>
      <c r="V90" s="5">
        <f ca="1"/>
        <v>-8.1948761006965992E-2</v>
      </c>
      <c r="W90" s="5">
        <f ca="1"/>
        <v>-3.3454173323248626E-2</v>
      </c>
      <c r="X90" s="5">
        <f ca="1"/>
        <v>-7.4149861344400547E-2</v>
      </c>
      <c r="Y90" s="5">
        <f ca="1"/>
        <v>-0.10549262255199079</v>
      </c>
    </row>
    <row r="91" spans="2:25" x14ac:dyDescent="0.4">
      <c r="B91" s="34">
        <v>44593</v>
      </c>
      <c r="C91" s="5">
        <v>-1.2670206669027901E-2</v>
      </c>
      <c r="D91" s="5">
        <v>-5.8444599916084701E-2</v>
      </c>
      <c r="E91" s="5">
        <v>7.0691928231377002E-2</v>
      </c>
      <c r="F91" s="5">
        <v>-1.3824978081361799E-2</v>
      </c>
      <c r="G91" s="5">
        <v>-8.4375512246806506E-3</v>
      </c>
      <c r="H91" s="5">
        <v>-4.8774521530177403E-2</v>
      </c>
      <c r="I91" s="5">
        <v>-1.40843064023822E-2</v>
      </c>
      <c r="J91" s="5">
        <v>-3.48267702927521E-2</v>
      </c>
      <c r="K91" s="5">
        <v>-1.9061495258833501E-2</v>
      </c>
      <c r="L91" s="5">
        <v>-9.6777900476286097E-3</v>
      </c>
      <c r="M91" s="5">
        <v>-4.0659593447149901E-2</v>
      </c>
      <c r="O91" s="5">
        <f ca="1"/>
        <v>-2.1707449032992737E-2</v>
      </c>
      <c r="P91" s="5">
        <f ca="1"/>
        <v>-6.5482413658042832E-2</v>
      </c>
      <c r="Q91" s="5">
        <f ca="1"/>
        <v>6.299690780226469E-2</v>
      </c>
      <c r="R91" s="5">
        <f ca="1"/>
        <v>-2.4486718046527106E-2</v>
      </c>
      <c r="S91" s="5">
        <f ca="1"/>
        <v>-1.9181022115487306E-2</v>
      </c>
      <c r="T91" s="5">
        <f ca="1"/>
        <v>-6.6098561622297464E-2</v>
      </c>
      <c r="U91" s="5">
        <f ca="1"/>
        <v>-2.170213446213589E-2</v>
      </c>
      <c r="V91" s="5">
        <f ca="1"/>
        <v>-4.1161306608968981E-2</v>
      </c>
      <c r="W91" s="5">
        <f ca="1"/>
        <v>-2.7569435998214931E-2</v>
      </c>
      <c r="X91" s="5">
        <f ca="1"/>
        <v>-1.8843164526513356E-2</v>
      </c>
      <c r="Y91" s="5">
        <f ca="1"/>
        <v>-5.2173461962614298E-2</v>
      </c>
    </row>
    <row r="92" spans="2:25" x14ac:dyDescent="0.4">
      <c r="B92" s="34">
        <v>44621</v>
      </c>
      <c r="C92" s="5">
        <v>5.7207998250178201E-2</v>
      </c>
      <c r="D92" s="5">
        <v>1.5851987029359301E-3</v>
      </c>
      <c r="E92" s="5">
        <v>8.3026159474695105E-2</v>
      </c>
      <c r="F92" s="5">
        <v>-5.1920894930001897E-3</v>
      </c>
      <c r="G92" s="5">
        <v>3.0933969586569299E-2</v>
      </c>
      <c r="H92" s="5">
        <v>3.1544096471552097E-2</v>
      </c>
      <c r="I92" s="5">
        <v>1.3217490828758E-2</v>
      </c>
      <c r="J92" s="5">
        <v>5.68558950805612E-2</v>
      </c>
      <c r="K92" s="5">
        <v>9.6128213354913505E-2</v>
      </c>
      <c r="L92" s="5">
        <v>5.4093576571677099E-2</v>
      </c>
      <c r="M92" s="5">
        <v>4.2664742503786997E-2</v>
      </c>
      <c r="O92" s="5">
        <f ca="1"/>
        <v>4.8170755886213362E-2</v>
      </c>
      <c r="P92" s="5">
        <f ca="1"/>
        <v>-5.4526150390222039E-3</v>
      </c>
      <c r="Q92" s="5">
        <f ca="1"/>
        <v>7.5331139045582793E-2</v>
      </c>
      <c r="R92" s="5">
        <f ca="1"/>
        <v>-1.5853829458165498E-2</v>
      </c>
      <c r="S92" s="5">
        <f ca="1"/>
        <v>2.0190498695762643E-2</v>
      </c>
      <c r="T92" s="5">
        <f ca="1"/>
        <v>1.4220056379432036E-2</v>
      </c>
      <c r="U92" s="5">
        <f ca="1"/>
        <v>5.5996627690043091E-3</v>
      </c>
      <c r="V92" s="5">
        <f ca="1"/>
        <v>5.0521358764344312E-2</v>
      </c>
      <c r="W92" s="5">
        <f ca="1"/>
        <v>8.7620272615532069E-2</v>
      </c>
      <c r="X92" s="5">
        <f ca="1"/>
        <v>4.4928202092792351E-2</v>
      </c>
      <c r="Y92" s="5">
        <f ca="1"/>
        <v>3.1150873988322603E-2</v>
      </c>
    </row>
    <row r="93" spans="2:25" x14ac:dyDescent="0.4">
      <c r="B93" s="34">
        <v>44652</v>
      </c>
      <c r="C93" s="5">
        <v>-3.1761974907745801E-2</v>
      </c>
      <c r="D93" s="5">
        <v>-0.14838720260194199</v>
      </c>
      <c r="E93" s="5">
        <v>-7.4718958294184602E-3</v>
      </c>
      <c r="F93" s="5">
        <v>-9.5902212603456993E-2</v>
      </c>
      <c r="G93" s="5">
        <v>-7.3057652953760904E-2</v>
      </c>
      <c r="H93" s="5">
        <v>-0.108530003143728</v>
      </c>
      <c r="I93" s="5">
        <v>2.77000535414955E-2</v>
      </c>
      <c r="J93" s="5">
        <v>-3.5630008470399897E-2</v>
      </c>
      <c r="K93" s="5">
        <v>-3.6581586712667598E-2</v>
      </c>
      <c r="L93" s="5">
        <v>-4.5941933412886098E-2</v>
      </c>
      <c r="M93" s="5">
        <v>-0.11821494350881701</v>
      </c>
      <c r="O93" s="5">
        <f ca="1"/>
        <v>-4.0799217271710639E-2</v>
      </c>
      <c r="P93" s="5">
        <f ca="1"/>
        <v>-0.15542501634390013</v>
      </c>
      <c r="Q93" s="5">
        <f ca="1"/>
        <v>-1.5166916258530772E-2</v>
      </c>
      <c r="R93" s="5">
        <f ca="1"/>
        <v>-0.10656395256862231</v>
      </c>
      <c r="S93" s="5">
        <f ca="1"/>
        <v>-8.380112384456756E-2</v>
      </c>
      <c r="T93" s="5">
        <f ca="1"/>
        <v>-0.12585404323584806</v>
      </c>
      <c r="U93" s="5">
        <f ca="1"/>
        <v>2.0082225481741808E-2</v>
      </c>
      <c r="V93" s="5">
        <f ca="1"/>
        <v>-4.1964544786616778E-2</v>
      </c>
      <c r="W93" s="5">
        <f ca="1"/>
        <v>-4.5089527452049027E-2</v>
      </c>
      <c r="X93" s="5">
        <f ca="1"/>
        <v>-5.5107307891770846E-2</v>
      </c>
      <c r="Y93" s="5">
        <f ca="1"/>
        <v>-0.12972881202428141</v>
      </c>
    </row>
    <row r="94" spans="2:25" x14ac:dyDescent="0.4">
      <c r="B94" s="34">
        <v>44682</v>
      </c>
      <c r="C94" s="5">
        <v>1.17605583909945E-2</v>
      </c>
      <c r="D94" s="5">
        <v>1.2046927042138099E-2</v>
      </c>
      <c r="E94" s="5">
        <v>0.16034595434021001</v>
      </c>
      <c r="F94" s="5">
        <v>2.78181306524838E-2</v>
      </c>
      <c r="G94" s="5">
        <v>-4.6248989731890204E-3</v>
      </c>
      <c r="H94" s="5">
        <v>-6.8589433559630699E-3</v>
      </c>
      <c r="I94" s="5">
        <v>-4.0829310146546102E-2</v>
      </c>
      <c r="J94" s="5">
        <v>-4.6854035591091601E-2</v>
      </c>
      <c r="K94" s="5">
        <v>4.3082015975092203E-2</v>
      </c>
      <c r="L94" s="5">
        <v>1.4889830286874401E-2</v>
      </c>
      <c r="M94" s="5">
        <v>-5.1203384901955001E-2</v>
      </c>
      <c r="O94" s="5">
        <f ca="1"/>
        <v>2.7233160270296632E-3</v>
      </c>
      <c r="P94" s="5">
        <f ca="1"/>
        <v>5.009113300179965E-3</v>
      </c>
      <c r="Q94" s="5">
        <f ca="1"/>
        <v>0.15265093391109769</v>
      </c>
      <c r="R94" s="5">
        <f ca="1"/>
        <v>1.7156390687318494E-2</v>
      </c>
      <c r="S94" s="5">
        <f ca="1"/>
        <v>-1.5368369863995673E-2</v>
      </c>
      <c r="T94" s="5">
        <f ca="1"/>
        <v>-2.4182983448083131E-2</v>
      </c>
      <c r="U94" s="5">
        <f ca="1"/>
        <v>-4.844713820629979E-2</v>
      </c>
      <c r="V94" s="5">
        <f ca="1"/>
        <v>-5.3188571907308482E-2</v>
      </c>
      <c r="W94" s="5">
        <f ca="1"/>
        <v>3.4574075235710773E-2</v>
      </c>
      <c r="X94" s="5">
        <f ca="1"/>
        <v>5.7244558079896524E-3</v>
      </c>
      <c r="Y94" s="5">
        <f ca="1"/>
        <v>-6.2717253417419391E-2</v>
      </c>
    </row>
    <row r="95" spans="2:25" x14ac:dyDescent="0.4">
      <c r="B95" s="34">
        <v>44713</v>
      </c>
      <c r="C95" s="5">
        <v>-0.14448426410717199</v>
      </c>
      <c r="D95" s="5">
        <v>-9.0002777484375601E-2</v>
      </c>
      <c r="E95" s="5">
        <v>-0.17993108079794001</v>
      </c>
      <c r="F95" s="5">
        <v>-0.11333529840429001</v>
      </c>
      <c r="G95" s="5">
        <v>-7.7719049225467601E-2</v>
      </c>
      <c r="H95" s="5">
        <v>-9.4909373859491206E-2</v>
      </c>
      <c r="I95" s="5">
        <v>-3.07507123228399E-2</v>
      </c>
      <c r="J95" s="5">
        <v>-8.0347118369359094E-2</v>
      </c>
      <c r="K95" s="5">
        <v>-5.6504962696768302E-2</v>
      </c>
      <c r="L95" s="5">
        <v>-3.0174564774223402E-2</v>
      </c>
      <c r="M95" s="5">
        <v>-0.11039230713631799</v>
      </c>
      <c r="O95" s="5">
        <f ca="1"/>
        <v>-0.15352150647113683</v>
      </c>
      <c r="P95" s="5">
        <f ca="1"/>
        <v>-9.7040591226333739E-2</v>
      </c>
      <c r="Q95" s="5">
        <f ca="1"/>
        <v>-0.18762610122705234</v>
      </c>
      <c r="R95" s="5">
        <f ca="1"/>
        <v>-0.12399703836945532</v>
      </c>
      <c r="S95" s="5">
        <f ca="1"/>
        <v>-8.8462520116274257E-2</v>
      </c>
      <c r="T95" s="5">
        <f ca="1"/>
        <v>-0.11223341395161127</v>
      </c>
      <c r="U95" s="5">
        <f ca="1"/>
        <v>-3.8368540382593588E-2</v>
      </c>
      <c r="V95" s="5">
        <f ca="1"/>
        <v>-8.6681654685575982E-2</v>
      </c>
      <c r="W95" s="5">
        <f ca="1"/>
        <v>-6.5012903436149738E-2</v>
      </c>
      <c r="X95" s="5">
        <f ca="1"/>
        <v>-3.933993925310815E-2</v>
      </c>
      <c r="Y95" s="5">
        <f ca="1"/>
        <v>-0.12190617565178238</v>
      </c>
    </row>
    <row r="96" spans="2:25" x14ac:dyDescent="0.4">
      <c r="B96" s="34">
        <v>44743</v>
      </c>
      <c r="C96" s="5">
        <v>6.8896335689584601E-2</v>
      </c>
      <c r="D96" s="5">
        <v>3.9137024330611697E-2</v>
      </c>
      <c r="E96" s="5">
        <v>0.108927599799114</v>
      </c>
      <c r="F96" s="5">
        <v>7.7573635553605094E-2</v>
      </c>
      <c r="G96" s="5">
        <v>9.9838632533159694E-2</v>
      </c>
      <c r="H96" s="5">
        <v>0.13746672357979001</v>
      </c>
      <c r="I96" s="5">
        <v>3.9752626503130502E-2</v>
      </c>
      <c r="J96" s="5">
        <v>9.3078373488168401E-2</v>
      </c>
      <c r="K96" s="5">
        <v>6.2908806258361497E-2</v>
      </c>
      <c r="L96" s="5">
        <v>3.6797706311316097E-2</v>
      </c>
      <c r="M96" s="5">
        <v>0.187129683246304</v>
      </c>
      <c r="O96" s="5">
        <f ca="1"/>
        <v>5.9859093325619762E-2</v>
      </c>
      <c r="P96" s="5">
        <f ca="1"/>
        <v>3.2099210588653559E-2</v>
      </c>
      <c r="Q96" s="5">
        <f ca="1"/>
        <v>0.10123257937000169</v>
      </c>
      <c r="R96" s="5">
        <f ca="1"/>
        <v>6.6911895588439782E-2</v>
      </c>
      <c r="S96" s="5">
        <f ca="1"/>
        <v>8.9095161642353038E-2</v>
      </c>
      <c r="T96" s="5">
        <f ca="1"/>
        <v>0.12014268348766995</v>
      </c>
      <c r="U96" s="5">
        <f ca="1"/>
        <v>3.2134798443376814E-2</v>
      </c>
      <c r="V96" s="5">
        <f ca="1"/>
        <v>8.6743837171951513E-2</v>
      </c>
      <c r="W96" s="5">
        <f ca="1"/>
        <v>5.4400865518980067E-2</v>
      </c>
      <c r="X96" s="5">
        <f ca="1"/>
        <v>2.7632331832431349E-2</v>
      </c>
      <c r="Y96" s="5">
        <f ca="1"/>
        <v>0.17561581473083959</v>
      </c>
    </row>
    <row r="97" spans="2:25" x14ac:dyDescent="0.4">
      <c r="B97" s="34">
        <v>44774</v>
      </c>
      <c r="C97" s="5">
        <v>-3.4813696429122701E-2</v>
      </c>
      <c r="D97" s="5">
        <v>-3.46594567149104E-2</v>
      </c>
      <c r="E97" s="5">
        <v>2.6524010259963999E-2</v>
      </c>
      <c r="F97" s="5">
        <v>-1.9578783022491698E-2</v>
      </c>
      <c r="G97" s="5">
        <v>-2.8335283961203699E-2</v>
      </c>
      <c r="H97" s="5">
        <v>-6.2127353006520503E-2</v>
      </c>
      <c r="I97" s="5">
        <v>-1.8525871263073299E-2</v>
      </c>
      <c r="J97" s="5">
        <v>-6.0125146194358499E-2</v>
      </c>
      <c r="K97" s="5">
        <v>5.2736981460836602E-3</v>
      </c>
      <c r="L97" s="5">
        <v>-5.7703866481831997E-2</v>
      </c>
      <c r="M97" s="5">
        <v>-4.4954963118621398E-2</v>
      </c>
      <c r="O97" s="5">
        <f ca="1"/>
        <v>-4.3850938793087539E-2</v>
      </c>
      <c r="P97" s="5">
        <f ca="1"/>
        <v>-4.1697270456868538E-2</v>
      </c>
      <c r="Q97" s="5">
        <f ca="1"/>
        <v>1.8828989830851687E-2</v>
      </c>
      <c r="R97" s="5">
        <f ca="1"/>
        <v>-3.0240522987657004E-2</v>
      </c>
      <c r="S97" s="5">
        <f ca="1"/>
        <v>-3.9078754852010351E-2</v>
      </c>
      <c r="T97" s="5">
        <f ca="1"/>
        <v>-7.9451393098640563E-2</v>
      </c>
      <c r="U97" s="5">
        <f ca="1"/>
        <v>-2.614369932282699E-2</v>
      </c>
      <c r="V97" s="5">
        <f ca="1"/>
        <v>-6.645968251057538E-2</v>
      </c>
      <c r="W97" s="5">
        <f ca="1"/>
        <v>-3.2342425932977694E-3</v>
      </c>
      <c r="X97" s="5">
        <f ca="1"/>
        <v>-6.6869240960716753E-2</v>
      </c>
      <c r="Y97" s="5">
        <f ca="1"/>
        <v>-5.6468831634085795E-2</v>
      </c>
    </row>
    <row r="98" spans="2:25" x14ac:dyDescent="0.4">
      <c r="B98" s="34">
        <v>44805</v>
      </c>
      <c r="C98" s="5">
        <v>-9.8130332787438601E-2</v>
      </c>
      <c r="D98" s="5">
        <v>-0.12502670559453499</v>
      </c>
      <c r="E98" s="5">
        <v>-0.10534176814601399</v>
      </c>
      <c r="F98" s="5">
        <v>-8.1391752189654207E-2</v>
      </c>
      <c r="G98" s="5">
        <v>-0.108576488522047</v>
      </c>
      <c r="H98" s="5">
        <v>-0.121839338997466</v>
      </c>
      <c r="I98" s="5">
        <v>-8.7265547221303405E-2</v>
      </c>
      <c r="J98" s="5">
        <v>-0.13804982482049</v>
      </c>
      <c r="K98" s="5">
        <v>-0.118778398291996</v>
      </c>
      <c r="L98" s="5">
        <v>-2.9256248208126098E-2</v>
      </c>
      <c r="M98" s="5">
        <v>-8.3981886322612206E-2</v>
      </c>
      <c r="O98" s="5">
        <f ca="1"/>
        <v>-0.10716757515140343</v>
      </c>
      <c r="P98" s="5">
        <f ca="1"/>
        <v>-0.13206451933649313</v>
      </c>
      <c r="Q98" s="5">
        <f ca="1"/>
        <v>-0.11303678857512631</v>
      </c>
      <c r="R98" s="5">
        <f ca="1"/>
        <v>-9.2053492154819519E-2</v>
      </c>
      <c r="S98" s="5">
        <f ca="1"/>
        <v>-0.11931995941285366</v>
      </c>
      <c r="T98" s="5">
        <f ca="1"/>
        <v>-0.13916337908958606</v>
      </c>
      <c r="U98" s="5">
        <f ca="1"/>
        <v>-9.48833752810571E-2</v>
      </c>
      <c r="V98" s="5">
        <f ca="1"/>
        <v>-0.14438436113670688</v>
      </c>
      <c r="W98" s="5">
        <f ca="1"/>
        <v>-0.12728633903137743</v>
      </c>
      <c r="X98" s="5">
        <f ca="1"/>
        <v>-3.8421622687010847E-2</v>
      </c>
      <c r="Y98" s="5">
        <f ca="1"/>
        <v>-9.5495754838076596E-2</v>
      </c>
    </row>
    <row r="99" spans="2:25" x14ac:dyDescent="0.4">
      <c r="B99" s="34">
        <v>44835</v>
      </c>
      <c r="C99" s="5">
        <v>9.5412389326483701E-2</v>
      </c>
      <c r="D99" s="5">
        <v>2.7831247294351699E-2</v>
      </c>
      <c r="E99" s="5">
        <v>0.26327775137146803</v>
      </c>
      <c r="F99" s="5">
        <v>0.12512361654104701</v>
      </c>
      <c r="G99" s="5">
        <v>0.14439446979489601</v>
      </c>
      <c r="H99" s="5">
        <v>7.9185956461741897E-2</v>
      </c>
      <c r="I99" s="5">
        <v>9.7155023901256604E-2</v>
      </c>
      <c r="J99" s="5">
        <v>4.62624113542121E-2</v>
      </c>
      <c r="K99" s="5">
        <v>2.6290570090875098E-2</v>
      </c>
      <c r="L99" s="5">
        <v>0.100480236617059</v>
      </c>
      <c r="M99" s="5">
        <v>1.32086602063994E-2</v>
      </c>
      <c r="O99" s="5">
        <f ca="1"/>
        <v>8.637514696251887E-2</v>
      </c>
      <c r="P99" s="5">
        <f ca="1"/>
        <v>2.0793433552393565E-2</v>
      </c>
      <c r="Q99" s="5">
        <f ca="1"/>
        <v>0.25558273094235573</v>
      </c>
      <c r="R99" s="5">
        <f ca="1"/>
        <v>0.11446187657588169</v>
      </c>
      <c r="S99" s="5">
        <f ca="1"/>
        <v>0.13365099890408935</v>
      </c>
      <c r="T99" s="5">
        <f ca="1"/>
        <v>6.1861916369621836E-2</v>
      </c>
      <c r="U99" s="5">
        <f ca="1"/>
        <v>8.9537195841502909E-2</v>
      </c>
      <c r="V99" s="5">
        <f ca="1"/>
        <v>3.992787503799522E-2</v>
      </c>
      <c r="W99" s="5">
        <f ca="1"/>
        <v>1.7782629351493669E-2</v>
      </c>
      <c r="X99" s="5">
        <f ca="1"/>
        <v>9.1314862138174246E-2</v>
      </c>
      <c r="Y99" s="5">
        <f ca="1"/>
        <v>1.6947916909350064E-3</v>
      </c>
    </row>
    <row r="100" spans="2:25" x14ac:dyDescent="0.4">
      <c r="B100" s="34">
        <v>44866</v>
      </c>
      <c r="C100" s="5">
        <v>0.117035476248399</v>
      </c>
      <c r="D100" s="5">
        <v>5.1379088383595999E-2</v>
      </c>
      <c r="E100" s="5">
        <v>1.27777240040725E-2</v>
      </c>
      <c r="F100" s="5">
        <v>6.8569734746599303E-2</v>
      </c>
      <c r="G100" s="5">
        <v>7.8113342254194404E-2</v>
      </c>
      <c r="H100" s="5">
        <v>6.3267407285617999E-2</v>
      </c>
      <c r="I100" s="5">
        <v>6.1176902502516901E-2</v>
      </c>
      <c r="J100" s="5">
        <v>6.1460536160650898E-2</v>
      </c>
      <c r="K100" s="5">
        <v>6.9631846622692894E-2</v>
      </c>
      <c r="L100" s="5">
        <v>4.72314630534406E-2</v>
      </c>
      <c r="M100" s="5">
        <v>1.48580707596195E-2</v>
      </c>
      <c r="O100" s="5">
        <f ca="1"/>
        <v>0.10799823388443416</v>
      </c>
      <c r="P100" s="5">
        <f ca="1"/>
        <v>4.4341274641637868E-2</v>
      </c>
      <c r="Q100" s="5">
        <f ca="1"/>
        <v>5.0827035749601871E-3</v>
      </c>
      <c r="R100" s="5">
        <f ca="1"/>
        <v>5.7907994781433998E-2</v>
      </c>
      <c r="S100" s="5">
        <f ca="1"/>
        <v>6.7369871363387748E-2</v>
      </c>
      <c r="T100" s="5">
        <f ca="1"/>
        <v>4.5943367193497939E-2</v>
      </c>
      <c r="U100" s="5">
        <f ca="1"/>
        <v>5.3559074442763213E-2</v>
      </c>
      <c r="V100" s="5">
        <f ca="1"/>
        <v>5.5125999844434018E-2</v>
      </c>
      <c r="W100" s="5">
        <f ca="1"/>
        <v>6.1123905883311465E-2</v>
      </c>
      <c r="X100" s="5">
        <f ca="1"/>
        <v>3.8066088574555852E-2</v>
      </c>
      <c r="Y100" s="5">
        <f ca="1"/>
        <v>3.3442022441551068E-3</v>
      </c>
    </row>
    <row r="101" spans="2:25" x14ac:dyDescent="0.4">
      <c r="B101" s="34">
        <v>44896</v>
      </c>
      <c r="C101" s="5">
        <v>-6.1268774219458103E-2</v>
      </c>
      <c r="D101" s="5">
        <v>-7.3865412345802198E-2</v>
      </c>
      <c r="E101" s="5">
        <v>-4.0372933581052699E-2</v>
      </c>
      <c r="F101" s="5">
        <v>-5.81107873587908E-2</v>
      </c>
      <c r="G101" s="5">
        <v>-3.4506493813285903E-2</v>
      </c>
      <c r="H101" s="5">
        <v>-8.4730741433786796E-2</v>
      </c>
      <c r="I101" s="5">
        <v>-3.4201464302389697E-2</v>
      </c>
      <c r="J101" s="5">
        <v>-6.3578442969004903E-2</v>
      </c>
      <c r="K101" s="5">
        <v>-1.30200514052175E-2</v>
      </c>
      <c r="L101" s="5">
        <v>-2.2802312833050498E-2</v>
      </c>
      <c r="M101" s="5">
        <v>-0.116371263477556</v>
      </c>
      <c r="O101" s="5">
        <f ca="1"/>
        <v>-7.0306016583422934E-2</v>
      </c>
      <c r="P101" s="5">
        <f ca="1"/>
        <v>-8.0903226087760335E-2</v>
      </c>
      <c r="Q101" s="5">
        <f ca="1"/>
        <v>-4.8067954010165011E-2</v>
      </c>
      <c r="R101" s="5">
        <f ca="1"/>
        <v>-6.8772527323956112E-2</v>
      </c>
      <c r="S101" s="5">
        <f ca="1"/>
        <v>-4.5249964704092559E-2</v>
      </c>
      <c r="T101" s="5">
        <f ca="1"/>
        <v>-0.10205478152590686</v>
      </c>
      <c r="U101" s="5">
        <f ca="1"/>
        <v>-4.1819292362143386E-2</v>
      </c>
      <c r="V101" s="5">
        <f ca="1"/>
        <v>-6.9912979285221791E-2</v>
      </c>
      <c r="W101" s="5">
        <f ca="1"/>
        <v>-2.1527992144598929E-2</v>
      </c>
      <c r="X101" s="5">
        <f ca="1"/>
        <v>-3.196768731193525E-2</v>
      </c>
      <c r="Y101" s="5">
        <f ca="1"/>
        <v>-0.1278851319930204</v>
      </c>
    </row>
    <row r="102" spans="2:25" x14ac:dyDescent="0.4">
      <c r="B102" s="34">
        <v>44927</v>
      </c>
      <c r="C102" s="5">
        <v>9.6786582277782002E-2</v>
      </c>
      <c r="D102" s="5">
        <v>0.15278634129313401</v>
      </c>
      <c r="E102" s="5">
        <v>3.8713143705442599E-2</v>
      </c>
      <c r="F102" s="5">
        <v>7.5709051183648998E-2</v>
      </c>
      <c r="G102" s="5">
        <v>4.2013243307571502E-2</v>
      </c>
      <c r="H102" s="5">
        <v>9.5711973706522499E-2</v>
      </c>
      <c r="I102" s="5">
        <v>-3.7720396414494799E-3</v>
      </c>
      <c r="J102" s="5">
        <v>0.119629089483987</v>
      </c>
      <c r="K102" s="5">
        <v>-1.19813844668281E-2</v>
      </c>
      <c r="L102" s="5">
        <v>-1.4285346517844501E-2</v>
      </c>
      <c r="M102" s="5">
        <v>0.15444032669525601</v>
      </c>
      <c r="O102" s="5">
        <f ca="1"/>
        <v>8.774933991381717E-2</v>
      </c>
      <c r="P102" s="5">
        <f ca="1"/>
        <v>0.14574852755117587</v>
      </c>
      <c r="Q102" s="5">
        <f ca="1"/>
        <v>3.1018123276330287E-2</v>
      </c>
      <c r="R102" s="5">
        <f ca="1"/>
        <v>6.5047311218483686E-2</v>
      </c>
      <c r="S102" s="5">
        <f ca="1"/>
        <v>3.1269772416764846E-2</v>
      </c>
      <c r="T102" s="5">
        <f ca="1"/>
        <v>7.8387933614402439E-2</v>
      </c>
      <c r="U102" s="5">
        <f ca="1"/>
        <v>-1.138986770120317E-2</v>
      </c>
      <c r="V102" s="5">
        <f ca="1"/>
        <v>0.11329455316777011</v>
      </c>
      <c r="W102" s="5">
        <f ca="1"/>
        <v>-2.0489325206209531E-2</v>
      </c>
      <c r="X102" s="5">
        <f ca="1"/>
        <v>-2.3450720996729249E-2</v>
      </c>
      <c r="Y102" s="5">
        <f ca="1"/>
        <v>0.1429264581797916</v>
      </c>
    </row>
    <row r="103" spans="2:25" x14ac:dyDescent="0.4">
      <c r="B103" s="34">
        <v>44958</v>
      </c>
      <c r="C103" s="5">
        <v>-3.3313662479851298E-2</v>
      </c>
      <c r="D103" s="5">
        <v>-4.0697664372140299E-2</v>
      </c>
      <c r="E103" s="5">
        <v>-6.93874615903598E-2</v>
      </c>
      <c r="F103" s="5">
        <v>-2.2975862327420798E-2</v>
      </c>
      <c r="G103" s="5">
        <v>-8.6400092137104995E-3</v>
      </c>
      <c r="H103" s="5">
        <v>4.1188578851788097E-3</v>
      </c>
      <c r="I103" s="5">
        <v>-2.3189554827866402E-2</v>
      </c>
      <c r="J103" s="5">
        <v>-5.8642500743565397E-2</v>
      </c>
      <c r="K103" s="5">
        <v>-5.9198171452591701E-2</v>
      </c>
      <c r="L103" s="5">
        <v>-4.6415681491266798E-2</v>
      </c>
      <c r="M103" s="5">
        <v>-2.1250824604994199E-2</v>
      </c>
      <c r="O103" s="5">
        <f ca="1"/>
        <v>-4.2350904843816137E-2</v>
      </c>
      <c r="P103" s="5">
        <f ca="1"/>
        <v>-4.7735478114098437E-2</v>
      </c>
      <c r="Q103" s="5">
        <f ca="1"/>
        <v>-7.7082482019472112E-2</v>
      </c>
      <c r="R103" s="5">
        <f ca="1"/>
        <v>-3.3637602292586104E-2</v>
      </c>
      <c r="S103" s="5">
        <f ca="1"/>
        <v>-1.9383480104517153E-2</v>
      </c>
      <c r="T103" s="5">
        <f ca="1"/>
        <v>-1.3205182206941252E-2</v>
      </c>
      <c r="U103" s="5">
        <f ca="1"/>
        <v>-3.0807382887620093E-2</v>
      </c>
      <c r="V103" s="5">
        <f ca="1"/>
        <v>-6.4977037059782278E-2</v>
      </c>
      <c r="W103" s="5">
        <f ca="1"/>
        <v>-6.7706112191973131E-2</v>
      </c>
      <c r="X103" s="5">
        <f ca="1"/>
        <v>-5.5581055970151547E-2</v>
      </c>
      <c r="Y103" s="5">
        <f ca="1"/>
        <v>-3.2764693120458592E-2</v>
      </c>
    </row>
    <row r="104" spans="2:25" x14ac:dyDescent="0.4">
      <c r="B104" s="34">
        <v>44986</v>
      </c>
      <c r="C104" s="5">
        <v>-1.4297838114645399E-2</v>
      </c>
      <c r="D104" s="5">
        <v>6.5234186660888704E-2</v>
      </c>
      <c r="E104" s="5">
        <v>-1.02759271535427E-2</v>
      </c>
      <c r="F104" s="5">
        <v>-9.99441205016013E-2</v>
      </c>
      <c r="G104" s="5">
        <v>2.07973683536135E-3</v>
      </c>
      <c r="H104" s="5">
        <v>0.106138222627225</v>
      </c>
      <c r="I104" s="5">
        <v>3.7206795031964099E-2</v>
      </c>
      <c r="J104" s="5">
        <v>-3.1264765517129103E-2</v>
      </c>
      <c r="K104" s="5">
        <v>4.1384829937329899E-2</v>
      </c>
      <c r="L104" s="5">
        <v>1.80074126688969E-2</v>
      </c>
      <c r="M104" s="5">
        <v>2.7483912907158101E-2</v>
      </c>
      <c r="O104" s="5">
        <f ca="1"/>
        <v>-2.3335080478610236E-2</v>
      </c>
      <c r="P104" s="5">
        <f ca="1"/>
        <v>5.8196372918930567E-2</v>
      </c>
      <c r="Q104" s="5">
        <f ca="1"/>
        <v>-1.7970947582655012E-2</v>
      </c>
      <c r="R104" s="5">
        <f ca="1"/>
        <v>-0.11060586046676661</v>
      </c>
      <c r="S104" s="5">
        <f ca="1"/>
        <v>-8.6637340554453039E-3</v>
      </c>
      <c r="T104" s="5">
        <f ca="1"/>
        <v>8.8814182535104938E-2</v>
      </c>
      <c r="U104" s="5">
        <f ca="1"/>
        <v>2.9588966972210407E-2</v>
      </c>
      <c r="V104" s="5">
        <f ca="1"/>
        <v>-3.7599301833345991E-2</v>
      </c>
      <c r="W104" s="5">
        <f ca="1"/>
        <v>3.287688919794847E-2</v>
      </c>
      <c r="X104" s="5">
        <f ca="1"/>
        <v>8.8420381900121518E-3</v>
      </c>
      <c r="Y104" s="5">
        <f ca="1"/>
        <v>1.5970044391693708E-2</v>
      </c>
    </row>
    <row r="105" spans="2:25" x14ac:dyDescent="0.4">
      <c r="B105" s="34">
        <v>45017</v>
      </c>
      <c r="C105" s="5">
        <v>2.97966927285405E-3</v>
      </c>
      <c r="D105" s="5">
        <v>2.6468908849909999E-2</v>
      </c>
      <c r="E105" s="5">
        <v>3.8493888822304999E-2</v>
      </c>
      <c r="F105" s="5">
        <v>3.6846837399997001E-2</v>
      </c>
      <c r="G105" s="5">
        <v>-7.6073953197527697E-3</v>
      </c>
      <c r="H105" s="5">
        <v>1.0129458724018E-3</v>
      </c>
      <c r="I105" s="5">
        <v>4.1524112441510198E-2</v>
      </c>
      <c r="J105" s="5">
        <v>1.31858295718563E-2</v>
      </c>
      <c r="K105" s="5">
        <v>2.6568543008117201E-2</v>
      </c>
      <c r="L105" s="5">
        <v>3.5461322090694102E-2</v>
      </c>
      <c r="M105" s="5">
        <v>-8.2170792193557197E-3</v>
      </c>
      <c r="O105" s="5">
        <f ca="1"/>
        <v>-6.0575730911107866E-3</v>
      </c>
      <c r="P105" s="5">
        <f ca="1"/>
        <v>1.9431095107951865E-2</v>
      </c>
      <c r="Q105" s="5">
        <f ca="1"/>
        <v>3.0798868393192687E-2</v>
      </c>
      <c r="R105" s="5">
        <f ca="1"/>
        <v>2.6185097434831696E-2</v>
      </c>
      <c r="S105" s="5">
        <f ca="1"/>
        <v>-1.8350866210559424E-2</v>
      </c>
      <c r="T105" s="5">
        <f ca="1"/>
        <v>-1.6311094219718259E-2</v>
      </c>
      <c r="U105" s="5">
        <f ca="1"/>
        <v>3.390628438175651E-2</v>
      </c>
      <c r="V105" s="5">
        <f ca="1"/>
        <v>6.8512932556394155E-3</v>
      </c>
      <c r="W105" s="5">
        <f ca="1"/>
        <v>1.8060602268735772E-2</v>
      </c>
      <c r="X105" s="5">
        <f ca="1"/>
        <v>2.6295947611809353E-2</v>
      </c>
      <c r="Y105" s="5">
        <f ca="1"/>
        <v>-1.9730947734820113E-2</v>
      </c>
    </row>
    <row r="106" spans="2:25" x14ac:dyDescent="0.4">
      <c r="B106" s="34">
        <v>45047</v>
      </c>
      <c r="C106" s="5">
        <v>-6.8653142384231203E-2</v>
      </c>
      <c r="D106" s="5">
        <v>2.60841563070946E-2</v>
      </c>
      <c r="E106" s="5">
        <v>-0.10031709537695301</v>
      </c>
      <c r="F106" s="5">
        <v>-4.25081245942125E-2</v>
      </c>
      <c r="G106" s="5">
        <v>-3.1499971184765302E-2</v>
      </c>
      <c r="H106" s="5">
        <v>8.9173388497877301E-2</v>
      </c>
      <c r="I106" s="5">
        <v>-6.1596013509308399E-2</v>
      </c>
      <c r="J106" s="5">
        <v>-3.9615813452261402E-2</v>
      </c>
      <c r="K106" s="5">
        <v>-5.8712746547189901E-2</v>
      </c>
      <c r="L106" s="5">
        <v>-4.2686957474319699E-2</v>
      </c>
      <c r="M106" s="5">
        <v>2.53616937191956E-2</v>
      </c>
      <c r="O106" s="5">
        <f ca="1"/>
        <v>-7.7690384748196034E-2</v>
      </c>
      <c r="P106" s="5">
        <f ca="1"/>
        <v>1.9046342565136466E-2</v>
      </c>
      <c r="Q106" s="5">
        <f ca="1"/>
        <v>-0.10801211580606532</v>
      </c>
      <c r="R106" s="5">
        <f ca="1"/>
        <v>-5.3169864559377805E-2</v>
      </c>
      <c r="S106" s="5">
        <f ca="1"/>
        <v>-4.2243442075571958E-2</v>
      </c>
      <c r="T106" s="5">
        <f ca="1"/>
        <v>7.1849348405757241E-2</v>
      </c>
      <c r="U106" s="5">
        <f ca="1"/>
        <v>-6.9213841569062087E-2</v>
      </c>
      <c r="V106" s="5">
        <f ca="1"/>
        <v>-4.5950349768478282E-2</v>
      </c>
      <c r="W106" s="5">
        <f ca="1"/>
        <v>-6.7220687286571323E-2</v>
      </c>
      <c r="X106" s="5">
        <f ca="1"/>
        <v>-5.1852331953204447E-2</v>
      </c>
      <c r="Y106" s="5">
        <f ca="1"/>
        <v>1.3847825203731207E-2</v>
      </c>
    </row>
    <row r="107" spans="2:25" x14ac:dyDescent="0.4">
      <c r="B107" s="34">
        <v>45078</v>
      </c>
      <c r="C107" s="5">
        <v>0.104638884041829</v>
      </c>
      <c r="D107" s="5">
        <v>4.7492438251229299E-2</v>
      </c>
      <c r="E107" s="5">
        <v>5.9798784438271503E-2</v>
      </c>
      <c r="F107" s="5">
        <v>6.1398009611055099E-2</v>
      </c>
      <c r="G107" s="5">
        <v>0.108105272986255</v>
      </c>
      <c r="H107" s="5">
        <v>5.8314957679143999E-2</v>
      </c>
      <c r="I107" s="5">
        <v>2.0641404636800299E-2</v>
      </c>
      <c r="J107" s="5">
        <v>4.44999049359893E-2</v>
      </c>
      <c r="K107" s="5">
        <v>7.8546216636296799E-3</v>
      </c>
      <c r="L107" s="5">
        <v>3.8331984851029899E-2</v>
      </c>
      <c r="M107" s="5">
        <v>0.12004495105771699</v>
      </c>
      <c r="O107" s="5">
        <f ca="1"/>
        <v>9.5601641677864169E-2</v>
      </c>
      <c r="P107" s="5">
        <f ca="1"/>
        <v>4.0454624509271161E-2</v>
      </c>
      <c r="Q107" s="5">
        <f ca="1"/>
        <v>5.2103764009159191E-2</v>
      </c>
      <c r="R107" s="5">
        <f ca="1"/>
        <v>5.0736269645889794E-2</v>
      </c>
      <c r="S107" s="5">
        <f ca="1"/>
        <v>9.7361802095448341E-2</v>
      </c>
      <c r="T107" s="5">
        <f ca="1"/>
        <v>4.0990917587023938E-2</v>
      </c>
      <c r="U107" s="5">
        <f ca="1"/>
        <v>1.3023576577046607E-2</v>
      </c>
      <c r="V107" s="5">
        <f ca="1"/>
        <v>3.8165368619772419E-2</v>
      </c>
      <c r="W107" s="5">
        <f ca="1"/>
        <v>-6.5331907575174979E-4</v>
      </c>
      <c r="X107" s="5">
        <f ca="1"/>
        <v>2.9166610372145151E-2</v>
      </c>
      <c r="Y107" s="5">
        <f ca="1"/>
        <v>0.1085310825422526</v>
      </c>
    </row>
    <row r="108" spans="2:25" x14ac:dyDescent="0.4">
      <c r="B108" s="34">
        <v>45108</v>
      </c>
      <c r="C108" s="5">
        <v>3.9464576802032199E-2</v>
      </c>
      <c r="D108" s="5">
        <v>6.21260494627578E-2</v>
      </c>
      <c r="E108" s="5">
        <v>8.7230973852939403E-2</v>
      </c>
      <c r="F108" s="5">
        <v>5.2759564582291002E-2</v>
      </c>
      <c r="G108" s="5">
        <v>3.2999893401090899E-2</v>
      </c>
      <c r="H108" s="5">
        <v>2.7973942261196399E-2</v>
      </c>
      <c r="I108" s="5">
        <v>2.85475662491546E-2</v>
      </c>
      <c r="J108" s="5">
        <v>3.1866430273487699E-2</v>
      </c>
      <c r="K108" s="5">
        <v>3.3151963612164201E-2</v>
      </c>
      <c r="L108" s="5">
        <v>1.48588767005706E-2</v>
      </c>
      <c r="M108" s="5">
        <v>2.5201509771638101E-2</v>
      </c>
      <c r="O108" s="5">
        <f ca="1"/>
        <v>3.042733443806736E-2</v>
      </c>
      <c r="P108" s="5">
        <f ca="1"/>
        <v>5.5088235720799669E-2</v>
      </c>
      <c r="Q108" s="5">
        <f ca="1"/>
        <v>7.9535953423827091E-2</v>
      </c>
      <c r="R108" s="5">
        <f ca="1"/>
        <v>4.2097824617125697E-2</v>
      </c>
      <c r="S108" s="5">
        <f ca="1"/>
        <v>2.2256422510284243E-2</v>
      </c>
      <c r="T108" s="5">
        <f ca="1"/>
        <v>1.0649902169076339E-2</v>
      </c>
      <c r="U108" s="5">
        <f ca="1"/>
        <v>2.0929738189400908E-2</v>
      </c>
      <c r="V108" s="5">
        <f ca="1"/>
        <v>2.5531893957270815E-2</v>
      </c>
      <c r="W108" s="5">
        <f ca="1"/>
        <v>2.4644022872782771E-2</v>
      </c>
      <c r="X108" s="5">
        <f ca="1"/>
        <v>5.6935022216858516E-3</v>
      </c>
      <c r="Y108" s="5">
        <f ca="1"/>
        <v>1.3687641256173708E-2</v>
      </c>
    </row>
    <row r="109" spans="2:25" x14ac:dyDescent="0.4">
      <c r="B109" s="34">
        <v>45139</v>
      </c>
      <c r="C109" s="5">
        <v>-3.3014538988751702E-2</v>
      </c>
      <c r="D109" s="5">
        <v>-2.85029724010036E-2</v>
      </c>
      <c r="E109" s="5">
        <v>1.6460858974965999E-2</v>
      </c>
      <c r="F109" s="5">
        <v>-2.6889462942700101E-2</v>
      </c>
      <c r="G109" s="5">
        <v>-1.98333040540759E-2</v>
      </c>
      <c r="H109" s="5">
        <v>-1.5082539496901999E-2</v>
      </c>
      <c r="I109" s="5">
        <v>-3.9471737759551602E-2</v>
      </c>
      <c r="J109" s="5">
        <v>-3.3779039590277601E-2</v>
      </c>
      <c r="K109" s="5">
        <v>-6.12792013289074E-2</v>
      </c>
      <c r="L109" s="5">
        <v>-7.0070631001137697E-3</v>
      </c>
      <c r="M109" s="5">
        <v>-1.7439763551482201E-2</v>
      </c>
      <c r="O109" s="5">
        <f ca="1"/>
        <v>-4.205178135271654E-2</v>
      </c>
      <c r="P109" s="5">
        <f ca="1"/>
        <v>-3.5540786142961731E-2</v>
      </c>
      <c r="Q109" s="5">
        <f ca="1"/>
        <v>8.7658385458536867E-3</v>
      </c>
      <c r="R109" s="5">
        <f ca="1"/>
        <v>-3.7551202907865407E-2</v>
      </c>
      <c r="S109" s="5">
        <f ca="1"/>
        <v>-3.0576774944882555E-2</v>
      </c>
      <c r="T109" s="5">
        <f ca="1"/>
        <v>-3.2406579589022058E-2</v>
      </c>
      <c r="U109" s="5">
        <f ca="1"/>
        <v>-4.708956581930529E-2</v>
      </c>
      <c r="V109" s="5">
        <f ca="1"/>
        <v>-4.0113575906494489E-2</v>
      </c>
      <c r="W109" s="5">
        <f ca="1"/>
        <v>-6.9787142068288829E-2</v>
      </c>
      <c r="X109" s="5">
        <f ca="1"/>
        <v>-1.6172437578998517E-2</v>
      </c>
      <c r="Y109" s="5">
        <f ca="1"/>
        <v>-2.8953632066946594E-2</v>
      </c>
    </row>
    <row r="110" spans="2:25" x14ac:dyDescent="0.4">
      <c r="B110" s="34">
        <v>45170</v>
      </c>
      <c r="C110" s="5">
        <v>-5.2358504671239703E-2</v>
      </c>
      <c r="D110" s="5">
        <v>-3.8570432543988502E-2</v>
      </c>
      <c r="E110" s="5">
        <v>1.6531802192015201E-2</v>
      </c>
      <c r="F110" s="5">
        <v>-3.5194888949078698E-2</v>
      </c>
      <c r="G110" s="5">
        <v>-6.3291139240506306E-2</v>
      </c>
      <c r="H110" s="5">
        <v>-6.6776873419797406E-2</v>
      </c>
      <c r="I110" s="5">
        <v>-5.4288111329504903E-2</v>
      </c>
      <c r="J110" s="5">
        <v>-8.1573126737701701E-2</v>
      </c>
      <c r="K110" s="5">
        <v>-6.4008825653346799E-2</v>
      </c>
      <c r="L110" s="5">
        <v>-3.3555978584648698E-2</v>
      </c>
      <c r="M110" s="5">
        <v>-5.6997442331023898E-2</v>
      </c>
      <c r="O110" s="5">
        <f ca="1"/>
        <v>-6.1395747035204541E-2</v>
      </c>
      <c r="P110" s="5">
        <f ca="1"/>
        <v>-4.5608246285946633E-2</v>
      </c>
      <c r="Q110" s="5">
        <f ca="1"/>
        <v>8.8367817629028886E-3</v>
      </c>
      <c r="R110" s="5">
        <f ca="1"/>
        <v>-4.5856628914244003E-2</v>
      </c>
      <c r="S110" s="5">
        <f ca="1"/>
        <v>-7.4034610131312961E-2</v>
      </c>
      <c r="T110" s="5">
        <f ca="1"/>
        <v>-8.4100913511917466E-2</v>
      </c>
      <c r="U110" s="5">
        <f ca="1"/>
        <v>-6.1905939389258591E-2</v>
      </c>
      <c r="V110" s="5">
        <f ca="1"/>
        <v>-8.7907663053918589E-2</v>
      </c>
      <c r="W110" s="5">
        <f ca="1"/>
        <v>-7.2516766392728221E-2</v>
      </c>
      <c r="X110" s="5">
        <f ca="1"/>
        <v>-4.2721353063533446E-2</v>
      </c>
      <c r="Y110" s="5">
        <f ca="1"/>
        <v>-6.8511310846488288E-2</v>
      </c>
    </row>
    <row r="111" spans="2:25" x14ac:dyDescent="0.4">
      <c r="B111" s="34">
        <v>45200</v>
      </c>
      <c r="C111" s="5">
        <v>-2.70317674382861E-2</v>
      </c>
      <c r="D111" s="5">
        <v>-1.25923519334258E-2</v>
      </c>
      <c r="E111" s="5">
        <v>-5.0573776288111702E-2</v>
      </c>
      <c r="F111" s="5">
        <v>-2.0058694858358501E-2</v>
      </c>
      <c r="G111" s="5">
        <v>-2.5836558143246001E-2</v>
      </c>
      <c r="H111" s="5">
        <v>2.62513290117077E-3</v>
      </c>
      <c r="I111" s="5">
        <v>-7.1227127822075399E-3</v>
      </c>
      <c r="J111" s="5">
        <v>-2.6837841348872502E-2</v>
      </c>
      <c r="K111" s="5">
        <v>2.1104359187705601E-2</v>
      </c>
      <c r="L111" s="5">
        <v>-2.8655943886776902E-2</v>
      </c>
      <c r="M111" s="5">
        <v>-5.3481542198580798E-2</v>
      </c>
      <c r="O111" s="5">
        <f ca="1"/>
        <v>-3.6069009802250938E-2</v>
      </c>
      <c r="P111" s="5">
        <f ca="1"/>
        <v>-1.9630165675383934E-2</v>
      </c>
      <c r="Q111" s="5">
        <f ca="1"/>
        <v>-5.8268796717224014E-2</v>
      </c>
      <c r="R111" s="5">
        <f ca="1"/>
        <v>-3.0720434823523809E-2</v>
      </c>
      <c r="S111" s="5">
        <f ca="1"/>
        <v>-3.6580029034052657E-2</v>
      </c>
      <c r="T111" s="5">
        <f ca="1"/>
        <v>-1.469890719094929E-2</v>
      </c>
      <c r="U111" s="5">
        <f ca="1"/>
        <v>-1.474054084196123E-2</v>
      </c>
      <c r="V111" s="5">
        <f ca="1"/>
        <v>-3.3172377665089389E-2</v>
      </c>
      <c r="W111" s="5">
        <f ca="1"/>
        <v>1.2596418448324171E-2</v>
      </c>
      <c r="X111" s="5">
        <f ca="1"/>
        <v>-3.7821318365661646E-2</v>
      </c>
      <c r="Y111" s="5">
        <f ca="1"/>
        <v>-6.4995410714045188E-2</v>
      </c>
    </row>
    <row r="112" spans="2:25" x14ac:dyDescent="0.4">
      <c r="B112" s="34">
        <v>45231</v>
      </c>
      <c r="C112" s="5">
        <v>8.3486881857633893E-2</v>
      </c>
      <c r="D112" s="5">
        <v>8.0854016935522299E-2</v>
      </c>
      <c r="E112" s="5">
        <v>-7.16044201791917E-3</v>
      </c>
      <c r="F112" s="5">
        <v>0.10939437939303601</v>
      </c>
      <c r="G112" s="5">
        <v>8.8348921453405699E-2</v>
      </c>
      <c r="H112" s="5">
        <v>0.12895558949925501</v>
      </c>
      <c r="I112" s="5">
        <v>4.1261542836072897E-2</v>
      </c>
      <c r="J112" s="5">
        <v>0.120817435393517</v>
      </c>
      <c r="K112" s="5">
        <v>5.1432386559272597E-2</v>
      </c>
      <c r="L112" s="5">
        <v>5.4360035401573997E-2</v>
      </c>
      <c r="M112" s="5">
        <v>0.10966466084467801</v>
      </c>
      <c r="O112" s="5">
        <f ca="1"/>
        <v>7.4449639493669062E-2</v>
      </c>
      <c r="P112" s="5">
        <f ca="1"/>
        <v>7.3816203193564162E-2</v>
      </c>
      <c r="Q112" s="5">
        <f ca="1"/>
        <v>-1.4855462447031483E-2</v>
      </c>
      <c r="R112" s="5">
        <f ca="1"/>
        <v>9.8732639427870694E-2</v>
      </c>
      <c r="S112" s="5">
        <f ca="1"/>
        <v>7.7605450562599043E-2</v>
      </c>
      <c r="T112" s="5">
        <f ca="1"/>
        <v>0.11163154940713495</v>
      </c>
      <c r="U112" s="5">
        <f ca="1"/>
        <v>3.3643714776319208E-2</v>
      </c>
      <c r="V112" s="5">
        <f ca="1"/>
        <v>0.11448289907730011</v>
      </c>
      <c r="W112" s="5">
        <f ca="1"/>
        <v>4.2924445819891167E-2</v>
      </c>
      <c r="X112" s="5">
        <f ca="1"/>
        <v>4.5194660922689249E-2</v>
      </c>
      <c r="Y112" s="5">
        <f ca="1"/>
        <v>9.8150792329213615E-2</v>
      </c>
    </row>
    <row r="113" spans="2:25" x14ac:dyDescent="0.4">
      <c r="B113" s="34">
        <v>45261</v>
      </c>
      <c r="C113" s="5">
        <v>3.7980788933023299E-2</v>
      </c>
      <c r="D113" s="5">
        <v>5.2104700498238898E-2</v>
      </c>
      <c r="E113" s="5">
        <v>-8.7491325933017894E-3</v>
      </c>
      <c r="F113" s="5">
        <v>4.7353810686062897E-2</v>
      </c>
      <c r="G113" s="5">
        <v>6.4829512332503697E-2</v>
      </c>
      <c r="H113" s="5">
        <v>3.9533283349247002E-2</v>
      </c>
      <c r="I113" s="5">
        <v>1.9388478119914801E-2</v>
      </c>
      <c r="J113" s="5">
        <v>8.1120778907381105E-2</v>
      </c>
      <c r="K113" s="5">
        <v>9.0822746941549692E-3</v>
      </c>
      <c r="L113" s="5">
        <v>3.86109273563537E-2</v>
      </c>
      <c r="M113" s="5">
        <v>5.9426341575816E-2</v>
      </c>
      <c r="O113" s="5">
        <f ca="1"/>
        <v>2.8943546569058461E-2</v>
      </c>
      <c r="P113" s="5">
        <f ca="1"/>
        <v>4.5066886756280761E-2</v>
      </c>
      <c r="Q113" s="5">
        <f ca="1"/>
        <v>-1.6444153022414101E-2</v>
      </c>
      <c r="R113" s="5">
        <f ca="1"/>
        <v>3.6692070720897592E-2</v>
      </c>
      <c r="S113" s="5">
        <f ca="1"/>
        <v>5.4086041441697041E-2</v>
      </c>
      <c r="T113" s="5">
        <f ca="1"/>
        <v>2.2209243257126941E-2</v>
      </c>
      <c r="U113" s="5">
        <f ca="1"/>
        <v>1.1770650060161109E-2</v>
      </c>
      <c r="V113" s="5">
        <f ca="1"/>
        <v>7.4786242591164218E-2</v>
      </c>
      <c r="W113" s="5">
        <f ca="1"/>
        <v>5.7433395477353953E-4</v>
      </c>
      <c r="X113" s="5">
        <f ca="1"/>
        <v>2.9445552877468952E-2</v>
      </c>
      <c r="Y113" s="5">
        <f ca="1"/>
        <v>4.791247306035161E-2</v>
      </c>
    </row>
    <row r="114" spans="2:25" x14ac:dyDescent="0.4">
      <c r="B114" s="34">
        <v>45292</v>
      </c>
      <c r="C114" s="5">
        <v>-3.22137179029061E-2</v>
      </c>
      <c r="D114" s="5">
        <v>4.1583557952365499E-2</v>
      </c>
      <c r="E114" s="5">
        <v>4.4270620558677096E-3</v>
      </c>
      <c r="F114" s="5">
        <v>3.5954504436734099E-2</v>
      </c>
      <c r="G114" s="5">
        <v>-4.2315757684405399E-3</v>
      </c>
      <c r="H114" s="5">
        <v>2.9281582372255002E-2</v>
      </c>
      <c r="I114" s="5">
        <v>2.0030484249169301E-2</v>
      </c>
      <c r="J114" s="5">
        <v>-3.8880136013828101E-2</v>
      </c>
      <c r="K114" s="5">
        <v>-2.05450316095835E-2</v>
      </c>
      <c r="L114" s="5">
        <v>3.3938411956730002E-2</v>
      </c>
      <c r="M114" s="5">
        <v>-4.2415011070194499E-2</v>
      </c>
      <c r="O114" s="5">
        <f ca="1"/>
        <v>-4.1250960266870938E-2</v>
      </c>
      <c r="P114" s="5">
        <f ca="1"/>
        <v>3.4545744210407361E-2</v>
      </c>
      <c r="Q114" s="5">
        <f ca="1"/>
        <v>-3.2679583732446033E-3</v>
      </c>
      <c r="R114" s="5">
        <f ca="1"/>
        <v>2.5292764471568793E-2</v>
      </c>
      <c r="S114" s="5">
        <f ca="1"/>
        <v>-1.4975046659247194E-2</v>
      </c>
      <c r="T114" s="5">
        <f ca="1"/>
        <v>1.1957542280134941E-2</v>
      </c>
      <c r="U114" s="5">
        <f ca="1"/>
        <v>1.2412656189415609E-2</v>
      </c>
      <c r="V114" s="5">
        <f ca="1"/>
        <v>-4.5214672330044989E-2</v>
      </c>
      <c r="W114" s="5">
        <f ca="1"/>
        <v>-2.905297234896493E-2</v>
      </c>
      <c r="X114" s="5">
        <f ca="1"/>
        <v>2.4773037477845254E-2</v>
      </c>
      <c r="Y114" s="5">
        <f ca="1"/>
        <v>-5.3928879585658895E-2</v>
      </c>
    </row>
    <row r="115" spans="2:25" x14ac:dyDescent="0.4">
      <c r="B115" s="34">
        <v>45323</v>
      </c>
      <c r="C115" s="5">
        <v>6.5077202816344298E-2</v>
      </c>
      <c r="D115" s="5">
        <v>4.5785338324864498E-2</v>
      </c>
      <c r="E115" s="5">
        <v>3.2729787719570302E-2</v>
      </c>
      <c r="F115" s="5">
        <v>4.0763741072274602E-2</v>
      </c>
      <c r="G115" s="5">
        <v>7.1839909403180302E-2</v>
      </c>
      <c r="H115" s="5">
        <v>4.70457899703111E-2</v>
      </c>
      <c r="I115" s="5">
        <v>2.0981857138510598E-2</v>
      </c>
      <c r="J115" s="5">
        <v>1.9787797186386399E-2</v>
      </c>
      <c r="K115" s="5">
        <v>1.0577623114402201E-2</v>
      </c>
      <c r="L115" s="5">
        <v>3.1628532678533702E-2</v>
      </c>
      <c r="M115" s="5">
        <v>7.8925828931758799E-2</v>
      </c>
      <c r="O115" s="5">
        <f ca="1"/>
        <v>5.603996045237946E-2</v>
      </c>
      <c r="P115" s="5">
        <f ca="1"/>
        <v>3.8747524582906367E-2</v>
      </c>
      <c r="Q115" s="5">
        <f ca="1"/>
        <v>2.503476729045799E-2</v>
      </c>
      <c r="R115" s="5">
        <f ca="1"/>
        <v>3.0102001107109297E-2</v>
      </c>
      <c r="S115" s="5">
        <f ca="1"/>
        <v>6.1096438512373646E-2</v>
      </c>
      <c r="T115" s="5">
        <f ca="1"/>
        <v>2.9721749878191039E-2</v>
      </c>
      <c r="U115" s="5">
        <f ca="1"/>
        <v>1.3364029078756907E-2</v>
      </c>
      <c r="V115" s="5">
        <f ca="1"/>
        <v>1.3453260870169514E-2</v>
      </c>
      <c r="W115" s="5">
        <f ca="1"/>
        <v>2.0696823750207712E-3</v>
      </c>
      <c r="X115" s="5">
        <f ca="1"/>
        <v>2.2463158199648954E-2</v>
      </c>
      <c r="Y115" s="5">
        <f ca="1"/>
        <v>6.7411960416294409E-2</v>
      </c>
    </row>
    <row r="116" spans="2:25" x14ac:dyDescent="0.4">
      <c r="B116" s="34">
        <v>45352</v>
      </c>
      <c r="C116" s="5">
        <v>6.08725213784665E-2</v>
      </c>
      <c r="D116" s="5">
        <v>2.5877625441573598E-2</v>
      </c>
      <c r="E116" s="5">
        <v>9.6006551843046101E-2</v>
      </c>
      <c r="F116" s="5">
        <v>4.4124890467009799E-2</v>
      </c>
      <c r="G116" s="5">
        <v>4.0991671382037902E-2</v>
      </c>
      <c r="H116" s="5">
        <v>6.2325468272843298E-3</v>
      </c>
      <c r="I116" s="5">
        <v>2.5655029082719299E-2</v>
      </c>
      <c r="J116" s="5">
        <v>1.0870839825934999E-2</v>
      </c>
      <c r="K116" s="5">
        <v>5.7165890209855401E-2</v>
      </c>
      <c r="L116" s="5">
        <v>2.0093846868089599E-2</v>
      </c>
      <c r="M116" s="5">
        <v>-2.8198216255886101E-3</v>
      </c>
      <c r="O116" s="5">
        <f ca="1"/>
        <v>5.1835279014501662E-2</v>
      </c>
      <c r="P116" s="5">
        <f ca="1"/>
        <v>1.8839811699615464E-2</v>
      </c>
      <c r="Q116" s="5">
        <f ca="1"/>
        <v>8.8311531413933789E-2</v>
      </c>
      <c r="R116" s="5">
        <f ca="1"/>
        <v>3.3463150501844494E-2</v>
      </c>
      <c r="S116" s="5">
        <f ca="1"/>
        <v>3.0248200491231246E-2</v>
      </c>
      <c r="T116" s="5">
        <f ca="1"/>
        <v>-1.1091493264835731E-2</v>
      </c>
      <c r="U116" s="5">
        <f ca="1"/>
        <v>1.8037201022965608E-2</v>
      </c>
      <c r="V116" s="5">
        <f ca="1"/>
        <v>4.5363035097181151E-3</v>
      </c>
      <c r="W116" s="5">
        <f ca="1"/>
        <v>4.8657949470473971E-2</v>
      </c>
      <c r="X116" s="5">
        <f ca="1"/>
        <v>1.092847238920485E-2</v>
      </c>
      <c r="Y116" s="5">
        <f ca="1"/>
        <v>-1.4333690141053004E-2</v>
      </c>
    </row>
    <row r="117" spans="2:25" x14ac:dyDescent="0.4">
      <c r="B117" s="34">
        <v>45383</v>
      </c>
      <c r="C117" s="5">
        <v>-4.2433244196927102E-2</v>
      </c>
      <c r="D117" s="5">
        <v>-3.74194114303519E-2</v>
      </c>
      <c r="E117" s="5">
        <v>-1.4218680877675E-3</v>
      </c>
      <c r="F117" s="5">
        <v>-3.8177675728006101E-2</v>
      </c>
      <c r="G117" s="5">
        <v>-3.22677145907121E-2</v>
      </c>
      <c r="H117" s="5">
        <v>-5.6061353793042397E-2</v>
      </c>
      <c r="I117" s="5">
        <v>-3.9833062440914804E-3</v>
      </c>
      <c r="J117" s="5">
        <v>-7.1572631010192095E-2</v>
      </c>
      <c r="K117" s="5">
        <v>2.5002250531952E-2</v>
      </c>
      <c r="L117" s="5">
        <v>-4.6661278844252502E-2</v>
      </c>
      <c r="M117" s="5">
        <v>-4.2892268106279698E-2</v>
      </c>
      <c r="O117" s="5">
        <f ca="1"/>
        <v>-5.147048656089194E-2</v>
      </c>
      <c r="P117" s="5">
        <f ca="1"/>
        <v>-4.445722517231003E-2</v>
      </c>
      <c r="Q117" s="5">
        <f ca="1"/>
        <v>-9.1168885168798133E-3</v>
      </c>
      <c r="R117" s="5">
        <f ca="1"/>
        <v>-4.8839415693171406E-2</v>
      </c>
      <c r="S117" s="5">
        <f ca="1"/>
        <v>-4.3011185481518756E-2</v>
      </c>
      <c r="T117" s="5">
        <f ca="1"/>
        <v>-7.3385393885162464E-2</v>
      </c>
      <c r="U117" s="5">
        <f ca="1"/>
        <v>-1.160113430384517E-2</v>
      </c>
      <c r="V117" s="5">
        <f ca="1"/>
        <v>-7.7907167326408983E-2</v>
      </c>
      <c r="W117" s="5">
        <f ca="1"/>
        <v>1.649430979257057E-2</v>
      </c>
      <c r="X117" s="5">
        <f ca="1"/>
        <v>-5.582665332313725E-2</v>
      </c>
      <c r="Y117" s="5">
        <f ca="1"/>
        <v>-5.4406136621744094E-2</v>
      </c>
    </row>
    <row r="118" spans="2:25" x14ac:dyDescent="0.4">
      <c r="B118" s="34">
        <v>45413</v>
      </c>
      <c r="C118" s="5">
        <v>3.2720331371696901E-2</v>
      </c>
      <c r="D118" s="5">
        <v>6.4047635523336699E-2</v>
      </c>
      <c r="E118" s="5">
        <v>-3.42172031242226E-3</v>
      </c>
      <c r="F118" s="5">
        <v>3.1714643444777799E-2</v>
      </c>
      <c r="G118" s="5">
        <v>1.6375964331620099E-2</v>
      </c>
      <c r="H118" s="5">
        <v>7.0769891899963799E-2</v>
      </c>
      <c r="I118" s="5">
        <v>2.4370858758027799E-2</v>
      </c>
      <c r="J118" s="5">
        <v>4.55972273617022E-2</v>
      </c>
      <c r="K118" s="5">
        <v>8.9601444189076396E-2</v>
      </c>
      <c r="L118" s="5">
        <v>2.4014839046440702E-2</v>
      </c>
      <c r="M118" s="5">
        <v>1.9930064164126902E-3</v>
      </c>
      <c r="O118" s="5">
        <f ca="1"/>
        <v>2.3683089007732062E-2</v>
      </c>
      <c r="P118" s="5">
        <f ca="1"/>
        <v>5.7009821781378561E-2</v>
      </c>
      <c r="Q118" s="5">
        <f ca="1"/>
        <v>-1.1116740741534573E-2</v>
      </c>
      <c r="R118" s="5">
        <f ca="1"/>
        <v>2.1052903479612493E-2</v>
      </c>
      <c r="S118" s="5">
        <f ca="1"/>
        <v>5.6324934408134453E-3</v>
      </c>
      <c r="T118" s="5">
        <f ca="1"/>
        <v>5.3445851807843739E-2</v>
      </c>
      <c r="U118" s="5">
        <f ca="1"/>
        <v>1.6753030698274107E-2</v>
      </c>
      <c r="V118" s="5">
        <f ca="1"/>
        <v>3.9262691045485312E-2</v>
      </c>
      <c r="W118" s="5">
        <f ca="1"/>
        <v>8.1093503449694959E-2</v>
      </c>
      <c r="X118" s="5">
        <f ca="1"/>
        <v>1.4849464567555953E-2</v>
      </c>
      <c r="Y118" s="5">
        <f ca="1"/>
        <v>-9.5208620990517023E-3</v>
      </c>
    </row>
    <row r="119" spans="2:25" x14ac:dyDescent="0.4">
      <c r="B119" s="34">
        <v>45444</v>
      </c>
      <c r="C119" s="5">
        <v>-3.5179780003237099E-2</v>
      </c>
      <c r="D119" s="5">
        <v>3.0804831480279699E-2</v>
      </c>
      <c r="E119" s="5">
        <v>-2.1995648343851301E-2</v>
      </c>
      <c r="F119" s="5">
        <v>-1.27281187689444E-2</v>
      </c>
      <c r="G119" s="5">
        <v>-1.3278283925030099E-2</v>
      </c>
      <c r="H119" s="5">
        <v>7.6465538359260302E-2</v>
      </c>
      <c r="I119" s="5">
        <v>-9.8266730549117602E-3</v>
      </c>
      <c r="J119" s="5">
        <v>6.2470581960179499E-3</v>
      </c>
      <c r="K119" s="5">
        <v>-6.2981290457360201E-2</v>
      </c>
      <c r="L119" s="5">
        <v>1.42657070596343E-2</v>
      </c>
      <c r="M119" s="5">
        <v>3.6540226380907002E-2</v>
      </c>
      <c r="O119" s="5">
        <f ca="1"/>
        <v>-4.4217022367201937E-2</v>
      </c>
      <c r="P119" s="5">
        <f ca="1"/>
        <v>2.3767017738321565E-2</v>
      </c>
      <c r="Q119" s="5">
        <f ca="1"/>
        <v>-2.9690668772963613E-2</v>
      </c>
      <c r="R119" s="5">
        <f ca="1"/>
        <v>-2.3389858734109707E-2</v>
      </c>
      <c r="S119" s="5">
        <f ca="1"/>
        <v>-2.4021754815836752E-2</v>
      </c>
      <c r="T119" s="5">
        <f ca="1"/>
        <v>5.9141498267140241E-2</v>
      </c>
      <c r="U119" s="5">
        <f ca="1"/>
        <v>-1.7444501114665452E-2</v>
      </c>
      <c r="V119" s="5">
        <f ca="1"/>
        <v>-8.7478120198934348E-5</v>
      </c>
      <c r="W119" s="5">
        <f ca="1"/>
        <v>-7.1489231196741637E-2</v>
      </c>
      <c r="X119" s="5">
        <f ca="1"/>
        <v>5.1003325807495517E-3</v>
      </c>
      <c r="Y119" s="5">
        <f ca="1"/>
        <v>2.5026357865442609E-2</v>
      </c>
    </row>
    <row r="120" spans="2:25" x14ac:dyDescent="0.4">
      <c r="B120" s="34">
        <v>45474</v>
      </c>
      <c r="C120" s="5">
        <v>4.8340385594118497E-2</v>
      </c>
      <c r="D120" s="5">
        <v>-1.0867919649480799E-2</v>
      </c>
      <c r="E120" s="5">
        <v>3.0812102364627499E-2</v>
      </c>
      <c r="F120" s="5">
        <v>6.8187413169844405E-2</v>
      </c>
      <c r="G120" s="5">
        <v>5.27548693748369E-2</v>
      </c>
      <c r="H120" s="5">
        <v>-3.1146006134681901E-2</v>
      </c>
      <c r="I120" s="5">
        <v>2.4258952411898699E-2</v>
      </c>
      <c r="J120" s="5">
        <v>9.2811749847417899E-2</v>
      </c>
      <c r="K120" s="5">
        <v>7.6854809073180097E-2</v>
      </c>
      <c r="L120" s="5">
        <v>3.0643717557376701E-2</v>
      </c>
      <c r="M120" s="5">
        <v>3.0117081097864599E-2</v>
      </c>
      <c r="O120" s="5">
        <f ca="1"/>
        <v>3.9303143230153659E-2</v>
      </c>
      <c r="P120" s="5">
        <f ca="1"/>
        <v>-1.7905733391438933E-2</v>
      </c>
      <c r="Q120" s="5">
        <f ca="1"/>
        <v>2.3117081935515187E-2</v>
      </c>
      <c r="R120" s="5">
        <f ca="1"/>
        <v>5.7525673204679099E-2</v>
      </c>
      <c r="S120" s="5">
        <f ca="1"/>
        <v>4.2011398484030245E-2</v>
      </c>
      <c r="T120" s="5">
        <f ca="1"/>
        <v>-4.8470046226801962E-2</v>
      </c>
      <c r="U120" s="5">
        <f ca="1"/>
        <v>1.6641124352145008E-2</v>
      </c>
      <c r="V120" s="5">
        <f ca="1"/>
        <v>8.6477213531201011E-2</v>
      </c>
      <c r="W120" s="5">
        <f ca="1"/>
        <v>6.834686833379866E-2</v>
      </c>
      <c r="X120" s="5">
        <f ca="1"/>
        <v>2.1478343078491953E-2</v>
      </c>
      <c r="Y120" s="5">
        <f ca="1"/>
        <v>1.8603212582400205E-2</v>
      </c>
    </row>
    <row r="121" spans="2:25" x14ac:dyDescent="0.4">
      <c r="B121" s="34">
        <v>45505</v>
      </c>
      <c r="C121" s="5">
        <v>2.3225467862011299E-2</v>
      </c>
      <c r="D121" s="5">
        <v>2.03842493951326E-2</v>
      </c>
      <c r="E121" s="5">
        <v>-2.0705934743422399E-2</v>
      </c>
      <c r="F121" s="5">
        <v>4.5724788231578703E-2</v>
      </c>
      <c r="G121" s="5">
        <v>2.8155906476228398E-2</v>
      </c>
      <c r="H121" s="5">
        <v>6.9927368204401302E-3</v>
      </c>
      <c r="I121" s="5">
        <v>5.9858717478010103E-2</v>
      </c>
      <c r="J121" s="5">
        <v>5.2206509006910297E-2</v>
      </c>
      <c r="K121" s="5">
        <v>4.8083609648020303E-2</v>
      </c>
      <c r="L121" s="5">
        <v>5.0591347914585798E-2</v>
      </c>
      <c r="M121" s="5">
        <v>-1.9734882699817399E-3</v>
      </c>
      <c r="O121" s="5">
        <f ca="1"/>
        <v>1.4188225498046462E-2</v>
      </c>
      <c r="P121" s="5">
        <f ca="1"/>
        <v>1.3346435653174466E-2</v>
      </c>
      <c r="Q121" s="5">
        <f ca="1"/>
        <v>-2.8400955172534711E-2</v>
      </c>
      <c r="R121" s="5">
        <f ca="1"/>
        <v>3.5063048266413398E-2</v>
      </c>
      <c r="S121" s="5">
        <f ca="1"/>
        <v>1.7412435585421743E-2</v>
      </c>
      <c r="T121" s="5">
        <f ca="1"/>
        <v>-1.033130327167993E-2</v>
      </c>
      <c r="U121" s="5">
        <f ca="1"/>
        <v>5.2240889418256414E-2</v>
      </c>
      <c r="V121" s="5">
        <f ca="1"/>
        <v>4.5871972690693416E-2</v>
      </c>
      <c r="W121" s="5">
        <f ca="1"/>
        <v>3.9575668908638874E-2</v>
      </c>
      <c r="X121" s="5">
        <f ca="1"/>
        <v>4.142597343570105E-2</v>
      </c>
      <c r="Y121" s="5">
        <f ca="1"/>
        <v>-1.3487356785446134E-2</v>
      </c>
    </row>
    <row r="122" spans="2:25" x14ac:dyDescent="0.4">
      <c r="B122" s="34">
        <v>45536</v>
      </c>
      <c r="C122" s="5">
        <v>2.22740687159588E-2</v>
      </c>
      <c r="D122" s="5">
        <v>4.4768639293215298E-2</v>
      </c>
      <c r="E122" s="5">
        <v>-3.8124406036376901E-2</v>
      </c>
      <c r="F122" s="5">
        <v>-9.1823665215886793E-3</v>
      </c>
      <c r="G122" s="5">
        <v>3.0275347302038E-2</v>
      </c>
      <c r="H122" s="5">
        <v>2.4644751848888799E-2</v>
      </c>
      <c r="I122" s="5">
        <v>5.93869404133865E-3</v>
      </c>
      <c r="J122" s="5">
        <v>2.4072389026641602E-2</v>
      </c>
      <c r="K122" s="5">
        <v>5.8854255445859302E-2</v>
      </c>
      <c r="L122" s="5">
        <v>-2.0228903474744701E-2</v>
      </c>
      <c r="M122" s="5">
        <v>7.0810179406586696E-2</v>
      </c>
      <c r="O122" s="5">
        <f ca="1"/>
        <v>1.3236826351993964E-2</v>
      </c>
      <c r="P122" s="5">
        <f ca="1"/>
        <v>3.7730825551257161E-2</v>
      </c>
      <c r="Q122" s="5">
        <f ca="1"/>
        <v>-4.5819426465489213E-2</v>
      </c>
      <c r="R122" s="5">
        <f ca="1"/>
        <v>-1.9844106486753985E-2</v>
      </c>
      <c r="S122" s="5">
        <f ca="1"/>
        <v>1.9531876411231344E-2</v>
      </c>
      <c r="T122" s="5">
        <f ca="1"/>
        <v>7.3207117567687385E-3</v>
      </c>
      <c r="U122" s="5">
        <f ca="1"/>
        <v>-1.6791340184150409E-3</v>
      </c>
      <c r="V122" s="5">
        <f ca="1"/>
        <v>1.7737852710424717E-2</v>
      </c>
      <c r="W122" s="5">
        <f ca="1"/>
        <v>5.0346314706477872E-2</v>
      </c>
      <c r="X122" s="5">
        <f ca="1"/>
        <v>-2.939427795362945E-2</v>
      </c>
      <c r="Y122" s="5">
        <f ca="1"/>
        <v>5.9296310891122306E-2</v>
      </c>
    </row>
    <row r="123" spans="2:25" x14ac:dyDescent="0.4">
      <c r="B123" s="34">
        <v>45566</v>
      </c>
      <c r="C123" s="5">
        <v>5.08874229371486E-3</v>
      </c>
      <c r="D123" s="5">
        <v>1.2283132573269399E-2</v>
      </c>
      <c r="E123" s="5">
        <v>6.5331605960225705E-2</v>
      </c>
      <c r="F123" s="5">
        <v>3.6401804951832803E-2</v>
      </c>
      <c r="G123" s="5">
        <v>3.1468540558087101E-2</v>
      </c>
      <c r="H123" s="5">
        <v>3.7562095102958999E-2</v>
      </c>
      <c r="I123" s="5">
        <v>-7.1615039361565399E-3</v>
      </c>
      <c r="J123" s="5">
        <v>-1.30055164915076E-2</v>
      </c>
      <c r="K123" s="5">
        <v>1.7096568990551201E-4</v>
      </c>
      <c r="L123" s="5">
        <v>8.4218445901036807E-3</v>
      </c>
      <c r="M123" s="5">
        <v>-1.25897322038712E-2</v>
      </c>
      <c r="O123" s="5">
        <f ca="1"/>
        <v>-3.9485000702499766E-3</v>
      </c>
      <c r="P123" s="5">
        <f ca="1"/>
        <v>5.2453188313112652E-3</v>
      </c>
      <c r="Q123" s="5">
        <f ca="1"/>
        <v>5.7636585531113393E-2</v>
      </c>
      <c r="R123" s="5">
        <f ca="1"/>
        <v>2.5740064986667498E-2</v>
      </c>
      <c r="S123" s="5">
        <f ca="1"/>
        <v>2.0725069667280445E-2</v>
      </c>
      <c r="T123" s="5">
        <f ca="1"/>
        <v>2.0238055010838939E-2</v>
      </c>
      <c r="U123" s="5">
        <f ca="1"/>
        <v>-1.4779331995910231E-2</v>
      </c>
      <c r="V123" s="5">
        <f ca="1"/>
        <v>-1.9340052807724484E-2</v>
      </c>
      <c r="W123" s="5">
        <f ca="1"/>
        <v>-8.3369750494759181E-3</v>
      </c>
      <c r="X123" s="5">
        <f ca="1"/>
        <v>-7.4352988878106756E-4</v>
      </c>
      <c r="Y123" s="5">
        <f ca="1"/>
        <v>-2.4103600719335594E-2</v>
      </c>
    </row>
    <row r="126" spans="2:25" x14ac:dyDescent="0.4">
      <c r="F126" s="18" t="s">
        <v>19</v>
      </c>
    </row>
    <row r="127" spans="2:25" x14ac:dyDescent="0.4">
      <c r="B127" s="18" t="s">
        <v>18</v>
      </c>
      <c r="F127" s="18" t="str" cm="1">
        <f t="array" ref="F127:P127">C3:M3</f>
        <v>XLB</v>
      </c>
      <c r="G127" s="18" t="str">
        <v>VOX</v>
      </c>
      <c r="H127" s="18" t="str">
        <v>XLE</v>
      </c>
      <c r="I127" s="18" t="str">
        <v>XLF</v>
      </c>
      <c r="J127" s="18" t="str">
        <v>XLI</v>
      </c>
      <c r="K127" s="18" t="str">
        <v>XLK</v>
      </c>
      <c r="L127" s="18" t="str">
        <v>XLP</v>
      </c>
      <c r="M127" s="18" t="str">
        <v>VNQ</v>
      </c>
      <c r="N127" s="18" t="str">
        <v>XLU</v>
      </c>
      <c r="O127" s="18" t="str">
        <v>XLV</v>
      </c>
      <c r="P127" s="18" t="str">
        <v>XLY</v>
      </c>
    </row>
    <row r="128" spans="2:25" x14ac:dyDescent="0.4">
      <c r="B128" s="18" t="str" cm="1">
        <f t="array" ref="B128:B138">TRANSPOSE(C3:M3)</f>
        <v>XLB</v>
      </c>
      <c r="C128" s="7">
        <f ca="1">AVERAGE(INDIRECT(B128))</f>
        <v>9.0372423639648366E-3</v>
      </c>
      <c r="E128" s="18" t="str" cm="1">
        <f t="array" ref="E128:E138">TRANSPOSE(C3:M3)</f>
        <v>XLB</v>
      </c>
      <c r="F128" s="7" cm="1">
        <f t="array" aca="1" ref="F128:P138" ca="1">MMULT(TRANSPOSE(O4:Y123), O4:Y123)/ (COUNT(VOX) - 1)</f>
        <v>3.1798064639235045E-3</v>
      </c>
      <c r="G128" s="7">
        <f ca="1"/>
        <v>2.1426198306386734E-3</v>
      </c>
      <c r="H128" s="7">
        <f ca="1"/>
        <v>3.1753846843066537E-3</v>
      </c>
      <c r="I128" s="7">
        <f ca="1"/>
        <v>2.6167570812040473E-3</v>
      </c>
      <c r="J128" s="7">
        <f ca="1"/>
        <v>2.7065595992165135E-3</v>
      </c>
      <c r="K128" s="7">
        <f ca="1"/>
        <v>2.2128736164755548E-3</v>
      </c>
      <c r="L128" s="7">
        <f ca="1"/>
        <v>1.3436391186523423E-3</v>
      </c>
      <c r="M128" s="7">
        <f ca="1"/>
        <v>2.0056406989328716E-3</v>
      </c>
      <c r="N128" s="7">
        <f ca="1"/>
        <v>1.1155544255725032E-3</v>
      </c>
      <c r="O128" s="7">
        <f ca="1"/>
        <v>1.7000998106405406E-3</v>
      </c>
      <c r="P128" s="7">
        <f ca="1"/>
        <v>2.525540990945097E-3</v>
      </c>
    </row>
    <row r="129" spans="2:16" x14ac:dyDescent="0.4">
      <c r="B129" s="18" t="str">
        <v>VOX</v>
      </c>
      <c r="C129" s="7">
        <f t="shared" ref="C129:C138" ca="1" si="0">AVERAGE(INDIRECT(B129))</f>
        <v>7.0378137419581342E-3</v>
      </c>
      <c r="E129" s="18" t="str">
        <v>VOX</v>
      </c>
      <c r="F129" s="7">
        <f ca="1"/>
        <v>2.1426198306386734E-3</v>
      </c>
      <c r="G129" s="7">
        <f ca="1"/>
        <v>2.7273781665181789E-3</v>
      </c>
      <c r="H129" s="7">
        <f ca="1"/>
        <v>2.5102640753873538E-3</v>
      </c>
      <c r="I129" s="7">
        <f ca="1"/>
        <v>2.0711740353683422E-3</v>
      </c>
      <c r="J129" s="7">
        <f ca="1"/>
        <v>2.0736931236766129E-3</v>
      </c>
      <c r="K129" s="7">
        <f ca="1"/>
        <v>2.270298937357616E-3</v>
      </c>
      <c r="L129" s="7">
        <f ca="1"/>
        <v>1.1396703472604049E-3</v>
      </c>
      <c r="M129" s="7">
        <f ca="1"/>
        <v>1.8861124658801475E-3</v>
      </c>
      <c r="N129" s="7">
        <f ca="1"/>
        <v>9.8259662469036852E-4</v>
      </c>
      <c r="O129" s="7">
        <f ca="1"/>
        <v>1.3082999702609857E-3</v>
      </c>
      <c r="P129" s="7">
        <f ca="1"/>
        <v>2.3423762299458061E-3</v>
      </c>
    </row>
    <row r="130" spans="2:16" x14ac:dyDescent="0.4">
      <c r="B130" s="18" t="str">
        <v>XLE</v>
      </c>
      <c r="C130" s="7">
        <f t="shared" ca="1" si="0"/>
        <v>7.6950204291123129E-3</v>
      </c>
      <c r="E130" s="18" t="str">
        <v>XLE</v>
      </c>
      <c r="F130" s="7">
        <f ca="1"/>
        <v>3.1753846843066537E-3</v>
      </c>
      <c r="G130" s="7">
        <f ca="1"/>
        <v>2.5102640753873538E-3</v>
      </c>
      <c r="H130" s="7">
        <f ca="1"/>
        <v>7.7546610791516275E-3</v>
      </c>
      <c r="I130" s="7">
        <f ca="1"/>
        <v>3.5689992847173354E-3</v>
      </c>
      <c r="J130" s="7">
        <f ca="1"/>
        <v>3.1112773953032237E-3</v>
      </c>
      <c r="K130" s="7">
        <f ca="1"/>
        <v>2.0815037146183712E-3</v>
      </c>
      <c r="L130" s="7">
        <f ca="1"/>
        <v>1.3060444474265187E-3</v>
      </c>
      <c r="M130" s="7">
        <f ca="1"/>
        <v>2.0392219396056141E-3</v>
      </c>
      <c r="N130" s="7">
        <f ca="1"/>
        <v>8.5040475196687042E-4</v>
      </c>
      <c r="O130" s="7">
        <f ca="1"/>
        <v>1.6574614651892836E-3</v>
      </c>
      <c r="P130" s="7">
        <f ca="1"/>
        <v>2.4575155291951659E-3</v>
      </c>
    </row>
    <row r="131" spans="2:16" x14ac:dyDescent="0.4">
      <c r="B131" s="18" t="str">
        <v>XLF</v>
      </c>
      <c r="C131" s="7">
        <f t="shared" ca="1" si="0"/>
        <v>1.0661739965165307E-2</v>
      </c>
      <c r="E131" s="18" t="str">
        <v>XLF</v>
      </c>
      <c r="F131" s="7">
        <f ca="1"/>
        <v>2.6167570812040473E-3</v>
      </c>
      <c r="G131" s="7">
        <f ca="1"/>
        <v>2.0711740353683422E-3</v>
      </c>
      <c r="H131" s="7">
        <f ca="1"/>
        <v>3.5689992847173354E-3</v>
      </c>
      <c r="I131" s="7">
        <f ca="1"/>
        <v>3.310912945372503E-3</v>
      </c>
      <c r="J131" s="7">
        <f ca="1"/>
        <v>2.7137994955455419E-3</v>
      </c>
      <c r="K131" s="7">
        <f ca="1"/>
        <v>2.0288607195242453E-3</v>
      </c>
      <c r="L131" s="7">
        <f ca="1"/>
        <v>1.2426639476433264E-3</v>
      </c>
      <c r="M131" s="7">
        <f ca="1"/>
        <v>1.9572091728119151E-3</v>
      </c>
      <c r="N131" s="7">
        <f ca="1"/>
        <v>8.7711395522579864E-4</v>
      </c>
      <c r="O131" s="7">
        <f ca="1"/>
        <v>1.5638104102774525E-3</v>
      </c>
      <c r="P131" s="7">
        <f ca="1"/>
        <v>2.3147396166067593E-3</v>
      </c>
    </row>
    <row r="132" spans="2:16" x14ac:dyDescent="0.4">
      <c r="B132" s="18" t="str">
        <v>XLI</v>
      </c>
      <c r="C132" s="7">
        <f t="shared" ca="1" si="0"/>
        <v>1.0743470890806654E-2</v>
      </c>
      <c r="E132" s="18" t="str">
        <v>XLI</v>
      </c>
      <c r="F132" s="7">
        <f ca="1"/>
        <v>2.7065595992165135E-3</v>
      </c>
      <c r="G132" s="7">
        <f ca="1"/>
        <v>2.0736931236766129E-3</v>
      </c>
      <c r="H132" s="7">
        <f ca="1"/>
        <v>3.1112773953032237E-3</v>
      </c>
      <c r="I132" s="7">
        <f ca="1"/>
        <v>2.7137994955455419E-3</v>
      </c>
      <c r="J132" s="7">
        <f ca="1"/>
        <v>2.9036418359129727E-3</v>
      </c>
      <c r="K132" s="7">
        <f ca="1"/>
        <v>2.239812676812762E-3</v>
      </c>
      <c r="L132" s="7">
        <f ca="1"/>
        <v>1.3929166480177496E-3</v>
      </c>
      <c r="M132" s="7">
        <f ca="1"/>
        <v>2.0104680364792381E-3</v>
      </c>
      <c r="N132" s="7">
        <f ca="1"/>
        <v>1.0699505765513679E-3</v>
      </c>
      <c r="O132" s="7">
        <f ca="1"/>
        <v>1.6294187435829308E-3</v>
      </c>
      <c r="P132" s="7">
        <f ca="1"/>
        <v>2.4526027803271956E-3</v>
      </c>
    </row>
    <row r="133" spans="2:16" x14ac:dyDescent="0.4">
      <c r="B133" s="18" t="str">
        <v>XLK</v>
      </c>
      <c r="C133" s="7">
        <f t="shared" ca="1" si="0"/>
        <v>1.732404009212006E-2</v>
      </c>
      <c r="E133" s="18" t="str">
        <v>XLK</v>
      </c>
      <c r="F133" s="7">
        <f ca="1"/>
        <v>2.2128736164755548E-3</v>
      </c>
      <c r="G133" s="7">
        <f ca="1"/>
        <v>2.270298937357616E-3</v>
      </c>
      <c r="H133" s="7">
        <f ca="1"/>
        <v>2.0815037146183712E-3</v>
      </c>
      <c r="I133" s="7">
        <f ca="1"/>
        <v>2.0288607195242453E-3</v>
      </c>
      <c r="J133" s="7">
        <f ca="1"/>
        <v>2.239812676812762E-3</v>
      </c>
      <c r="K133" s="7">
        <f ca="1"/>
        <v>3.1069537402483864E-3</v>
      </c>
      <c r="L133" s="7">
        <f ca="1"/>
        <v>1.207833356252244E-3</v>
      </c>
      <c r="M133" s="7">
        <f ca="1"/>
        <v>1.8323652279925039E-3</v>
      </c>
      <c r="N133" s="7">
        <f ca="1"/>
        <v>9.237484320024972E-4</v>
      </c>
      <c r="O133" s="7">
        <f ca="1"/>
        <v>1.457310173778576E-3</v>
      </c>
      <c r="P133" s="7">
        <f ca="1"/>
        <v>2.7206256437069289E-3</v>
      </c>
    </row>
    <row r="134" spans="2:16" x14ac:dyDescent="0.4">
      <c r="B134" s="18" t="str">
        <v>XLP</v>
      </c>
      <c r="C134" s="7">
        <f t="shared" ca="1" si="0"/>
        <v>7.6178280597536908E-3</v>
      </c>
      <c r="E134" s="18" t="str">
        <v>XLP</v>
      </c>
      <c r="F134" s="7">
        <f ca="1"/>
        <v>1.3436391186523423E-3</v>
      </c>
      <c r="G134" s="7">
        <f ca="1"/>
        <v>1.1396703472604049E-3</v>
      </c>
      <c r="H134" s="7">
        <f ca="1"/>
        <v>1.3060444474265187E-3</v>
      </c>
      <c r="I134" s="7">
        <f ca="1"/>
        <v>1.2426639476433264E-3</v>
      </c>
      <c r="J134" s="7">
        <f ca="1"/>
        <v>1.3929166480177496E-3</v>
      </c>
      <c r="K134" s="7">
        <f ca="1"/>
        <v>1.207833356252244E-3</v>
      </c>
      <c r="L134" s="7">
        <f ca="1"/>
        <v>1.3978894901342336E-3</v>
      </c>
      <c r="M134" s="7">
        <f ca="1"/>
        <v>1.3580216788100206E-3</v>
      </c>
      <c r="N134" s="7">
        <f ca="1"/>
        <v>1.1042626814404715E-3</v>
      </c>
      <c r="O134" s="7">
        <f ca="1"/>
        <v>1.0640956941880394E-3</v>
      </c>
      <c r="P134" s="7">
        <f ca="1"/>
        <v>1.2060128654636424E-3</v>
      </c>
    </row>
    <row r="135" spans="2:16" x14ac:dyDescent="0.4">
      <c r="B135" s="18" t="str">
        <v>VNQ</v>
      </c>
      <c r="C135" s="7">
        <f t="shared" ca="1" si="0"/>
        <v>6.3345363162168843E-3</v>
      </c>
      <c r="E135" s="18" t="str">
        <v>VNQ</v>
      </c>
      <c r="F135" s="7">
        <f ca="1"/>
        <v>2.0056406989328716E-3</v>
      </c>
      <c r="G135" s="7">
        <f ca="1"/>
        <v>1.8861124658801475E-3</v>
      </c>
      <c r="H135" s="7">
        <f ca="1"/>
        <v>2.0392219396056141E-3</v>
      </c>
      <c r="I135" s="7">
        <f ca="1"/>
        <v>1.9572091728119151E-3</v>
      </c>
      <c r="J135" s="7">
        <f ca="1"/>
        <v>2.0104680364792381E-3</v>
      </c>
      <c r="K135" s="7">
        <f ca="1"/>
        <v>1.8323652279925039E-3</v>
      </c>
      <c r="L135" s="7">
        <f ca="1"/>
        <v>1.3580216788100206E-3</v>
      </c>
      <c r="M135" s="7">
        <f ca="1"/>
        <v>2.7881983596079519E-3</v>
      </c>
      <c r="N135" s="7">
        <f ca="1"/>
        <v>1.5807422333859191E-3</v>
      </c>
      <c r="O135" s="7">
        <f ca="1"/>
        <v>1.4029875593836497E-3</v>
      </c>
      <c r="P135" s="7">
        <f ca="1"/>
        <v>2.1766178034480425E-3</v>
      </c>
    </row>
    <row r="136" spans="2:16" x14ac:dyDescent="0.4">
      <c r="B136" s="18" t="str">
        <v>XLU</v>
      </c>
      <c r="C136" s="7">
        <f t="shared" ca="1" si="0"/>
        <v>8.5079407393814296E-3</v>
      </c>
      <c r="E136" s="18" t="str">
        <v>XLU</v>
      </c>
      <c r="F136" s="7">
        <f ca="1"/>
        <v>1.1155544255725032E-3</v>
      </c>
      <c r="G136" s="7">
        <f ca="1"/>
        <v>9.8259662469036852E-4</v>
      </c>
      <c r="H136" s="7">
        <f ca="1"/>
        <v>8.5040475196687042E-4</v>
      </c>
      <c r="I136" s="7">
        <f ca="1"/>
        <v>8.7711395522579864E-4</v>
      </c>
      <c r="J136" s="7">
        <f ca="1"/>
        <v>1.0699505765513679E-3</v>
      </c>
      <c r="K136" s="7">
        <f ca="1"/>
        <v>9.237484320024972E-4</v>
      </c>
      <c r="L136" s="7">
        <f ca="1"/>
        <v>1.1042626814404715E-3</v>
      </c>
      <c r="M136" s="7">
        <f ca="1"/>
        <v>1.5807422333859191E-3</v>
      </c>
      <c r="N136" s="7">
        <f ca="1"/>
        <v>2.0334743969413435E-3</v>
      </c>
      <c r="O136" s="7">
        <f ca="1"/>
        <v>7.9350127859354033E-4</v>
      </c>
      <c r="P136" s="7">
        <f ca="1"/>
        <v>9.5935834244599853E-4</v>
      </c>
    </row>
    <row r="137" spans="2:16" x14ac:dyDescent="0.4">
      <c r="B137" s="18" t="str">
        <v>XLV</v>
      </c>
      <c r="C137" s="7">
        <f t="shared" ca="1" si="0"/>
        <v>9.1653744788847483E-3</v>
      </c>
      <c r="E137" s="18" t="str">
        <v>XLV</v>
      </c>
      <c r="F137" s="7">
        <f ca="1"/>
        <v>1.7000998106405406E-3</v>
      </c>
      <c r="G137" s="7">
        <f ca="1"/>
        <v>1.3082999702609857E-3</v>
      </c>
      <c r="H137" s="7">
        <f ca="1"/>
        <v>1.6574614651892836E-3</v>
      </c>
      <c r="I137" s="7">
        <f ca="1"/>
        <v>1.5638104102774525E-3</v>
      </c>
      <c r="J137" s="7">
        <f ca="1"/>
        <v>1.6294187435829308E-3</v>
      </c>
      <c r="K137" s="7">
        <f ca="1"/>
        <v>1.457310173778576E-3</v>
      </c>
      <c r="L137" s="7">
        <f ca="1"/>
        <v>1.0640956941880394E-3</v>
      </c>
      <c r="M137" s="7">
        <f ca="1"/>
        <v>1.4029875593836497E-3</v>
      </c>
      <c r="N137" s="7">
        <f ca="1"/>
        <v>7.9350127859354033E-4</v>
      </c>
      <c r="O137" s="7">
        <f ca="1"/>
        <v>1.6957299345643055E-3</v>
      </c>
      <c r="P137" s="7">
        <f ca="1"/>
        <v>1.5394783683462445E-3</v>
      </c>
    </row>
    <row r="138" spans="2:16" x14ac:dyDescent="0.4">
      <c r="B138" s="18" t="str">
        <v>XLY</v>
      </c>
      <c r="C138" s="7">
        <f t="shared" ca="1" si="0"/>
        <v>1.1513868515464393E-2</v>
      </c>
      <c r="E138" s="18" t="str">
        <v>XLY</v>
      </c>
      <c r="F138" s="7">
        <f ca="1"/>
        <v>2.525540990945097E-3</v>
      </c>
      <c r="G138" s="7">
        <f ca="1"/>
        <v>2.3423762299458061E-3</v>
      </c>
      <c r="H138" s="7">
        <f ca="1"/>
        <v>2.4575155291951659E-3</v>
      </c>
      <c r="I138" s="7">
        <f ca="1"/>
        <v>2.3147396166067593E-3</v>
      </c>
      <c r="J138" s="7">
        <f ca="1"/>
        <v>2.4526027803271956E-3</v>
      </c>
      <c r="K138" s="7">
        <f ca="1"/>
        <v>2.7206256437069289E-3</v>
      </c>
      <c r="L138" s="7">
        <f ca="1"/>
        <v>1.2060128654636424E-3</v>
      </c>
      <c r="M138" s="7">
        <f ca="1"/>
        <v>2.1766178034480425E-3</v>
      </c>
      <c r="N138" s="7">
        <f ca="1"/>
        <v>9.5935834244599853E-4</v>
      </c>
      <c r="O138" s="7">
        <f ca="1"/>
        <v>1.5394783683462445E-3</v>
      </c>
      <c r="P138" s="7">
        <f ca="1"/>
        <v>3.3348727154930437E-3</v>
      </c>
    </row>
    <row r="140" spans="2:16" x14ac:dyDescent="0.4">
      <c r="B140" s="18" t="s">
        <v>32</v>
      </c>
      <c r="D140" s="18" t="s">
        <v>33</v>
      </c>
      <c r="F140" s="18" t="s">
        <v>20</v>
      </c>
    </row>
    <row r="141" spans="2:16" x14ac:dyDescent="0.4">
      <c r="B141" s="7">
        <v>1</v>
      </c>
      <c r="D141" s="7">
        <v>0</v>
      </c>
      <c r="F141" s="7">
        <f>0.03/12</f>
        <v>2.5000000000000001E-3</v>
      </c>
    </row>
    <row r="142" spans="2:16" x14ac:dyDescent="0.4">
      <c r="B142" s="7">
        <v>1</v>
      </c>
      <c r="D142" s="7">
        <v>0</v>
      </c>
    </row>
    <row r="143" spans="2:16" x14ac:dyDescent="0.4">
      <c r="B143" s="7">
        <v>1</v>
      </c>
      <c r="D143" s="7">
        <v>0</v>
      </c>
    </row>
    <row r="144" spans="2:16" x14ac:dyDescent="0.4">
      <c r="B144" s="7">
        <v>1</v>
      </c>
      <c r="D144" s="7">
        <v>0</v>
      </c>
    </row>
    <row r="145" spans="2:4" x14ac:dyDescent="0.4">
      <c r="B145" s="7">
        <v>1</v>
      </c>
      <c r="D145" s="7">
        <v>0</v>
      </c>
    </row>
    <row r="146" spans="2:4" x14ac:dyDescent="0.4">
      <c r="B146" s="7">
        <v>1</v>
      </c>
      <c r="D146" s="7">
        <v>0</v>
      </c>
    </row>
    <row r="147" spans="2:4" x14ac:dyDescent="0.4">
      <c r="B147" s="7">
        <v>1</v>
      </c>
      <c r="D147" s="7">
        <v>0</v>
      </c>
    </row>
    <row r="148" spans="2:4" x14ac:dyDescent="0.4">
      <c r="B148" s="7">
        <v>1</v>
      </c>
      <c r="D148" s="7">
        <v>0</v>
      </c>
    </row>
    <row r="149" spans="2:4" x14ac:dyDescent="0.4">
      <c r="B149" s="7">
        <v>1</v>
      </c>
      <c r="D149" s="7">
        <v>0</v>
      </c>
    </row>
    <row r="150" spans="2:4" x14ac:dyDescent="0.4">
      <c r="B150" s="7">
        <v>1</v>
      </c>
      <c r="D150" s="7">
        <v>0</v>
      </c>
    </row>
    <row r="151" spans="2:4" x14ac:dyDescent="0.4">
      <c r="B151" s="7">
        <v>1</v>
      </c>
      <c r="D151" s="7">
        <v>0</v>
      </c>
    </row>
  </sheetData>
  <mergeCells count="2">
    <mergeCell ref="B2:M2"/>
    <mergeCell ref="O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01FA-BC54-496B-BAB6-B13045FFD4E5}">
  <dimension ref="B2:D20"/>
  <sheetViews>
    <sheetView showGridLines="0" topLeftCell="B1" zoomScale="60" zoomScaleNormal="60" workbookViewId="0">
      <selection activeCell="D17" sqref="D17"/>
    </sheetView>
  </sheetViews>
  <sheetFormatPr defaultRowHeight="16" x14ac:dyDescent="0.4"/>
  <cols>
    <col min="1" max="1" width="3.25" style="3" customWidth="1"/>
    <col min="2" max="2" width="24.75" style="8" customWidth="1"/>
    <col min="3" max="3" width="13.9140625" style="7" bestFit="1" customWidth="1"/>
    <col min="4" max="4" width="11.9140625" style="7" customWidth="1"/>
    <col min="5" max="5" width="8.83203125" style="3" bestFit="1" customWidth="1"/>
    <col min="6" max="10" width="8.6640625" style="3"/>
    <col min="11" max="11" width="9.5" style="3" bestFit="1" customWidth="1"/>
    <col min="12" max="12" width="8.25" style="3" bestFit="1" customWidth="1"/>
    <col min="13" max="13" width="12.5" style="3" bestFit="1" customWidth="1"/>
    <col min="14" max="16384" width="8.6640625" style="3"/>
  </cols>
  <sheetData>
    <row r="2" spans="2:4" x14ac:dyDescent="0.4">
      <c r="B2" s="12" t="s">
        <v>65</v>
      </c>
      <c r="C2" s="13" t="s">
        <v>63</v>
      </c>
      <c r="D2" s="13" t="s">
        <v>13</v>
      </c>
    </row>
    <row r="3" spans="2:4" x14ac:dyDescent="0.4">
      <c r="B3" s="4" t="s">
        <v>1</v>
      </c>
      <c r="C3" s="6">
        <v>6300000</v>
      </c>
      <c r="D3" s="15">
        <f t="shared" ref="D3:D13" si="0">C3/$C$14</f>
        <v>0.14000000000000001</v>
      </c>
    </row>
    <row r="4" spans="2:4" x14ac:dyDescent="0.4">
      <c r="B4" s="4" t="s">
        <v>2</v>
      </c>
      <c r="C4" s="6">
        <v>4950000</v>
      </c>
      <c r="D4" s="15">
        <f t="shared" si="0"/>
        <v>0.11</v>
      </c>
    </row>
    <row r="5" spans="2:4" x14ac:dyDescent="0.4">
      <c r="B5" s="4" t="s">
        <v>3</v>
      </c>
      <c r="C5" s="6">
        <v>2250000</v>
      </c>
      <c r="D5" s="15">
        <f t="shared" si="0"/>
        <v>0.05</v>
      </c>
    </row>
    <row r="6" spans="2:4" x14ac:dyDescent="0.4">
      <c r="B6" s="4" t="s">
        <v>4</v>
      </c>
      <c r="C6" s="6">
        <v>6300000</v>
      </c>
      <c r="D6" s="15">
        <f t="shared" si="0"/>
        <v>0.14000000000000001</v>
      </c>
    </row>
    <row r="7" spans="2:4" x14ac:dyDescent="0.4">
      <c r="B7" s="4" t="s">
        <v>5</v>
      </c>
      <c r="C7" s="6">
        <v>4050000</v>
      </c>
      <c r="D7" s="15">
        <f t="shared" si="0"/>
        <v>0.09</v>
      </c>
    </row>
    <row r="8" spans="2:4" x14ac:dyDescent="0.4">
      <c r="B8" s="4" t="s">
        <v>6</v>
      </c>
      <c r="C8" s="6">
        <v>5400000</v>
      </c>
      <c r="D8" s="15">
        <f t="shared" si="0"/>
        <v>0.12</v>
      </c>
    </row>
    <row r="9" spans="2:4" x14ac:dyDescent="0.4">
      <c r="B9" s="4" t="s">
        <v>7</v>
      </c>
      <c r="C9" s="6">
        <v>2250000</v>
      </c>
      <c r="D9" s="15">
        <f t="shared" si="0"/>
        <v>0.05</v>
      </c>
    </row>
    <row r="10" spans="2:4" x14ac:dyDescent="0.4">
      <c r="B10" s="4" t="s">
        <v>8</v>
      </c>
      <c r="C10" s="6">
        <v>6750000</v>
      </c>
      <c r="D10" s="15">
        <f t="shared" si="0"/>
        <v>0.15</v>
      </c>
    </row>
    <row r="11" spans="2:4" x14ac:dyDescent="0.4">
      <c r="B11" s="4" t="s">
        <v>9</v>
      </c>
      <c r="C11" s="6">
        <v>1350000</v>
      </c>
      <c r="D11" s="15">
        <f t="shared" si="0"/>
        <v>0.03</v>
      </c>
    </row>
    <row r="12" spans="2:4" x14ac:dyDescent="0.4">
      <c r="B12" s="4" t="s">
        <v>10</v>
      </c>
      <c r="C12" s="6">
        <v>1800000</v>
      </c>
      <c r="D12" s="15">
        <f t="shared" si="0"/>
        <v>0.04</v>
      </c>
    </row>
    <row r="13" spans="2:4" x14ac:dyDescent="0.4">
      <c r="B13" s="4" t="s">
        <v>11</v>
      </c>
      <c r="C13" s="6">
        <v>3600000</v>
      </c>
      <c r="D13" s="15">
        <f t="shared" si="0"/>
        <v>0.08</v>
      </c>
    </row>
    <row r="14" spans="2:4" x14ac:dyDescent="0.4">
      <c r="B14" s="4" t="s">
        <v>12</v>
      </c>
      <c r="C14" s="6">
        <f>SUM(C3:C13)</f>
        <v>45000000</v>
      </c>
      <c r="D14" s="15">
        <f>SUM(D3:D13)</f>
        <v>1.0000000000000002</v>
      </c>
    </row>
    <row r="16" spans="2:4" x14ac:dyDescent="0.4">
      <c r="B16" s="14" t="s">
        <v>66</v>
      </c>
      <c r="C16" s="13" t="s">
        <v>67</v>
      </c>
      <c r="D16" s="13" t="s">
        <v>68</v>
      </c>
    </row>
    <row r="17" spans="2:4" x14ac:dyDescent="0.4">
      <c r="B17" s="4" t="s">
        <v>64</v>
      </c>
      <c r="C17" s="15" cm="1">
        <f t="array" aca="1" ref="C17" ca="1">MMULT(TRANSPOSE(origweights), muvec)</f>
        <v>9.8365997833704394E-3</v>
      </c>
      <c r="D17" s="15">
        <f ca="1">C17*12</f>
        <v>0.11803919740044527</v>
      </c>
    </row>
    <row r="18" spans="2:4" x14ac:dyDescent="0.4">
      <c r="B18" s="4" t="s">
        <v>15</v>
      </c>
      <c r="C18" s="5" cm="1">
        <f t="array" aca="1" ref="C18" ca="1">MMULT(MMULT(TRANSPOSE(origweights), covmat), origweights)</f>
        <v>2.1504066072317602E-3</v>
      </c>
      <c r="D18" s="5">
        <f ca="1">C18*12</f>
        <v>2.5804879286781122E-2</v>
      </c>
    </row>
    <row r="19" spans="2:4" x14ac:dyDescent="0.4">
      <c r="B19" s="4" t="s">
        <v>16</v>
      </c>
      <c r="C19" s="15">
        <f ca="1">SQRT(C18)</f>
        <v>4.6372476828737109E-2</v>
      </c>
      <c r="D19" s="15">
        <f ca="1">C19*SQRT(12)</f>
        <v>0.1606389718803663</v>
      </c>
    </row>
    <row r="20" spans="2:4" x14ac:dyDescent="0.4">
      <c r="B20" s="4" t="s">
        <v>17</v>
      </c>
      <c r="C20" s="5">
        <f ca="1">(C17-rf)/C19</f>
        <v>0.15821022048198932</v>
      </c>
      <c r="D20" s="5">
        <f ca="1">C20*SQRT(12)</f>
        <v>0.54805628030295939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496E-FB73-4157-8990-C30446143E0B}">
  <dimension ref="A2:S29"/>
  <sheetViews>
    <sheetView showGridLines="0" zoomScale="60" zoomScaleNormal="60" workbookViewId="0">
      <selection activeCell="H17" sqref="H17"/>
    </sheetView>
  </sheetViews>
  <sheetFormatPr defaultRowHeight="16" x14ac:dyDescent="0.4"/>
  <cols>
    <col min="1" max="1" width="2.83203125" style="3" customWidth="1"/>
    <col min="2" max="2" width="20.83203125" style="3" bestFit="1" customWidth="1"/>
    <col min="3" max="3" width="8.6640625" style="7"/>
    <col min="4" max="7" width="8.6640625" style="3"/>
    <col min="8" max="19" width="8.6640625" style="7"/>
    <col min="20" max="16384" width="8.6640625" style="3"/>
  </cols>
  <sheetData>
    <row r="2" spans="2:19" x14ac:dyDescent="0.4">
      <c r="B2" s="14" t="s">
        <v>69</v>
      </c>
      <c r="C2" s="13" t="s">
        <v>13</v>
      </c>
      <c r="H2" s="36" t="s">
        <v>34</v>
      </c>
    </row>
    <row r="3" spans="2:19" x14ac:dyDescent="0.4">
      <c r="B3" s="9" t="s">
        <v>1</v>
      </c>
      <c r="C3" s="11">
        <f t="array" aca="1" ref="C3:C13" ca="1">MMULT(MINVERSE(gmvamat), gmvbvec)</f>
        <v>-0.15837952363546795</v>
      </c>
      <c r="H3" s="5" cm="1">
        <f t="array" aca="1" ref="H3:R13" ca="1">2*covmat</f>
        <v>6.359612927847009E-3</v>
      </c>
      <c r="I3" s="5">
        <f ca="1"/>
        <v>4.2852396612773468E-3</v>
      </c>
      <c r="J3" s="5">
        <f ca="1"/>
        <v>6.3507693686133074E-3</v>
      </c>
      <c r="K3" s="5">
        <f ca="1"/>
        <v>5.2335141624080947E-3</v>
      </c>
      <c r="L3" s="5">
        <f ca="1"/>
        <v>5.413119198433027E-3</v>
      </c>
      <c r="M3" s="5">
        <f ca="1"/>
        <v>4.4257472329511096E-3</v>
      </c>
      <c r="N3" s="5">
        <f ca="1"/>
        <v>2.6872782373046846E-3</v>
      </c>
      <c r="O3" s="5">
        <f ca="1"/>
        <v>4.0112813978657432E-3</v>
      </c>
      <c r="P3" s="5">
        <f ca="1"/>
        <v>2.2311088511450063E-3</v>
      </c>
      <c r="Q3" s="5">
        <f ca="1"/>
        <v>3.4001996212810813E-3</v>
      </c>
      <c r="R3" s="5">
        <f ca="1"/>
        <v>5.051081981890194E-3</v>
      </c>
      <c r="S3" s="5" cm="1">
        <f t="array" ref="S3:S13">onevec</f>
        <v>1</v>
      </c>
    </row>
    <row r="4" spans="2:19" x14ac:dyDescent="0.4">
      <c r="B4" s="9" t="s">
        <v>2</v>
      </c>
      <c r="C4" s="11">
        <f ca="1"/>
        <v>0.13641921510214569</v>
      </c>
      <c r="H4" s="5">
        <f ca="1"/>
        <v>4.2852396612773468E-3</v>
      </c>
      <c r="I4" s="5">
        <f ca="1"/>
        <v>5.4547563330363579E-3</v>
      </c>
      <c r="J4" s="5">
        <f ca="1"/>
        <v>5.0205281507747076E-3</v>
      </c>
      <c r="K4" s="5">
        <f ca="1"/>
        <v>4.1423480707366844E-3</v>
      </c>
      <c r="L4" s="5">
        <f ca="1"/>
        <v>4.1473862473532259E-3</v>
      </c>
      <c r="M4" s="5">
        <f ca="1"/>
        <v>4.5405978747152321E-3</v>
      </c>
      <c r="N4" s="5">
        <f ca="1"/>
        <v>2.2793406945208097E-3</v>
      </c>
      <c r="O4" s="5">
        <f ca="1"/>
        <v>3.772224931760295E-3</v>
      </c>
      <c r="P4" s="5">
        <f ca="1"/>
        <v>1.965193249380737E-3</v>
      </c>
      <c r="Q4" s="5">
        <f ca="1"/>
        <v>2.6165999405219713E-3</v>
      </c>
      <c r="R4" s="5">
        <f ca="1"/>
        <v>4.6847524598916121E-3</v>
      </c>
      <c r="S4" s="5">
        <v>1</v>
      </c>
    </row>
    <row r="5" spans="2:19" x14ac:dyDescent="0.4">
      <c r="B5" s="9" t="s">
        <v>3</v>
      </c>
      <c r="C5" s="11">
        <f ca="1"/>
        <v>6.0348185476869114E-3</v>
      </c>
      <c r="H5" s="5">
        <f ca="1"/>
        <v>6.3507693686133074E-3</v>
      </c>
      <c r="I5" s="5">
        <f ca="1"/>
        <v>5.0205281507747076E-3</v>
      </c>
      <c r="J5" s="5">
        <f ca="1"/>
        <v>1.5509322158303255E-2</v>
      </c>
      <c r="K5" s="5">
        <f ca="1"/>
        <v>7.1379985694346709E-3</v>
      </c>
      <c r="L5" s="5">
        <f ca="1"/>
        <v>6.2225547906064474E-3</v>
      </c>
      <c r="M5" s="5">
        <f ca="1"/>
        <v>4.1630074292367423E-3</v>
      </c>
      <c r="N5" s="5">
        <f ca="1"/>
        <v>2.6120888948530374E-3</v>
      </c>
      <c r="O5" s="5">
        <f ca="1"/>
        <v>4.0784438792112283E-3</v>
      </c>
      <c r="P5" s="5">
        <f ca="1"/>
        <v>1.7008095039337408E-3</v>
      </c>
      <c r="Q5" s="5">
        <f ca="1"/>
        <v>3.3149229303785673E-3</v>
      </c>
      <c r="R5" s="5">
        <f ca="1"/>
        <v>4.9150310583903319E-3</v>
      </c>
      <c r="S5" s="5">
        <v>1</v>
      </c>
    </row>
    <row r="6" spans="2:19" x14ac:dyDescent="0.4">
      <c r="B6" s="9" t="s">
        <v>4</v>
      </c>
      <c r="C6" s="11">
        <f ca="1"/>
        <v>0.16901918490967141</v>
      </c>
      <c r="H6" s="5">
        <f ca="1"/>
        <v>5.2335141624080947E-3</v>
      </c>
      <c r="I6" s="5">
        <f ca="1"/>
        <v>4.1423480707366844E-3</v>
      </c>
      <c r="J6" s="5">
        <f ca="1"/>
        <v>7.1379985694346709E-3</v>
      </c>
      <c r="K6" s="5">
        <f ca="1"/>
        <v>6.621825890745006E-3</v>
      </c>
      <c r="L6" s="5">
        <f ca="1"/>
        <v>5.4275989910910838E-3</v>
      </c>
      <c r="M6" s="5">
        <f ca="1"/>
        <v>4.0577214390484905E-3</v>
      </c>
      <c r="N6" s="5">
        <f ca="1"/>
        <v>2.4853278952866528E-3</v>
      </c>
      <c r="O6" s="5">
        <f ca="1"/>
        <v>3.9144183456238301E-3</v>
      </c>
      <c r="P6" s="5">
        <f ca="1"/>
        <v>1.7542279104515973E-3</v>
      </c>
      <c r="Q6" s="5">
        <f ca="1"/>
        <v>3.1276208205549051E-3</v>
      </c>
      <c r="R6" s="5">
        <f ca="1"/>
        <v>4.6294792332135185E-3</v>
      </c>
      <c r="S6" s="5">
        <v>1</v>
      </c>
    </row>
    <row r="7" spans="2:19" x14ac:dyDescent="0.4">
      <c r="B7" s="9" t="s">
        <v>5</v>
      </c>
      <c r="C7" s="11">
        <f ca="1"/>
        <v>-0.24633112708128435</v>
      </c>
      <c r="H7" s="5">
        <f ca="1"/>
        <v>5.413119198433027E-3</v>
      </c>
      <c r="I7" s="5">
        <f ca="1"/>
        <v>4.1473862473532259E-3</v>
      </c>
      <c r="J7" s="5">
        <f ca="1"/>
        <v>6.2225547906064474E-3</v>
      </c>
      <c r="K7" s="5">
        <f ca="1"/>
        <v>5.4275989910910838E-3</v>
      </c>
      <c r="L7" s="5">
        <f ca="1"/>
        <v>5.8072836718259455E-3</v>
      </c>
      <c r="M7" s="5">
        <f ca="1"/>
        <v>4.4796253536255239E-3</v>
      </c>
      <c r="N7" s="5">
        <f ca="1"/>
        <v>2.7858332960354992E-3</v>
      </c>
      <c r="O7" s="5">
        <f ca="1"/>
        <v>4.0209360729584762E-3</v>
      </c>
      <c r="P7" s="5">
        <f ca="1"/>
        <v>2.1399011531027358E-3</v>
      </c>
      <c r="Q7" s="5">
        <f ca="1"/>
        <v>3.2588374871658616E-3</v>
      </c>
      <c r="R7" s="5">
        <f ca="1"/>
        <v>4.9052055606543911E-3</v>
      </c>
      <c r="S7" s="5">
        <v>1</v>
      </c>
    </row>
    <row r="8" spans="2:19" x14ac:dyDescent="0.4">
      <c r="B8" s="9" t="s">
        <v>6</v>
      </c>
      <c r="C8" s="11">
        <f ca="1"/>
        <v>-1.6876082824290203E-2</v>
      </c>
      <c r="H8" s="5">
        <f ca="1"/>
        <v>4.4257472329511096E-3</v>
      </c>
      <c r="I8" s="5">
        <f ca="1"/>
        <v>4.5405978747152321E-3</v>
      </c>
      <c r="J8" s="5">
        <f ca="1"/>
        <v>4.1630074292367423E-3</v>
      </c>
      <c r="K8" s="5">
        <f ca="1"/>
        <v>4.0577214390484905E-3</v>
      </c>
      <c r="L8" s="5">
        <f ca="1"/>
        <v>4.4796253536255239E-3</v>
      </c>
      <c r="M8" s="5">
        <f ca="1"/>
        <v>6.2139074804967729E-3</v>
      </c>
      <c r="N8" s="5">
        <f ca="1"/>
        <v>2.415666712504488E-3</v>
      </c>
      <c r="O8" s="5">
        <f ca="1"/>
        <v>3.6647304559850077E-3</v>
      </c>
      <c r="P8" s="5">
        <f ca="1"/>
        <v>1.8474968640049944E-3</v>
      </c>
      <c r="Q8" s="5">
        <f ca="1"/>
        <v>2.914620347557152E-3</v>
      </c>
      <c r="R8" s="5">
        <f ca="1"/>
        <v>5.4412512874138577E-3</v>
      </c>
      <c r="S8" s="5">
        <v>1</v>
      </c>
    </row>
    <row r="9" spans="2:19" x14ac:dyDescent="0.4">
      <c r="B9" s="9" t="s">
        <v>7</v>
      </c>
      <c r="C9" s="11">
        <f ca="1"/>
        <v>0.47683207712301934</v>
      </c>
      <c r="H9" s="5">
        <f ca="1"/>
        <v>2.6872782373046846E-3</v>
      </c>
      <c r="I9" s="5">
        <f ca="1"/>
        <v>2.2793406945208097E-3</v>
      </c>
      <c r="J9" s="5">
        <f ca="1"/>
        <v>2.6120888948530374E-3</v>
      </c>
      <c r="K9" s="5">
        <f ca="1"/>
        <v>2.4853278952866528E-3</v>
      </c>
      <c r="L9" s="5">
        <f ca="1"/>
        <v>2.7858332960354992E-3</v>
      </c>
      <c r="M9" s="5">
        <f ca="1"/>
        <v>2.415666712504488E-3</v>
      </c>
      <c r="N9" s="5">
        <f ca="1"/>
        <v>2.7957789802684672E-3</v>
      </c>
      <c r="O9" s="5">
        <f ca="1"/>
        <v>2.7160433576200412E-3</v>
      </c>
      <c r="P9" s="5">
        <f ca="1"/>
        <v>2.208525362880943E-3</v>
      </c>
      <c r="Q9" s="5">
        <f ca="1"/>
        <v>2.1281913883760789E-3</v>
      </c>
      <c r="R9" s="5">
        <f ca="1"/>
        <v>2.4120257309272848E-3</v>
      </c>
      <c r="S9" s="5">
        <v>1</v>
      </c>
    </row>
    <row r="10" spans="2:19" x14ac:dyDescent="0.4">
      <c r="B10" s="9" t="s">
        <v>8</v>
      </c>
      <c r="C10" s="11">
        <f ca="1"/>
        <v>-0.25675827748084762</v>
      </c>
      <c r="H10" s="5">
        <f ca="1"/>
        <v>4.0112813978657432E-3</v>
      </c>
      <c r="I10" s="5">
        <f ca="1"/>
        <v>3.772224931760295E-3</v>
      </c>
      <c r="J10" s="5">
        <f ca="1"/>
        <v>4.0784438792112283E-3</v>
      </c>
      <c r="K10" s="5">
        <f ca="1"/>
        <v>3.9144183456238301E-3</v>
      </c>
      <c r="L10" s="5">
        <f ca="1"/>
        <v>4.0209360729584762E-3</v>
      </c>
      <c r="M10" s="5">
        <f ca="1"/>
        <v>3.6647304559850077E-3</v>
      </c>
      <c r="N10" s="5">
        <f ca="1"/>
        <v>2.7160433576200412E-3</v>
      </c>
      <c r="O10" s="5">
        <f ca="1"/>
        <v>5.5763967192159038E-3</v>
      </c>
      <c r="P10" s="5">
        <f ca="1"/>
        <v>3.1614844667718382E-3</v>
      </c>
      <c r="Q10" s="5">
        <f ca="1"/>
        <v>2.8059751187672994E-3</v>
      </c>
      <c r="R10" s="5">
        <f ca="1"/>
        <v>4.353235606896085E-3</v>
      </c>
      <c r="S10" s="5">
        <v>1</v>
      </c>
    </row>
    <row r="11" spans="2:19" x14ac:dyDescent="0.4">
      <c r="B11" s="9" t="s">
        <v>9</v>
      </c>
      <c r="C11" s="11">
        <f ca="1"/>
        <v>0.33382406919392638</v>
      </c>
      <c r="H11" s="5">
        <f ca="1"/>
        <v>2.2311088511450063E-3</v>
      </c>
      <c r="I11" s="5">
        <f ca="1"/>
        <v>1.965193249380737E-3</v>
      </c>
      <c r="J11" s="5">
        <f ca="1"/>
        <v>1.7008095039337408E-3</v>
      </c>
      <c r="K11" s="5">
        <f ca="1"/>
        <v>1.7542279104515973E-3</v>
      </c>
      <c r="L11" s="5">
        <f ca="1"/>
        <v>2.1399011531027358E-3</v>
      </c>
      <c r="M11" s="5">
        <f ca="1"/>
        <v>1.8474968640049944E-3</v>
      </c>
      <c r="N11" s="5">
        <f ca="1"/>
        <v>2.208525362880943E-3</v>
      </c>
      <c r="O11" s="5">
        <f ca="1"/>
        <v>3.1614844667718382E-3</v>
      </c>
      <c r="P11" s="5">
        <f ca="1"/>
        <v>4.0669487938826869E-3</v>
      </c>
      <c r="Q11" s="5">
        <f ca="1"/>
        <v>1.5870025571870807E-3</v>
      </c>
      <c r="R11" s="5">
        <f ca="1"/>
        <v>1.9187166848919971E-3</v>
      </c>
      <c r="S11" s="5">
        <v>1</v>
      </c>
    </row>
    <row r="12" spans="2:19" x14ac:dyDescent="0.4">
      <c r="B12" s="9" t="s">
        <v>10</v>
      </c>
      <c r="C12" s="11">
        <f ca="1"/>
        <v>0.43092706415624843</v>
      </c>
      <c r="H12" s="5">
        <f ca="1"/>
        <v>3.4001996212810813E-3</v>
      </c>
      <c r="I12" s="5">
        <f ca="1"/>
        <v>2.6165999405219713E-3</v>
      </c>
      <c r="J12" s="5">
        <f ca="1"/>
        <v>3.3149229303785673E-3</v>
      </c>
      <c r="K12" s="5">
        <f ca="1"/>
        <v>3.1276208205549051E-3</v>
      </c>
      <c r="L12" s="5">
        <f ca="1"/>
        <v>3.2588374871658616E-3</v>
      </c>
      <c r="M12" s="5">
        <f ca="1"/>
        <v>2.914620347557152E-3</v>
      </c>
      <c r="N12" s="5">
        <f ca="1"/>
        <v>2.1281913883760789E-3</v>
      </c>
      <c r="O12" s="5">
        <f ca="1"/>
        <v>2.8059751187672994E-3</v>
      </c>
      <c r="P12" s="5">
        <f ca="1"/>
        <v>1.5870025571870807E-3</v>
      </c>
      <c r="Q12" s="5">
        <f ca="1"/>
        <v>3.391459869128611E-3</v>
      </c>
      <c r="R12" s="5">
        <f ca="1"/>
        <v>3.078956736692489E-3</v>
      </c>
      <c r="S12" s="5">
        <v>1</v>
      </c>
    </row>
    <row r="13" spans="2:19" x14ac:dyDescent="0.4">
      <c r="B13" s="9" t="s">
        <v>11</v>
      </c>
      <c r="C13" s="11">
        <f ca="1"/>
        <v>0.12528858198919188</v>
      </c>
      <c r="H13" s="5">
        <f ca="1"/>
        <v>5.051081981890194E-3</v>
      </c>
      <c r="I13" s="5">
        <f ca="1"/>
        <v>4.6847524598916121E-3</v>
      </c>
      <c r="J13" s="5">
        <f ca="1"/>
        <v>4.9150310583903319E-3</v>
      </c>
      <c r="K13" s="5">
        <f ca="1"/>
        <v>4.6294792332135185E-3</v>
      </c>
      <c r="L13" s="5">
        <f ca="1"/>
        <v>4.9052055606543911E-3</v>
      </c>
      <c r="M13" s="5">
        <f ca="1"/>
        <v>5.4412512874138577E-3</v>
      </c>
      <c r="N13" s="5">
        <f ca="1"/>
        <v>2.4120257309272848E-3</v>
      </c>
      <c r="O13" s="5">
        <f ca="1"/>
        <v>4.353235606896085E-3</v>
      </c>
      <c r="P13" s="5">
        <f ca="1"/>
        <v>1.9187166848919971E-3</v>
      </c>
      <c r="Q13" s="5">
        <f ca="1"/>
        <v>3.078956736692489E-3</v>
      </c>
      <c r="R13" s="5">
        <f ca="1"/>
        <v>6.6697454309860875E-3</v>
      </c>
      <c r="S13" s="5">
        <v>1</v>
      </c>
    </row>
    <row r="14" spans="2:19" x14ac:dyDescent="0.4">
      <c r="B14" s="9" t="s">
        <v>12</v>
      </c>
      <c r="C14" s="11">
        <f ca="1">SUM(gmvweights)</f>
        <v>0.99999999999999989</v>
      </c>
      <c r="H14" s="5" cm="1">
        <f t="array" ref="H14:R14">TRANSPOSE(onevec)</f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0</v>
      </c>
    </row>
    <row r="16" spans="2:19" x14ac:dyDescent="0.4">
      <c r="B16" s="14" t="s">
        <v>66</v>
      </c>
      <c r="C16" s="13" t="s">
        <v>67</v>
      </c>
      <c r="D16" s="13" t="s">
        <v>68</v>
      </c>
    </row>
    <row r="17" spans="1:8" x14ac:dyDescent="0.4">
      <c r="A17" s="10"/>
      <c r="B17" s="4" t="s">
        <v>64</v>
      </c>
      <c r="C17" s="11" cm="1">
        <f t="array" aca="1" ref="C17" ca="1">MMULT(TRANSPOSE(gmvweights), muvec)</f>
        <v>8.6767420254069208E-3</v>
      </c>
      <c r="D17" s="11">
        <f ca="1">C17*12</f>
        <v>0.10412090430488305</v>
      </c>
      <c r="H17" s="36" t="s">
        <v>35</v>
      </c>
    </row>
    <row r="18" spans="1:8" x14ac:dyDescent="0.4">
      <c r="B18" s="9" t="s">
        <v>15</v>
      </c>
      <c r="C18" s="5" cm="1">
        <f t="array" aca="1" ref="C18" ca="1">MMULT(MMULT(TRANSPOSE(gmvweights), covmat), gmvweights)</f>
        <v>1.0932335550726173E-3</v>
      </c>
      <c r="D18" s="5">
        <f ca="1">C18*12</f>
        <v>1.3118802660871409E-2</v>
      </c>
      <c r="H18" s="5" cm="1">
        <f t="array" ref="H18:H28">zerovec</f>
        <v>0</v>
      </c>
    </row>
    <row r="19" spans="1:8" x14ac:dyDescent="0.4">
      <c r="B19" s="9" t="s">
        <v>16</v>
      </c>
      <c r="C19" s="11">
        <f ca="1">SQRT(C18)</f>
        <v>3.3064082553015399E-2</v>
      </c>
      <c r="D19" s="11">
        <f ca="1">C19*SQRT(12)</f>
        <v>0.11453734177494869</v>
      </c>
      <c r="H19" s="5">
        <v>0</v>
      </c>
    </row>
    <row r="20" spans="1:8" x14ac:dyDescent="0.4">
      <c r="B20" s="9" t="s">
        <v>17</v>
      </c>
      <c r="C20" s="5">
        <f ca="1">(C17-rf)/C19</f>
        <v>0.18681123286887058</v>
      </c>
      <c r="D20" s="5">
        <f ca="1">C20*SQRT(12)</f>
        <v>0.64713309350692971</v>
      </c>
      <c r="H20" s="5">
        <v>0</v>
      </c>
    </row>
    <row r="21" spans="1:8" x14ac:dyDescent="0.4">
      <c r="H21" s="5">
        <v>0</v>
      </c>
    </row>
    <row r="22" spans="1:8" x14ac:dyDescent="0.4">
      <c r="H22" s="5">
        <v>0</v>
      </c>
    </row>
    <row r="23" spans="1:8" x14ac:dyDescent="0.4">
      <c r="H23" s="5">
        <v>0</v>
      </c>
    </row>
    <row r="24" spans="1:8" x14ac:dyDescent="0.4">
      <c r="H24" s="5">
        <v>0</v>
      </c>
    </row>
    <row r="25" spans="1:8" x14ac:dyDescent="0.4">
      <c r="H25" s="5">
        <v>0</v>
      </c>
    </row>
    <row r="26" spans="1:8" x14ac:dyDescent="0.4">
      <c r="H26" s="5">
        <v>0</v>
      </c>
    </row>
    <row r="27" spans="1:8" x14ac:dyDescent="0.4">
      <c r="H27" s="5">
        <v>0</v>
      </c>
    </row>
    <row r="28" spans="1:8" x14ac:dyDescent="0.4">
      <c r="H28" s="5">
        <v>0</v>
      </c>
    </row>
    <row r="29" spans="1:8" x14ac:dyDescent="0.4">
      <c r="H29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B97B-B69E-463A-9933-6B299F5F036B}">
  <dimension ref="B2:U31"/>
  <sheetViews>
    <sheetView showGridLines="0" zoomScale="60" zoomScaleNormal="60" workbookViewId="0">
      <selection activeCell="I18" activeCellId="2" sqref="G2 I2 I18"/>
    </sheetView>
  </sheetViews>
  <sheetFormatPr defaultRowHeight="16" x14ac:dyDescent="0.4"/>
  <cols>
    <col min="1" max="1" width="3" style="3" customWidth="1"/>
    <col min="2" max="2" width="24.75" style="3" customWidth="1"/>
    <col min="3" max="4" width="8.6640625" style="7"/>
    <col min="5" max="6" width="8.6640625" style="3"/>
    <col min="7" max="9" width="8.6640625" style="7"/>
    <col min="10" max="10" width="9.5" style="7" bestFit="1" customWidth="1"/>
    <col min="11" max="11" width="8.25" style="7" bestFit="1" customWidth="1"/>
    <col min="12" max="12" width="12.5" style="7" bestFit="1" customWidth="1"/>
    <col min="13" max="21" width="8.6640625" style="7"/>
    <col min="22" max="16384" width="8.6640625" style="3"/>
  </cols>
  <sheetData>
    <row r="2" spans="2:21" x14ac:dyDescent="0.4">
      <c r="B2" s="14" t="s">
        <v>70</v>
      </c>
      <c r="C2" s="13" t="s">
        <v>13</v>
      </c>
      <c r="G2" s="36" t="s">
        <v>37</v>
      </c>
      <c r="I2" s="36" t="s">
        <v>36</v>
      </c>
    </row>
    <row r="3" spans="2:21" x14ac:dyDescent="0.4">
      <c r="B3" s="9" t="s">
        <v>1</v>
      </c>
      <c r="C3" s="15">
        <f t="array" aca="1" ref="C3:C13" ca="1">MMULT(MINVERSE(epamat), epbvec)</f>
        <v>-0.17760359504454143</v>
      </c>
      <c r="G3" s="5">
        <f ca="1">'TASK2-Original Port.'!C17</f>
        <v>9.8365997833704394E-3</v>
      </c>
      <c r="I3" s="5" cm="1">
        <f t="array" aca="1" ref="I3:S13" ca="1">2*covmat</f>
        <v>6.359612927847009E-3</v>
      </c>
      <c r="J3" s="5">
        <f ca="1"/>
        <v>4.2852396612773468E-3</v>
      </c>
      <c r="K3" s="5">
        <f ca="1"/>
        <v>6.3507693686133074E-3</v>
      </c>
      <c r="L3" s="5">
        <f ca="1"/>
        <v>5.2335141624080947E-3</v>
      </c>
      <c r="M3" s="5">
        <f ca="1"/>
        <v>5.413119198433027E-3</v>
      </c>
      <c r="N3" s="5">
        <f ca="1"/>
        <v>4.4257472329511096E-3</v>
      </c>
      <c r="O3" s="5">
        <f ca="1"/>
        <v>2.6872782373046846E-3</v>
      </c>
      <c r="P3" s="5">
        <f ca="1"/>
        <v>4.0112813978657432E-3</v>
      </c>
      <c r="Q3" s="5">
        <f ca="1"/>
        <v>2.2311088511450063E-3</v>
      </c>
      <c r="R3" s="5">
        <f ca="1"/>
        <v>3.4001996212810813E-3</v>
      </c>
      <c r="S3" s="5">
        <f ca="1"/>
        <v>5.051081981890194E-3</v>
      </c>
      <c r="T3" s="5" cm="1">
        <f t="array" ref="T3:T13">onevec</f>
        <v>1</v>
      </c>
      <c r="U3" s="5" cm="1">
        <f t="array" aca="1" ref="U3:U13" ca="1">muvec</f>
        <v>9.0372423639648366E-3</v>
      </c>
    </row>
    <row r="4" spans="2:21" x14ac:dyDescent="0.4">
      <c r="B4" s="9" t="s">
        <v>2</v>
      </c>
      <c r="C4" s="15">
        <f ca="1"/>
        <v>7.0170270305345395E-2</v>
      </c>
      <c r="I4" s="5">
        <f ca="1"/>
        <v>4.2852396612773468E-3</v>
      </c>
      <c r="J4" s="5">
        <f ca="1"/>
        <v>5.4547563330363579E-3</v>
      </c>
      <c r="K4" s="5">
        <f ca="1"/>
        <v>5.0205281507747076E-3</v>
      </c>
      <c r="L4" s="5">
        <f ca="1"/>
        <v>4.1423480707366844E-3</v>
      </c>
      <c r="M4" s="5">
        <f ca="1"/>
        <v>4.1473862473532259E-3</v>
      </c>
      <c r="N4" s="5">
        <f ca="1"/>
        <v>4.5405978747152321E-3</v>
      </c>
      <c r="O4" s="5">
        <f ca="1"/>
        <v>2.2793406945208097E-3</v>
      </c>
      <c r="P4" s="5">
        <f ca="1"/>
        <v>3.772224931760295E-3</v>
      </c>
      <c r="Q4" s="5">
        <f ca="1"/>
        <v>1.965193249380737E-3</v>
      </c>
      <c r="R4" s="5">
        <f ca="1"/>
        <v>2.6165999405219713E-3</v>
      </c>
      <c r="S4" s="5">
        <f ca="1"/>
        <v>4.6847524598916121E-3</v>
      </c>
      <c r="T4" s="5">
        <v>1</v>
      </c>
      <c r="U4" s="5">
        <f ca="1"/>
        <v>7.0378137419581342E-3</v>
      </c>
    </row>
    <row r="5" spans="2:21" x14ac:dyDescent="0.4">
      <c r="B5" s="9" t="s">
        <v>3</v>
      </c>
      <c r="C5" s="15">
        <f ca="1"/>
        <v>6.2985505808204325E-3</v>
      </c>
      <c r="I5" s="5">
        <f ca="1"/>
        <v>6.3507693686133074E-3</v>
      </c>
      <c r="J5" s="5">
        <f ca="1"/>
        <v>5.0205281507747076E-3</v>
      </c>
      <c r="K5" s="5">
        <f ca="1"/>
        <v>1.5509322158303255E-2</v>
      </c>
      <c r="L5" s="5">
        <f ca="1"/>
        <v>7.1379985694346709E-3</v>
      </c>
      <c r="M5" s="5">
        <f ca="1"/>
        <v>6.2225547906064474E-3</v>
      </c>
      <c r="N5" s="5">
        <f ca="1"/>
        <v>4.1630074292367423E-3</v>
      </c>
      <c r="O5" s="5">
        <f ca="1"/>
        <v>2.6120888948530374E-3</v>
      </c>
      <c r="P5" s="5">
        <f ca="1"/>
        <v>4.0784438792112283E-3</v>
      </c>
      <c r="Q5" s="5">
        <f ca="1"/>
        <v>1.7008095039337408E-3</v>
      </c>
      <c r="R5" s="5">
        <f ca="1"/>
        <v>3.3149229303785673E-3</v>
      </c>
      <c r="S5" s="5">
        <f ca="1"/>
        <v>4.9150310583903319E-3</v>
      </c>
      <c r="T5" s="5">
        <v>1</v>
      </c>
      <c r="U5" s="5">
        <f ca="1"/>
        <v>7.6950204291123129E-3</v>
      </c>
    </row>
    <row r="6" spans="2:21" x14ac:dyDescent="0.4">
      <c r="B6" s="9" t="s">
        <v>4</v>
      </c>
      <c r="C6" s="15">
        <f ca="1"/>
        <v>0.19727708171403308</v>
      </c>
      <c r="I6" s="5">
        <f ca="1"/>
        <v>5.2335141624080947E-3</v>
      </c>
      <c r="J6" s="5">
        <f ca="1"/>
        <v>4.1423480707366844E-3</v>
      </c>
      <c r="K6" s="5">
        <f ca="1"/>
        <v>7.1379985694346709E-3</v>
      </c>
      <c r="L6" s="5">
        <f ca="1"/>
        <v>6.621825890745006E-3</v>
      </c>
      <c r="M6" s="5">
        <f ca="1"/>
        <v>5.4275989910910838E-3</v>
      </c>
      <c r="N6" s="5">
        <f ca="1"/>
        <v>4.0577214390484905E-3</v>
      </c>
      <c r="O6" s="5">
        <f ca="1"/>
        <v>2.4853278952866528E-3</v>
      </c>
      <c r="P6" s="5">
        <f ca="1"/>
        <v>3.9144183456238301E-3</v>
      </c>
      <c r="Q6" s="5">
        <f ca="1"/>
        <v>1.7542279104515973E-3</v>
      </c>
      <c r="R6" s="5">
        <f ca="1"/>
        <v>3.1276208205549051E-3</v>
      </c>
      <c r="S6" s="5">
        <f ca="1"/>
        <v>4.6294792332135185E-3</v>
      </c>
      <c r="T6" s="5">
        <v>1</v>
      </c>
      <c r="U6" s="5">
        <f ca="1"/>
        <v>1.0661739965165307E-2</v>
      </c>
    </row>
    <row r="7" spans="2:21" x14ac:dyDescent="0.4">
      <c r="B7" s="9" t="s">
        <v>5</v>
      </c>
      <c r="C7" s="15">
        <f ca="1"/>
        <v>-0.24024820266268485</v>
      </c>
      <c r="I7" s="5">
        <f ca="1"/>
        <v>5.413119198433027E-3</v>
      </c>
      <c r="J7" s="5">
        <f ca="1"/>
        <v>4.1473862473532259E-3</v>
      </c>
      <c r="K7" s="5">
        <f ca="1"/>
        <v>6.2225547906064474E-3</v>
      </c>
      <c r="L7" s="5">
        <f ca="1"/>
        <v>5.4275989910910838E-3</v>
      </c>
      <c r="M7" s="5">
        <f ca="1"/>
        <v>5.8072836718259455E-3</v>
      </c>
      <c r="N7" s="5">
        <f ca="1"/>
        <v>4.4796253536255239E-3</v>
      </c>
      <c r="O7" s="5">
        <f ca="1"/>
        <v>2.7858332960354992E-3</v>
      </c>
      <c r="P7" s="5">
        <f ca="1"/>
        <v>4.0209360729584762E-3</v>
      </c>
      <c r="Q7" s="5">
        <f ca="1"/>
        <v>2.1399011531027358E-3</v>
      </c>
      <c r="R7" s="5">
        <f ca="1"/>
        <v>3.2588374871658616E-3</v>
      </c>
      <c r="S7" s="5">
        <f ca="1"/>
        <v>4.9052055606543911E-3</v>
      </c>
      <c r="T7" s="5">
        <v>1</v>
      </c>
      <c r="U7" s="5">
        <f ca="1"/>
        <v>1.0743470890806654E-2</v>
      </c>
    </row>
    <row r="8" spans="2:21" x14ac:dyDescent="0.4">
      <c r="B8" s="9" t="s">
        <v>6</v>
      </c>
      <c r="C8" s="15">
        <f ca="1"/>
        <v>9.0303170970707169E-2</v>
      </c>
      <c r="I8" s="5">
        <f ca="1"/>
        <v>4.4257472329511096E-3</v>
      </c>
      <c r="J8" s="5">
        <f ca="1"/>
        <v>4.5405978747152321E-3</v>
      </c>
      <c r="K8" s="5">
        <f ca="1"/>
        <v>4.1630074292367423E-3</v>
      </c>
      <c r="L8" s="5">
        <f ca="1"/>
        <v>4.0577214390484905E-3</v>
      </c>
      <c r="M8" s="5">
        <f ca="1"/>
        <v>4.4796253536255239E-3</v>
      </c>
      <c r="N8" s="5">
        <f ca="1"/>
        <v>6.2139074804967729E-3</v>
      </c>
      <c r="O8" s="5">
        <f ca="1"/>
        <v>2.415666712504488E-3</v>
      </c>
      <c r="P8" s="5">
        <f ca="1"/>
        <v>3.6647304559850077E-3</v>
      </c>
      <c r="Q8" s="5">
        <f ca="1"/>
        <v>1.8474968640049944E-3</v>
      </c>
      <c r="R8" s="5">
        <f ca="1"/>
        <v>2.914620347557152E-3</v>
      </c>
      <c r="S8" s="5">
        <f ca="1"/>
        <v>5.4412512874138577E-3</v>
      </c>
      <c r="T8" s="5">
        <v>1</v>
      </c>
      <c r="U8" s="5">
        <f ca="1"/>
        <v>1.732404009212006E-2</v>
      </c>
    </row>
    <row r="9" spans="2:21" x14ac:dyDescent="0.4">
      <c r="B9" s="9" t="s">
        <v>7</v>
      </c>
      <c r="C9" s="15">
        <f ca="1"/>
        <v>0.43641504680280147</v>
      </c>
      <c r="I9" s="5">
        <f ca="1"/>
        <v>2.6872782373046846E-3</v>
      </c>
      <c r="J9" s="5">
        <f ca="1"/>
        <v>2.2793406945208097E-3</v>
      </c>
      <c r="K9" s="5">
        <f ca="1"/>
        <v>2.6120888948530374E-3</v>
      </c>
      <c r="L9" s="5">
        <f ca="1"/>
        <v>2.4853278952866528E-3</v>
      </c>
      <c r="M9" s="5">
        <f ca="1"/>
        <v>2.7858332960354992E-3</v>
      </c>
      <c r="N9" s="5">
        <f ca="1"/>
        <v>2.415666712504488E-3</v>
      </c>
      <c r="O9" s="5">
        <f ca="1"/>
        <v>2.7957789802684672E-3</v>
      </c>
      <c r="P9" s="5">
        <f ca="1"/>
        <v>2.7160433576200412E-3</v>
      </c>
      <c r="Q9" s="5">
        <f ca="1"/>
        <v>2.208525362880943E-3</v>
      </c>
      <c r="R9" s="5">
        <f ca="1"/>
        <v>2.1281913883760789E-3</v>
      </c>
      <c r="S9" s="5">
        <f ca="1"/>
        <v>2.4120257309272848E-3</v>
      </c>
      <c r="T9" s="5">
        <v>1</v>
      </c>
      <c r="U9" s="5">
        <f ca="1"/>
        <v>7.6178280597536908E-3</v>
      </c>
    </row>
    <row r="10" spans="2:21" x14ac:dyDescent="0.4">
      <c r="B10" s="9" t="s">
        <v>8</v>
      </c>
      <c r="C10" s="15">
        <f ca="1"/>
        <v>-0.28692002926458571</v>
      </c>
      <c r="I10" s="5">
        <f ca="1"/>
        <v>4.0112813978657432E-3</v>
      </c>
      <c r="J10" s="5">
        <f ca="1"/>
        <v>3.772224931760295E-3</v>
      </c>
      <c r="K10" s="5">
        <f ca="1"/>
        <v>4.0784438792112283E-3</v>
      </c>
      <c r="L10" s="5">
        <f ca="1"/>
        <v>3.9144183456238301E-3</v>
      </c>
      <c r="M10" s="5">
        <f ca="1"/>
        <v>4.0209360729584762E-3</v>
      </c>
      <c r="N10" s="5">
        <f ca="1"/>
        <v>3.6647304559850077E-3</v>
      </c>
      <c r="O10" s="5">
        <f ca="1"/>
        <v>2.7160433576200412E-3</v>
      </c>
      <c r="P10" s="5">
        <f ca="1"/>
        <v>5.5763967192159038E-3</v>
      </c>
      <c r="Q10" s="5">
        <f ca="1"/>
        <v>3.1614844667718382E-3</v>
      </c>
      <c r="R10" s="5">
        <f ca="1"/>
        <v>2.8059751187672994E-3</v>
      </c>
      <c r="S10" s="5">
        <f ca="1"/>
        <v>4.353235606896085E-3</v>
      </c>
      <c r="T10" s="5">
        <v>1</v>
      </c>
      <c r="U10" s="5">
        <f ca="1"/>
        <v>6.3345363162168843E-3</v>
      </c>
    </row>
    <row r="11" spans="2:21" x14ac:dyDescent="0.4">
      <c r="B11" s="9" t="s">
        <v>9</v>
      </c>
      <c r="C11" s="15">
        <f ca="1"/>
        <v>0.36434748827226227</v>
      </c>
      <c r="I11" s="5">
        <f ca="1"/>
        <v>2.2311088511450063E-3</v>
      </c>
      <c r="J11" s="5">
        <f ca="1"/>
        <v>1.965193249380737E-3</v>
      </c>
      <c r="K11" s="5">
        <f ca="1"/>
        <v>1.7008095039337408E-3</v>
      </c>
      <c r="L11" s="5">
        <f ca="1"/>
        <v>1.7542279104515973E-3</v>
      </c>
      <c r="M11" s="5">
        <f ca="1"/>
        <v>2.1399011531027358E-3</v>
      </c>
      <c r="N11" s="5">
        <f ca="1"/>
        <v>1.8474968640049944E-3</v>
      </c>
      <c r="O11" s="5">
        <f ca="1"/>
        <v>2.208525362880943E-3</v>
      </c>
      <c r="P11" s="5">
        <f ca="1"/>
        <v>3.1614844667718382E-3</v>
      </c>
      <c r="Q11" s="5">
        <f ca="1"/>
        <v>4.0669487938826869E-3</v>
      </c>
      <c r="R11" s="5">
        <f ca="1"/>
        <v>1.5870025571870807E-3</v>
      </c>
      <c r="S11" s="5">
        <f ca="1"/>
        <v>1.9187166848919971E-3</v>
      </c>
      <c r="T11" s="5">
        <v>1</v>
      </c>
      <c r="U11" s="5">
        <f ca="1"/>
        <v>8.5079407393814296E-3</v>
      </c>
    </row>
    <row r="12" spans="2:21" x14ac:dyDescent="0.4">
      <c r="B12" s="9" t="s">
        <v>10</v>
      </c>
      <c r="C12" s="15">
        <f ca="1"/>
        <v>0.43057661834289884</v>
      </c>
      <c r="I12" s="5">
        <f ca="1"/>
        <v>3.4001996212810813E-3</v>
      </c>
      <c r="J12" s="5">
        <f ca="1"/>
        <v>2.6165999405219713E-3</v>
      </c>
      <c r="K12" s="5">
        <f ca="1"/>
        <v>3.3149229303785673E-3</v>
      </c>
      <c r="L12" s="5">
        <f ca="1"/>
        <v>3.1276208205549051E-3</v>
      </c>
      <c r="M12" s="5">
        <f ca="1"/>
        <v>3.2588374871658616E-3</v>
      </c>
      <c r="N12" s="5">
        <f ca="1"/>
        <v>2.914620347557152E-3</v>
      </c>
      <c r="O12" s="5">
        <f ca="1"/>
        <v>2.1281913883760789E-3</v>
      </c>
      <c r="P12" s="5">
        <f ca="1"/>
        <v>2.8059751187672994E-3</v>
      </c>
      <c r="Q12" s="5">
        <f ca="1"/>
        <v>1.5870025571870807E-3</v>
      </c>
      <c r="R12" s="5">
        <f ca="1"/>
        <v>3.391459869128611E-3</v>
      </c>
      <c r="S12" s="5">
        <f ca="1"/>
        <v>3.078956736692489E-3</v>
      </c>
      <c r="T12" s="5">
        <v>1</v>
      </c>
      <c r="U12" s="5">
        <f ca="1"/>
        <v>9.1653744788847483E-3</v>
      </c>
    </row>
    <row r="13" spans="2:21" x14ac:dyDescent="0.4">
      <c r="B13" s="9" t="s">
        <v>11</v>
      </c>
      <c r="C13" s="15">
        <f ca="1"/>
        <v>0.10938359998294336</v>
      </c>
      <c r="I13" s="5">
        <f ca="1"/>
        <v>5.051081981890194E-3</v>
      </c>
      <c r="J13" s="5">
        <f ca="1"/>
        <v>4.6847524598916121E-3</v>
      </c>
      <c r="K13" s="5">
        <f ca="1"/>
        <v>4.9150310583903319E-3</v>
      </c>
      <c r="L13" s="5">
        <f ca="1"/>
        <v>4.6294792332135185E-3</v>
      </c>
      <c r="M13" s="5">
        <f ca="1"/>
        <v>4.9052055606543911E-3</v>
      </c>
      <c r="N13" s="5">
        <f ca="1"/>
        <v>5.4412512874138577E-3</v>
      </c>
      <c r="O13" s="5">
        <f ca="1"/>
        <v>2.4120257309272848E-3</v>
      </c>
      <c r="P13" s="5">
        <f ca="1"/>
        <v>4.353235606896085E-3</v>
      </c>
      <c r="Q13" s="5">
        <f ca="1"/>
        <v>1.9187166848919971E-3</v>
      </c>
      <c r="R13" s="5">
        <f ca="1"/>
        <v>3.078956736692489E-3</v>
      </c>
      <c r="S13" s="5">
        <f ca="1"/>
        <v>6.6697454309860875E-3</v>
      </c>
      <c r="T13" s="5">
        <v>1</v>
      </c>
      <c r="U13" s="5">
        <f ca="1"/>
        <v>1.1513868515464393E-2</v>
      </c>
    </row>
    <row r="14" spans="2:21" x14ac:dyDescent="0.4">
      <c r="B14" s="9" t="s">
        <v>12</v>
      </c>
      <c r="C14" s="15">
        <f ca="1">SUM(C3:C13)</f>
        <v>1</v>
      </c>
      <c r="I14" s="5" cm="1">
        <f t="array" ref="I14:S14">TRANSPOSE(onevec)</f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  <c r="U14" s="5">
        <v>0</v>
      </c>
    </row>
    <row r="15" spans="2:21" x14ac:dyDescent="0.4">
      <c r="I15" s="5" cm="1">
        <f t="array" aca="1" ref="I15:S15" ca="1">TRANSPOSE(muvec)</f>
        <v>9.0372423639648366E-3</v>
      </c>
      <c r="J15" s="5">
        <f ca="1"/>
        <v>7.0378137419581342E-3</v>
      </c>
      <c r="K15" s="5">
        <f ca="1"/>
        <v>7.6950204291123129E-3</v>
      </c>
      <c r="L15" s="5">
        <f ca="1"/>
        <v>1.0661739965165307E-2</v>
      </c>
      <c r="M15" s="5">
        <f ca="1"/>
        <v>1.0743470890806654E-2</v>
      </c>
      <c r="N15" s="5">
        <f ca="1"/>
        <v>1.732404009212006E-2</v>
      </c>
      <c r="O15" s="5">
        <f ca="1"/>
        <v>7.6178280597536908E-3</v>
      </c>
      <c r="P15" s="5">
        <f ca="1"/>
        <v>6.3345363162168843E-3</v>
      </c>
      <c r="Q15" s="5">
        <f ca="1"/>
        <v>8.5079407393814296E-3</v>
      </c>
      <c r="R15" s="5">
        <f ca="1"/>
        <v>9.1653744788847483E-3</v>
      </c>
      <c r="S15" s="5">
        <f ca="1"/>
        <v>1.1513868515464393E-2</v>
      </c>
      <c r="T15" s="5">
        <v>0</v>
      </c>
      <c r="U15" s="5">
        <v>0</v>
      </c>
    </row>
    <row r="16" spans="2:21" x14ac:dyDescent="0.4">
      <c r="B16" s="14" t="s">
        <v>66</v>
      </c>
      <c r="C16" s="13" t="s">
        <v>67</v>
      </c>
      <c r="D16" s="13" t="s">
        <v>68</v>
      </c>
    </row>
    <row r="17" spans="2:9" x14ac:dyDescent="0.4">
      <c r="B17" s="4" t="s">
        <v>64</v>
      </c>
      <c r="C17" s="15" cm="1">
        <f t="array" aca="1" ref="C17" ca="1">MMULT(TRANSPOSE(epweights), muvec)</f>
        <v>9.8365997833704377E-3</v>
      </c>
      <c r="D17" s="11">
        <f ca="1">C17*12</f>
        <v>0.11803919740044524</v>
      </c>
    </row>
    <row r="18" spans="2:9" x14ac:dyDescent="0.4">
      <c r="B18" s="9" t="s">
        <v>15</v>
      </c>
      <c r="C18" s="5" cm="1">
        <f t="array" aca="1" ref="C18" ca="1">MMULT(MMULT(TRANSPOSE(epweights), covmat), epweights)</f>
        <v>1.1055587025526035E-3</v>
      </c>
      <c r="D18" s="5">
        <f ca="1">C18*12</f>
        <v>1.3266704430631243E-2</v>
      </c>
      <c r="I18" s="36" t="s">
        <v>38</v>
      </c>
    </row>
    <row r="19" spans="2:9" x14ac:dyDescent="0.4">
      <c r="B19" s="9" t="s">
        <v>16</v>
      </c>
      <c r="C19" s="15">
        <f ca="1">SQRT(C18)</f>
        <v>3.3249942895478835E-2</v>
      </c>
      <c r="D19" s="15">
        <f ca="1">C19*SQRT(12)</f>
        <v>0.11518118088746633</v>
      </c>
      <c r="I19" s="5" cm="1">
        <f t="array" ref="I19:I29">zerovec</f>
        <v>0</v>
      </c>
    </row>
    <row r="20" spans="2:9" x14ac:dyDescent="0.4">
      <c r="B20" s="9" t="s">
        <v>17</v>
      </c>
      <c r="C20" s="5">
        <f ca="1">(C17-rf)/C19</f>
        <v>0.22064999649572428</v>
      </c>
      <c r="D20" s="5">
        <f ca="1">C20*SQRT(12)</f>
        <v>0.76435400924097829</v>
      </c>
      <c r="I20" s="5">
        <v>0</v>
      </c>
    </row>
    <row r="21" spans="2:9" x14ac:dyDescent="0.4">
      <c r="I21" s="5">
        <v>0</v>
      </c>
    </row>
    <row r="22" spans="2:9" x14ac:dyDescent="0.4">
      <c r="I22" s="5">
        <v>0</v>
      </c>
    </row>
    <row r="23" spans="2:9" x14ac:dyDescent="0.4">
      <c r="I23" s="5">
        <v>0</v>
      </c>
    </row>
    <row r="24" spans="2:9" x14ac:dyDescent="0.4">
      <c r="I24" s="5">
        <v>0</v>
      </c>
    </row>
    <row r="25" spans="2:9" x14ac:dyDescent="0.4">
      <c r="I25" s="5">
        <v>0</v>
      </c>
    </row>
    <row r="26" spans="2:9" x14ac:dyDescent="0.4">
      <c r="I26" s="5">
        <v>0</v>
      </c>
    </row>
    <row r="27" spans="2:9" x14ac:dyDescent="0.4">
      <c r="I27" s="5">
        <v>0</v>
      </c>
    </row>
    <row r="28" spans="2:9" x14ac:dyDescent="0.4">
      <c r="I28" s="5">
        <v>0</v>
      </c>
    </row>
    <row r="29" spans="2:9" x14ac:dyDescent="0.4">
      <c r="I29" s="5">
        <v>0</v>
      </c>
    </row>
    <row r="30" spans="2:9" x14ac:dyDescent="0.4">
      <c r="I30" s="5">
        <v>1</v>
      </c>
    </row>
    <row r="31" spans="2:9" x14ac:dyDescent="0.4">
      <c r="I31" s="5">
        <f ca="1">mustar</f>
        <v>9.8365997833704394E-3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ABE3-0510-49FD-9860-33EDB9FF8793}">
  <dimension ref="B2:K20"/>
  <sheetViews>
    <sheetView showGridLines="0" zoomScale="60" zoomScaleNormal="60" workbookViewId="0"/>
  </sheetViews>
  <sheetFormatPr defaultRowHeight="16" x14ac:dyDescent="0.4"/>
  <cols>
    <col min="1" max="1" width="3.58203125" style="3" customWidth="1"/>
    <col min="2" max="2" width="24.75" style="3" bestFit="1" customWidth="1"/>
    <col min="3" max="4" width="8.6640625" style="7"/>
    <col min="5" max="8" width="8.6640625" style="3"/>
    <col min="9" max="9" width="21.33203125" style="3" bestFit="1" customWidth="1"/>
    <col min="10" max="10" width="8.1640625" style="7" bestFit="1" customWidth="1"/>
    <col min="11" max="11" width="7.6640625" style="7" bestFit="1" customWidth="1"/>
    <col min="12" max="16384" width="8.6640625" style="3"/>
  </cols>
  <sheetData>
    <row r="2" spans="2:11" x14ac:dyDescent="0.4">
      <c r="B2" s="14" t="s">
        <v>71</v>
      </c>
      <c r="C2" s="13" t="s">
        <v>13</v>
      </c>
      <c r="I2" s="14" t="s">
        <v>72</v>
      </c>
      <c r="J2" s="13" t="s">
        <v>13</v>
      </c>
    </row>
    <row r="3" spans="2:11" x14ac:dyDescent="0.4">
      <c r="B3" s="9" t="s">
        <v>1</v>
      </c>
      <c r="C3" s="15" cm="1">
        <f t="array" aca="1" ref="C3:C13" ca="1">MMULT(MINVERSE(covmat), muvec-rf*onevec) / MMULT(MMULT(TRANSPOSE(onevec), MINVERSE(covmat)), muvec-rf*onevec)</f>
        <v>-0.47857225442686918</v>
      </c>
      <c r="I3" s="9" t="s">
        <v>58</v>
      </c>
      <c r="J3" s="20">
        <f ca="1">(mustar-rf)/($C$17-rf)</f>
        <v>0.287764780493661</v>
      </c>
    </row>
    <row r="4" spans="2:11" x14ac:dyDescent="0.4">
      <c r="B4" s="9" t="s">
        <v>2</v>
      </c>
      <c r="C4" s="15">
        <f ca="1"/>
        <v>-0.96701148358564204</v>
      </c>
      <c r="I4" s="9" t="s">
        <v>73</v>
      </c>
      <c r="J4" s="20">
        <f ca="1">J5-J3</f>
        <v>0.71223521950633906</v>
      </c>
    </row>
    <row r="5" spans="2:11" x14ac:dyDescent="0.4">
      <c r="B5" s="9" t="s">
        <v>3</v>
      </c>
      <c r="C5" s="15">
        <f ca="1"/>
        <v>1.0427492611848773E-2</v>
      </c>
      <c r="I5" s="9" t="s">
        <v>12</v>
      </c>
      <c r="J5" s="15">
        <f>1</f>
        <v>1</v>
      </c>
    </row>
    <row r="6" spans="2:11" x14ac:dyDescent="0.4">
      <c r="B6" s="9" t="s">
        <v>4</v>
      </c>
      <c r="C6" s="15">
        <f ca="1"/>
        <v>0.63967771252731109</v>
      </c>
      <c r="J6" s="19"/>
    </row>
    <row r="7" spans="2:11" x14ac:dyDescent="0.4">
      <c r="B7" s="9" t="s">
        <v>5</v>
      </c>
      <c r="C7" s="15">
        <f ca="1"/>
        <v>-0.14501501462296523</v>
      </c>
      <c r="I7" s="14" t="s">
        <v>66</v>
      </c>
      <c r="J7" s="13" t="s">
        <v>67</v>
      </c>
      <c r="K7" s="13" t="s">
        <v>68</v>
      </c>
    </row>
    <row r="8" spans="2:11" x14ac:dyDescent="0.4">
      <c r="B8" s="9" t="s">
        <v>6</v>
      </c>
      <c r="C8" s="15">
        <f ca="1"/>
        <v>1.7682825980058794</v>
      </c>
      <c r="I8" s="4" t="s">
        <v>64</v>
      </c>
      <c r="J8" s="15">
        <f ca="1">mustar</f>
        <v>9.8365997833704394E-3</v>
      </c>
      <c r="K8" s="15">
        <f ca="1">J8*12</f>
        <v>0.11803919740044527</v>
      </c>
    </row>
    <row r="9" spans="2:11" x14ac:dyDescent="0.4">
      <c r="B9" s="9" t="s">
        <v>7</v>
      </c>
      <c r="C9" s="15">
        <f ca="1"/>
        <v>-0.19634682620757715</v>
      </c>
      <c r="I9" s="9" t="s">
        <v>15</v>
      </c>
      <c r="J9" s="21">
        <f ca="1">J3^2*C18</f>
        <v>3.7366804363141116E-4</v>
      </c>
      <c r="K9" s="21">
        <f ca="1">J9*12</f>
        <v>4.4840165235769339E-3</v>
      </c>
    </row>
    <row r="10" spans="2:11" x14ac:dyDescent="0.4">
      <c r="B10" s="9" t="s">
        <v>8</v>
      </c>
      <c r="C10" s="15">
        <f ca="1"/>
        <v>-0.75912707665882606</v>
      </c>
      <c r="I10" s="9" t="s">
        <v>16</v>
      </c>
      <c r="J10" s="15">
        <f ca="1">SQRT(J9)</f>
        <v>1.9330495172949168E-2</v>
      </c>
      <c r="K10" s="15">
        <f ca="1">J10*SQRT(12)</f>
        <v>6.6962799550025778E-2</v>
      </c>
    </row>
    <row r="11" spans="2:11" x14ac:dyDescent="0.4">
      <c r="B11" s="9" t="s">
        <v>9</v>
      </c>
      <c r="C11" s="15">
        <f ca="1"/>
        <v>0.84221673481677672</v>
      </c>
      <c r="I11" s="9" t="s">
        <v>17</v>
      </c>
      <c r="J11" s="21">
        <f ca="1">(J8-rf)/J10</f>
        <v>0.37953501541115081</v>
      </c>
      <c r="K11" s="21">
        <f ca="1">J11*SQRT(12)</f>
        <v>1.3147478598871001</v>
      </c>
    </row>
    <row r="12" spans="2:11" x14ac:dyDescent="0.4">
      <c r="B12" s="9" t="s">
        <v>10</v>
      </c>
      <c r="C12" s="15">
        <f ca="1"/>
        <v>0.42509010071685743</v>
      </c>
      <c r="J12" s="19"/>
    </row>
    <row r="13" spans="2:11" x14ac:dyDescent="0.4">
      <c r="B13" s="9" t="s">
        <v>11</v>
      </c>
      <c r="C13" s="15">
        <f ca="1"/>
        <v>-0.13962198317679256</v>
      </c>
      <c r="J13" s="19"/>
    </row>
    <row r="14" spans="2:11" x14ac:dyDescent="0.4">
      <c r="B14" s="9" t="s">
        <v>12</v>
      </c>
      <c r="C14" s="15">
        <f ca="1">SUM(_xlfn.ANCHORARRAY(C3))</f>
        <v>1.0000000000000011</v>
      </c>
    </row>
    <row r="16" spans="2:11" x14ac:dyDescent="0.4">
      <c r="B16" s="14" t="s">
        <v>66</v>
      </c>
      <c r="C16" s="13" t="s">
        <v>67</v>
      </c>
      <c r="D16" s="13" t="s">
        <v>68</v>
      </c>
    </row>
    <row r="17" spans="2:4" x14ac:dyDescent="0.4">
      <c r="B17" s="4" t="s">
        <v>64</v>
      </c>
      <c r="C17" s="15" cm="1">
        <f t="array" aca="1" ref="C17" ca="1">MMULT(TRANSPOSE(orpweights), muvec)</f>
        <v>2.7995127550996646E-2</v>
      </c>
      <c r="D17" s="15">
        <f ca="1">C17*12</f>
        <v>0.33594153061195975</v>
      </c>
    </row>
    <row r="18" spans="2:4" x14ac:dyDescent="0.4">
      <c r="B18" s="9" t="s">
        <v>15</v>
      </c>
      <c r="C18" s="5" cm="1">
        <f t="array" aca="1" ref="C18" ca="1">MMULT(MMULT(TRANSPOSE(orpweights), covmat), orpweights)</f>
        <v>4.512432090406064E-3</v>
      </c>
      <c r="D18" s="5">
        <f ca="1">C18*12</f>
        <v>5.4149185084872764E-2</v>
      </c>
    </row>
    <row r="19" spans="2:4" x14ac:dyDescent="0.4">
      <c r="B19" s="9" t="s">
        <v>16</v>
      </c>
      <c r="C19" s="15">
        <f ca="1">SQRT(C18)</f>
        <v>6.7174638744142603E-2</v>
      </c>
      <c r="D19" s="15">
        <f ca="1">C19*SQRT(12)</f>
        <v>0.23269977456987956</v>
      </c>
    </row>
    <row r="20" spans="2:4" x14ac:dyDescent="0.4">
      <c r="B20" s="9" t="s">
        <v>17</v>
      </c>
      <c r="C20" s="5">
        <f ca="1">(C17-rf)/C19</f>
        <v>0.37953501541115076</v>
      </c>
      <c r="D20" s="5">
        <f ca="1">C20*SQRT(12)</f>
        <v>1.3147478598870999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576F-1287-49EA-ADC6-4DF07BB7629D}">
  <dimension ref="B2:K25"/>
  <sheetViews>
    <sheetView showGridLines="0" zoomScale="60" zoomScaleNormal="60" workbookViewId="0"/>
  </sheetViews>
  <sheetFormatPr defaultRowHeight="16" x14ac:dyDescent="0.4"/>
  <cols>
    <col min="1" max="1" width="3.08203125" style="3" customWidth="1"/>
    <col min="2" max="2" width="24.75" style="3" bestFit="1" customWidth="1"/>
    <col min="3" max="3" width="14.08203125" style="3" bestFit="1" customWidth="1"/>
    <col min="4" max="8" width="8.6640625" style="3"/>
    <col min="9" max="9" width="24.75" style="3" bestFit="1" customWidth="1"/>
    <col min="10" max="16384" width="8.6640625" style="3"/>
  </cols>
  <sheetData>
    <row r="2" spans="2:11" x14ac:dyDescent="0.4">
      <c r="B2" s="14" t="s">
        <v>74</v>
      </c>
      <c r="C2" s="13" t="s">
        <v>13</v>
      </c>
      <c r="I2" s="14" t="s">
        <v>75</v>
      </c>
      <c r="J2" s="13" t="s">
        <v>13</v>
      </c>
    </row>
    <row r="3" spans="2:11" x14ac:dyDescent="0.4">
      <c r="B3" s="9" t="s">
        <v>1</v>
      </c>
      <c r="C3" s="17">
        <v>0</v>
      </c>
      <c r="I3" s="9" t="s">
        <v>1</v>
      </c>
      <c r="J3" s="17">
        <v>-0.2</v>
      </c>
    </row>
    <row r="4" spans="2:11" x14ac:dyDescent="0.4">
      <c r="B4" s="9" t="s">
        <v>2</v>
      </c>
      <c r="C4" s="17">
        <v>0</v>
      </c>
      <c r="I4" s="9" t="s">
        <v>2</v>
      </c>
      <c r="J4" s="17">
        <v>-0.2</v>
      </c>
    </row>
    <row r="5" spans="2:11" x14ac:dyDescent="0.4">
      <c r="B5" s="9" t="s">
        <v>3</v>
      </c>
      <c r="C5" s="17">
        <v>0</v>
      </c>
      <c r="I5" s="9" t="s">
        <v>3</v>
      </c>
      <c r="J5" s="17">
        <v>-7.3427060939694824E-2</v>
      </c>
    </row>
    <row r="6" spans="2:11" x14ac:dyDescent="0.4">
      <c r="B6" s="9" t="s">
        <v>4</v>
      </c>
      <c r="C6" s="17">
        <v>0.15</v>
      </c>
      <c r="I6" s="9" t="s">
        <v>4</v>
      </c>
      <c r="J6" s="17">
        <v>0.33053719249483671</v>
      </c>
    </row>
    <row r="7" spans="2:11" x14ac:dyDescent="0.4">
      <c r="B7" s="9" t="s">
        <v>5</v>
      </c>
      <c r="C7" s="17">
        <v>0.10000000000000013</v>
      </c>
      <c r="I7" s="9" t="s">
        <v>5</v>
      </c>
      <c r="J7" s="17">
        <v>-6.888769962203968E-2</v>
      </c>
    </row>
    <row r="8" spans="2:11" x14ac:dyDescent="0.4">
      <c r="B8" s="9" t="s">
        <v>6</v>
      </c>
      <c r="C8" s="17">
        <v>0.15</v>
      </c>
      <c r="I8" s="9" t="s">
        <v>6</v>
      </c>
      <c r="J8" s="17">
        <v>0.35</v>
      </c>
    </row>
    <row r="9" spans="2:11" x14ac:dyDescent="0.4">
      <c r="B9" s="9" t="s">
        <v>7</v>
      </c>
      <c r="C9" s="17">
        <v>0.15</v>
      </c>
      <c r="I9" s="9" t="s">
        <v>7</v>
      </c>
      <c r="J9" s="17">
        <v>0.19923918258985679</v>
      </c>
    </row>
    <row r="10" spans="2:11" x14ac:dyDescent="0.4">
      <c r="B10" s="9" t="s">
        <v>8</v>
      </c>
      <c r="C10" s="17">
        <v>0</v>
      </c>
      <c r="I10" s="9" t="s">
        <v>8</v>
      </c>
      <c r="J10" s="17">
        <v>-0.2</v>
      </c>
    </row>
    <row r="11" spans="2:11" x14ac:dyDescent="0.4">
      <c r="B11" s="9" t="s">
        <v>9</v>
      </c>
      <c r="C11" s="17">
        <v>0.15</v>
      </c>
      <c r="I11" s="9" t="s">
        <v>9</v>
      </c>
      <c r="J11" s="17">
        <v>0.35</v>
      </c>
    </row>
    <row r="12" spans="2:11" x14ac:dyDescent="0.4">
      <c r="B12" s="9" t="s">
        <v>10</v>
      </c>
      <c r="C12" s="17">
        <v>0.15</v>
      </c>
      <c r="I12" s="9" t="s">
        <v>10</v>
      </c>
      <c r="J12" s="17">
        <v>0.35000000000000003</v>
      </c>
    </row>
    <row r="13" spans="2:11" x14ac:dyDescent="0.4">
      <c r="B13" s="9" t="s">
        <v>11</v>
      </c>
      <c r="C13" s="17">
        <v>0.15</v>
      </c>
      <c r="I13" s="9" t="s">
        <v>11</v>
      </c>
      <c r="J13" s="17">
        <v>0.16253870618348795</v>
      </c>
    </row>
    <row r="14" spans="2:11" x14ac:dyDescent="0.4">
      <c r="B14" s="9" t="s">
        <v>12</v>
      </c>
      <c r="C14" s="17">
        <f>SUM(C3:C13)</f>
        <v>1.0000000000000002</v>
      </c>
      <c r="I14" s="9" t="s">
        <v>12</v>
      </c>
      <c r="J14" s="17">
        <f>SUM(J3:J13)</f>
        <v>1.000000320706447</v>
      </c>
    </row>
    <row r="16" spans="2:11" x14ac:dyDescent="0.4">
      <c r="B16" s="14" t="s">
        <v>66</v>
      </c>
      <c r="C16" s="13" t="s">
        <v>67</v>
      </c>
      <c r="D16" s="13" t="s">
        <v>68</v>
      </c>
      <c r="I16" s="14" t="s">
        <v>66</v>
      </c>
      <c r="J16" s="13" t="s">
        <v>67</v>
      </c>
      <c r="K16" s="13" t="s">
        <v>68</v>
      </c>
    </row>
    <row r="17" spans="2:11" x14ac:dyDescent="0.4">
      <c r="B17" s="4" t="s">
        <v>64</v>
      </c>
      <c r="C17" s="17" cm="1">
        <f t="array" aca="1" ref="C17" ca="1">MMULT(TRANSPOSE(orpc1), muvec)</f>
        <v>1.0792965866696112E-2</v>
      </c>
      <c r="D17" s="17">
        <f ca="1">C17*12</f>
        <v>0.12951559040035335</v>
      </c>
      <c r="I17" s="4" t="s">
        <v>64</v>
      </c>
      <c r="J17" s="17" cm="1">
        <f t="array" aca="1" ref="J17" ca="1">MMULT(TRANSPOSE(orpc2), muvec)</f>
        <v>1.3375360867204087E-2</v>
      </c>
      <c r="K17" s="17">
        <f ca="1">J17*12</f>
        <v>0.16050433040644904</v>
      </c>
    </row>
    <row r="18" spans="2:11" x14ac:dyDescent="0.4">
      <c r="B18" s="9" t="s">
        <v>15</v>
      </c>
      <c r="C18" s="9" cm="1">
        <f t="array" aca="1" ref="C18" ca="1">MMULT(MMULT(TRANSPOSE(orpc1), covmat), orpc1)</f>
        <v>1.6539413903435272E-3</v>
      </c>
      <c r="D18" s="9">
        <f ca="1">C18*12</f>
        <v>1.9847296684122325E-2</v>
      </c>
      <c r="I18" s="9" t="s">
        <v>15</v>
      </c>
      <c r="J18" s="9" cm="1">
        <f t="array" aca="1" ref="J18" ca="1">MMULT(MMULT(TRANSPOSE(orpc2), covmat), orpc2)</f>
        <v>1.4211214125270299E-3</v>
      </c>
      <c r="K18" s="9">
        <f ca="1">J18*12</f>
        <v>1.7053456950324359E-2</v>
      </c>
    </row>
    <row r="19" spans="2:11" x14ac:dyDescent="0.4">
      <c r="B19" s="9" t="s">
        <v>16</v>
      </c>
      <c r="C19" s="17">
        <f ca="1">SQRT(C18)</f>
        <v>4.0668678246821931E-2</v>
      </c>
      <c r="D19" s="17">
        <f ca="1">C19*SQRT(12)</f>
        <v>0.14088043400033351</v>
      </c>
      <c r="I19" s="9" t="s">
        <v>16</v>
      </c>
      <c r="J19" s="17">
        <f ca="1">SQRT(J18)</f>
        <v>3.7697764025562977E-2</v>
      </c>
      <c r="K19" s="17">
        <f ca="1">J19*SQRT(12)</f>
        <v>0.13058888524803464</v>
      </c>
    </row>
    <row r="20" spans="2:11" x14ac:dyDescent="0.4">
      <c r="B20" s="9" t="s">
        <v>17</v>
      </c>
      <c r="C20" s="9">
        <f ca="1">(C17-rf)/C19</f>
        <v>0.20391530347667911</v>
      </c>
      <c r="D20" s="9">
        <f ca="1">C20*SQRT(12)</f>
        <v>0.70638333212486948</v>
      </c>
      <c r="I20" s="9" t="s">
        <v>17</v>
      </c>
      <c r="J20" s="9">
        <f ca="1">(J17-rf)/J19</f>
        <v>0.28848822067615121</v>
      </c>
      <c r="K20" s="9">
        <f ca="1">J20*SQRT(12)</f>
        <v>0.99935251119247226</v>
      </c>
    </row>
    <row r="23" spans="2:11" x14ac:dyDescent="0.4">
      <c r="B23" s="22" t="s">
        <v>39</v>
      </c>
      <c r="C23" s="23">
        <v>0</v>
      </c>
      <c r="D23" s="22"/>
      <c r="E23" s="22"/>
      <c r="F23" s="22"/>
      <c r="G23" s="22"/>
      <c r="H23" s="22"/>
      <c r="I23" s="22" t="s">
        <v>39</v>
      </c>
      <c r="J23" s="23">
        <v>-0.2</v>
      </c>
      <c r="K23" s="22"/>
    </row>
    <row r="24" spans="2:11" x14ac:dyDescent="0.4">
      <c r="B24" s="22" t="s">
        <v>40</v>
      </c>
      <c r="C24" s="23">
        <v>0.15</v>
      </c>
      <c r="D24" s="22"/>
      <c r="E24" s="22"/>
      <c r="F24" s="22"/>
      <c r="G24" s="22"/>
      <c r="H24" s="22"/>
      <c r="I24" s="22" t="s">
        <v>40</v>
      </c>
      <c r="J24" s="23">
        <v>0.35</v>
      </c>
      <c r="K24" s="22"/>
    </row>
    <row r="25" spans="2:11" x14ac:dyDescent="0.4">
      <c r="B25" s="22"/>
      <c r="C25" s="22"/>
      <c r="D25" s="22"/>
      <c r="E25" s="22"/>
      <c r="F25" s="22"/>
      <c r="G25" s="22"/>
      <c r="H25" s="22"/>
      <c r="I25" s="22"/>
      <c r="J25" s="22"/>
      <c r="K25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84AE-7F2A-4D2D-8671-CE8F5B5DE116}">
  <dimension ref="B2:R1619"/>
  <sheetViews>
    <sheetView showGridLines="0" zoomScale="60" zoomScaleNormal="60" workbookViewId="0">
      <selection activeCell="T8" sqref="T8"/>
    </sheetView>
  </sheetViews>
  <sheetFormatPr defaultRowHeight="14.5" x14ac:dyDescent="0.35"/>
  <cols>
    <col min="1" max="1" width="2.33203125" style="1" customWidth="1"/>
    <col min="2" max="2" width="22.4140625" style="1" bestFit="1" customWidth="1"/>
    <col min="3" max="3" width="8.58203125" style="1" bestFit="1" customWidth="1"/>
    <col min="4" max="4" width="10.58203125" style="1" bestFit="1" customWidth="1"/>
    <col min="5" max="6" width="8.6640625" style="1" bestFit="1" customWidth="1"/>
    <col min="7" max="7" width="7.83203125" style="1" customWidth="1"/>
    <col min="8" max="8" width="8" style="1" bestFit="1" customWidth="1"/>
    <col min="9" max="9" width="8.58203125" style="1" bestFit="1" customWidth="1"/>
    <col min="10" max="10" width="8.6640625" style="1" bestFit="1" customWidth="1"/>
    <col min="11" max="12" width="6.9140625" style="1" bestFit="1" customWidth="1"/>
    <col min="13" max="13" width="7.58203125" style="1" bestFit="1" customWidth="1"/>
    <col min="14" max="14" width="8" style="1" bestFit="1" customWidth="1"/>
    <col min="15" max="15" width="16.08203125" style="1" bestFit="1" customWidth="1"/>
    <col min="16" max="16" width="9.58203125" style="1" bestFit="1" customWidth="1"/>
    <col min="17" max="17" width="18.6640625" style="1" bestFit="1" customWidth="1"/>
    <col min="18" max="18" width="12.5" style="1" bestFit="1" customWidth="1"/>
    <col min="19" max="20" width="8.6640625" style="1"/>
    <col min="21" max="21" width="7.58203125" style="1" bestFit="1" customWidth="1"/>
    <col min="22" max="16384" width="8.6640625" style="1"/>
  </cols>
  <sheetData>
    <row r="2" spans="2:18" x14ac:dyDescent="0.35">
      <c r="B2" s="33" t="s">
        <v>61</v>
      </c>
    </row>
    <row r="3" spans="2:18" x14ac:dyDescent="0.35">
      <c r="B3" s="32" t="s">
        <v>51</v>
      </c>
      <c r="C3" s="32" t="s">
        <v>52</v>
      </c>
      <c r="D3" s="32" t="s">
        <v>22</v>
      </c>
      <c r="E3" s="32" t="s">
        <v>27</v>
      </c>
      <c r="F3" s="32" t="s">
        <v>23</v>
      </c>
      <c r="G3" s="32" t="s">
        <v>24</v>
      </c>
      <c r="H3" s="32" t="s">
        <v>30</v>
      </c>
      <c r="I3" s="32" t="s">
        <v>25</v>
      </c>
      <c r="J3" s="32" t="s">
        <v>21</v>
      </c>
      <c r="K3" s="32" t="s">
        <v>28</v>
      </c>
      <c r="L3" s="32" t="s">
        <v>26</v>
      </c>
      <c r="M3" s="32" t="s">
        <v>29</v>
      </c>
      <c r="N3" s="32" t="s">
        <v>53</v>
      </c>
      <c r="O3" s="32" t="s">
        <v>54</v>
      </c>
      <c r="P3" s="32" t="s">
        <v>15</v>
      </c>
      <c r="Q3" s="32" t="s">
        <v>41</v>
      </c>
      <c r="R3" s="32" t="s">
        <v>17</v>
      </c>
    </row>
    <row r="4" spans="2:18" x14ac:dyDescent="0.35">
      <c r="B4" s="29" t="s">
        <v>55</v>
      </c>
      <c r="C4" s="30" cm="1">
        <f t="array" ref="C4:M4">TRANSPOSE(origweights)</f>
        <v>0.14000000000000001</v>
      </c>
      <c r="D4" s="30">
        <v>0.11</v>
      </c>
      <c r="E4" s="30">
        <v>0.05</v>
      </c>
      <c r="F4" s="30">
        <v>0.14000000000000001</v>
      </c>
      <c r="G4" s="30">
        <v>0.09</v>
      </c>
      <c r="H4" s="30">
        <v>0.12</v>
      </c>
      <c r="I4" s="30">
        <v>0.05</v>
      </c>
      <c r="J4" s="30">
        <v>0.15</v>
      </c>
      <c r="K4" s="30">
        <v>0.03</v>
      </c>
      <c r="L4" s="30">
        <v>0.04</v>
      </c>
      <c r="M4" s="30">
        <v>0.08</v>
      </c>
      <c r="N4" s="30">
        <f>SUM(_xlfn.ANCHORARRAY(C4))</f>
        <v>1.0000000000000002</v>
      </c>
      <c r="O4" s="30">
        <v>9.8365997833704394E-3</v>
      </c>
      <c r="P4" s="31">
        <v>2.1504066072317602E-3</v>
      </c>
      <c r="Q4" s="30">
        <v>4.6372476828737109E-2</v>
      </c>
      <c r="R4" s="31">
        <v>0.15821022048198932</v>
      </c>
    </row>
    <row r="5" spans="2:18" x14ac:dyDescent="0.35">
      <c r="B5" s="29" t="s">
        <v>56</v>
      </c>
      <c r="C5" s="30" cm="1">
        <f t="array" aca="1" ref="C5:M5" ca="1">TRANSPOSE(gmvweights)</f>
        <v>-0.15837952363546795</v>
      </c>
      <c r="D5" s="30">
        <f ca="1"/>
        <v>0.13641921510214569</v>
      </c>
      <c r="E5" s="30">
        <f ca="1"/>
        <v>6.0348185476869114E-3</v>
      </c>
      <c r="F5" s="30">
        <f ca="1"/>
        <v>0.16901918490967141</v>
      </c>
      <c r="G5" s="30">
        <f ca="1"/>
        <v>-0.24633112708128435</v>
      </c>
      <c r="H5" s="30">
        <f ca="1"/>
        <v>-1.6876082824290203E-2</v>
      </c>
      <c r="I5" s="30">
        <f ca="1"/>
        <v>0.47683207712301934</v>
      </c>
      <c r="J5" s="30">
        <f ca="1"/>
        <v>-0.25675827748084762</v>
      </c>
      <c r="K5" s="30">
        <f ca="1"/>
        <v>0.33382406919392638</v>
      </c>
      <c r="L5" s="30">
        <f ca="1"/>
        <v>0.43092706415624843</v>
      </c>
      <c r="M5" s="30">
        <f ca="1"/>
        <v>0.12528858198919188</v>
      </c>
      <c r="N5" s="30">
        <f t="shared" ref="N5:N9" ca="1" si="0">SUM(_xlfn.ANCHORARRAY(C5))</f>
        <v>0.99999999999999989</v>
      </c>
      <c r="O5" s="30">
        <v>8.6767420254069208E-3</v>
      </c>
      <c r="P5" s="31">
        <v>1.0932335550726173E-3</v>
      </c>
      <c r="Q5" s="30">
        <v>3.3064082553015399E-2</v>
      </c>
      <c r="R5" s="31">
        <v>0.18681123286887058</v>
      </c>
    </row>
    <row r="6" spans="2:18" x14ac:dyDescent="0.35">
      <c r="B6" s="29" t="s">
        <v>57</v>
      </c>
      <c r="C6" s="30" cm="1">
        <f t="array" aca="1" ref="C6:M6" ca="1">TRANSPOSE(epweights)</f>
        <v>-0.17760359504454143</v>
      </c>
      <c r="D6" s="30">
        <f ca="1"/>
        <v>7.0170270305345395E-2</v>
      </c>
      <c r="E6" s="30">
        <f ca="1"/>
        <v>6.2985505808204325E-3</v>
      </c>
      <c r="F6" s="30">
        <f ca="1"/>
        <v>0.19727708171403308</v>
      </c>
      <c r="G6" s="30">
        <f ca="1"/>
        <v>-0.24024820266268485</v>
      </c>
      <c r="H6" s="30">
        <f ca="1"/>
        <v>9.0303170970707169E-2</v>
      </c>
      <c r="I6" s="30">
        <f ca="1"/>
        <v>0.43641504680280147</v>
      </c>
      <c r="J6" s="30">
        <f ca="1"/>
        <v>-0.28692002926458571</v>
      </c>
      <c r="K6" s="30">
        <f ca="1"/>
        <v>0.36434748827226227</v>
      </c>
      <c r="L6" s="30">
        <f ca="1"/>
        <v>0.43057661834289884</v>
      </c>
      <c r="M6" s="30">
        <f ca="1"/>
        <v>0.10938359998294336</v>
      </c>
      <c r="N6" s="30">
        <f t="shared" ca="1" si="0"/>
        <v>1</v>
      </c>
      <c r="O6" s="30">
        <v>9.8365997833704377E-3</v>
      </c>
      <c r="P6" s="31">
        <v>1.1055587025526035E-3</v>
      </c>
      <c r="Q6" s="30">
        <v>3.3249942895478835E-2</v>
      </c>
      <c r="R6" s="31">
        <v>0.22064999649572428</v>
      </c>
    </row>
    <row r="7" spans="2:18" x14ac:dyDescent="0.35">
      <c r="B7" s="29" t="s">
        <v>58</v>
      </c>
      <c r="C7" s="30" cm="1">
        <f t="array" aca="1" ref="C7:M7" ca="1">TRANSPOSE(orpweights)</f>
        <v>-0.47857225442686918</v>
      </c>
      <c r="D7" s="30">
        <f ca="1"/>
        <v>-0.96701148358564204</v>
      </c>
      <c r="E7" s="30">
        <f ca="1"/>
        <v>1.0427492611848773E-2</v>
      </c>
      <c r="F7" s="30">
        <f ca="1"/>
        <v>0.63967771252731109</v>
      </c>
      <c r="G7" s="30">
        <f ca="1"/>
        <v>-0.14501501462296523</v>
      </c>
      <c r="H7" s="30">
        <f ca="1"/>
        <v>1.7682825980058794</v>
      </c>
      <c r="I7" s="30">
        <f ca="1"/>
        <v>-0.19634682620757715</v>
      </c>
      <c r="J7" s="30">
        <f ca="1"/>
        <v>-0.75912707665882606</v>
      </c>
      <c r="K7" s="30">
        <f ca="1"/>
        <v>0.84221673481677672</v>
      </c>
      <c r="L7" s="30">
        <f ca="1"/>
        <v>0.42509010071685743</v>
      </c>
      <c r="M7" s="30">
        <f ca="1"/>
        <v>-0.13962198317679256</v>
      </c>
      <c r="N7" s="30">
        <f t="shared" ca="1" si="0"/>
        <v>1.0000000000000011</v>
      </c>
      <c r="O7" s="30">
        <v>2.7995127550996646E-2</v>
      </c>
      <c r="P7" s="31">
        <v>4.512432090406064E-3</v>
      </c>
      <c r="Q7" s="30">
        <v>6.7174638744142603E-2</v>
      </c>
      <c r="R7" s="31">
        <v>0.37953501541115076</v>
      </c>
    </row>
    <row r="8" spans="2:18" x14ac:dyDescent="0.35">
      <c r="B8" s="29" t="s">
        <v>59</v>
      </c>
      <c r="C8" s="30" cm="1">
        <f t="array" ref="C8:M8">TRANSPOSE(orpc1)</f>
        <v>0</v>
      </c>
      <c r="D8" s="30">
        <v>0</v>
      </c>
      <c r="E8" s="30">
        <v>0</v>
      </c>
      <c r="F8" s="30">
        <v>0.15</v>
      </c>
      <c r="G8" s="30">
        <v>0.10000000000000013</v>
      </c>
      <c r="H8" s="30">
        <v>0.15</v>
      </c>
      <c r="I8" s="30">
        <v>0.15</v>
      </c>
      <c r="J8" s="30">
        <v>0</v>
      </c>
      <c r="K8" s="30">
        <v>0.15</v>
      </c>
      <c r="L8" s="30">
        <v>0.15</v>
      </c>
      <c r="M8" s="30">
        <v>0.15</v>
      </c>
      <c r="N8" s="30">
        <f t="shared" si="0"/>
        <v>1.0000000000000002</v>
      </c>
      <c r="O8" s="30">
        <v>1.0792965866696112E-2</v>
      </c>
      <c r="P8" s="31">
        <v>1.6539413903435272E-3</v>
      </c>
      <c r="Q8" s="30">
        <v>4.0668678246821931E-2</v>
      </c>
      <c r="R8" s="31">
        <v>0.20391530347667911</v>
      </c>
    </row>
    <row r="9" spans="2:18" x14ac:dyDescent="0.35">
      <c r="B9" s="29" t="s">
        <v>60</v>
      </c>
      <c r="C9" s="30" cm="1">
        <f t="array" ref="C9:M9">TRANSPOSE(orpc2)</f>
        <v>-0.2</v>
      </c>
      <c r="D9" s="30">
        <v>-0.2</v>
      </c>
      <c r="E9" s="30">
        <v>-7.3427060939694824E-2</v>
      </c>
      <c r="F9" s="30">
        <v>0.33053719249483671</v>
      </c>
      <c r="G9" s="30">
        <v>-6.888769962203968E-2</v>
      </c>
      <c r="H9" s="30">
        <v>0.35</v>
      </c>
      <c r="I9" s="30">
        <v>0.19923918258985679</v>
      </c>
      <c r="J9" s="30">
        <v>-0.2</v>
      </c>
      <c r="K9" s="30">
        <v>0.35</v>
      </c>
      <c r="L9" s="30">
        <v>0.35000000000000003</v>
      </c>
      <c r="M9" s="30">
        <v>0.16253870618348795</v>
      </c>
      <c r="N9" s="30">
        <f t="shared" si="0"/>
        <v>1.000000320706447</v>
      </c>
      <c r="O9" s="30">
        <v>1.3375360867204087E-2</v>
      </c>
      <c r="P9" s="31">
        <v>1.4211214125270299E-3</v>
      </c>
      <c r="Q9" s="30">
        <v>3.7697764025562977E-2</v>
      </c>
      <c r="R9" s="31">
        <v>0.28848822067615121</v>
      </c>
    </row>
    <row r="11" spans="2:18" x14ac:dyDescent="0.35">
      <c r="B11" s="33" t="s">
        <v>62</v>
      </c>
    </row>
    <row r="12" spans="2:18" x14ac:dyDescent="0.35">
      <c r="B12" s="32" t="s">
        <v>51</v>
      </c>
      <c r="C12" s="32" t="s">
        <v>52</v>
      </c>
      <c r="D12" s="32" t="s">
        <v>22</v>
      </c>
      <c r="E12" s="32" t="s">
        <v>27</v>
      </c>
      <c r="F12" s="32" t="s">
        <v>23</v>
      </c>
      <c r="G12" s="32" t="s">
        <v>24</v>
      </c>
      <c r="H12" s="32" t="s">
        <v>30</v>
      </c>
      <c r="I12" s="32" t="s">
        <v>25</v>
      </c>
      <c r="J12" s="32" t="s">
        <v>21</v>
      </c>
      <c r="K12" s="32" t="s">
        <v>28</v>
      </c>
      <c r="L12" s="32" t="s">
        <v>26</v>
      </c>
      <c r="M12" s="32" t="s">
        <v>29</v>
      </c>
      <c r="N12" s="32" t="s">
        <v>53</v>
      </c>
      <c r="O12" s="32" t="s">
        <v>54</v>
      </c>
      <c r="P12" s="32" t="s">
        <v>15</v>
      </c>
      <c r="Q12" s="32" t="s">
        <v>41</v>
      </c>
      <c r="R12" s="32" t="s">
        <v>17</v>
      </c>
    </row>
    <row r="13" spans="2:18" x14ac:dyDescent="0.35">
      <c r="B13" s="29" t="s">
        <v>55</v>
      </c>
      <c r="C13" s="30" cm="1">
        <f t="array" ref="C13:M13">TRANSPOSE(origweights)</f>
        <v>0.14000000000000001</v>
      </c>
      <c r="D13" s="30">
        <v>0.11</v>
      </c>
      <c r="E13" s="30">
        <v>0.05</v>
      </c>
      <c r="F13" s="30">
        <v>0.14000000000000001</v>
      </c>
      <c r="G13" s="30">
        <v>0.09</v>
      </c>
      <c r="H13" s="30">
        <v>0.12</v>
      </c>
      <c r="I13" s="30">
        <v>0.05</v>
      </c>
      <c r="J13" s="30">
        <v>0.15</v>
      </c>
      <c r="K13" s="30">
        <v>0.03</v>
      </c>
      <c r="L13" s="30">
        <v>0.04</v>
      </c>
      <c r="M13" s="30">
        <v>0.08</v>
      </c>
      <c r="N13" s="30">
        <f>SUM(_xlfn.ANCHORARRAY(C13))</f>
        <v>1.0000000000000002</v>
      </c>
      <c r="O13" s="30">
        <f>O4*12</f>
        <v>0.11803919740044527</v>
      </c>
      <c r="P13" s="30">
        <f>P4*12</f>
        <v>2.5804879286781122E-2</v>
      </c>
      <c r="Q13" s="30">
        <f>Q4*SQRT(12)</f>
        <v>0.1606389718803663</v>
      </c>
      <c r="R13" s="30">
        <f>R4*SQRT(12)</f>
        <v>0.54805628030295939</v>
      </c>
    </row>
    <row r="14" spans="2:18" x14ac:dyDescent="0.35">
      <c r="B14" s="29" t="s">
        <v>56</v>
      </c>
      <c r="C14" s="30" cm="1">
        <f t="array" aca="1" ref="C14:M14" ca="1">TRANSPOSE(gmvweights)</f>
        <v>-0.15837952363546795</v>
      </c>
      <c r="D14" s="30">
        <f ca="1"/>
        <v>0.13641921510214569</v>
      </c>
      <c r="E14" s="30">
        <f ca="1"/>
        <v>6.0348185476869114E-3</v>
      </c>
      <c r="F14" s="30">
        <f ca="1"/>
        <v>0.16901918490967141</v>
      </c>
      <c r="G14" s="30">
        <f ca="1"/>
        <v>-0.24633112708128435</v>
      </c>
      <c r="H14" s="30">
        <f ca="1"/>
        <v>-1.6876082824290203E-2</v>
      </c>
      <c r="I14" s="30">
        <f ca="1"/>
        <v>0.47683207712301934</v>
      </c>
      <c r="J14" s="30">
        <f ca="1"/>
        <v>-0.25675827748084762</v>
      </c>
      <c r="K14" s="30">
        <f ca="1"/>
        <v>0.33382406919392638</v>
      </c>
      <c r="L14" s="30">
        <f ca="1"/>
        <v>0.43092706415624843</v>
      </c>
      <c r="M14" s="30">
        <f ca="1"/>
        <v>0.12528858198919188</v>
      </c>
      <c r="N14" s="30">
        <f t="shared" ref="N14:N18" ca="1" si="1">SUM(_xlfn.ANCHORARRAY(C14))</f>
        <v>0.99999999999999989</v>
      </c>
      <c r="O14" s="30">
        <f t="shared" ref="O14:P14" si="2">O5*12</f>
        <v>0.10412090430488305</v>
      </c>
      <c r="P14" s="30">
        <f t="shared" si="2"/>
        <v>1.3118802660871409E-2</v>
      </c>
      <c r="Q14" s="30">
        <f t="shared" ref="Q14:R14" si="3">Q5*SQRT(12)</f>
        <v>0.11453734177494869</v>
      </c>
      <c r="R14" s="30">
        <f t="shared" si="3"/>
        <v>0.64713309350692971</v>
      </c>
    </row>
    <row r="15" spans="2:18" x14ac:dyDescent="0.35">
      <c r="B15" s="29" t="s">
        <v>57</v>
      </c>
      <c r="C15" s="30" cm="1">
        <f t="array" aca="1" ref="C15:M15" ca="1">TRANSPOSE(epweights)</f>
        <v>-0.17760359504454143</v>
      </c>
      <c r="D15" s="30">
        <f ca="1"/>
        <v>7.0170270305345395E-2</v>
      </c>
      <c r="E15" s="30">
        <f ca="1"/>
        <v>6.2985505808204325E-3</v>
      </c>
      <c r="F15" s="30">
        <f ca="1"/>
        <v>0.19727708171403308</v>
      </c>
      <c r="G15" s="30">
        <f ca="1"/>
        <v>-0.24024820266268485</v>
      </c>
      <c r="H15" s="30">
        <f ca="1"/>
        <v>9.0303170970707169E-2</v>
      </c>
      <c r="I15" s="30">
        <f ca="1"/>
        <v>0.43641504680280147</v>
      </c>
      <c r="J15" s="30">
        <f ca="1"/>
        <v>-0.28692002926458571</v>
      </c>
      <c r="K15" s="30">
        <f ca="1"/>
        <v>0.36434748827226227</v>
      </c>
      <c r="L15" s="30">
        <f ca="1"/>
        <v>0.43057661834289884</v>
      </c>
      <c r="M15" s="30">
        <f ca="1"/>
        <v>0.10938359998294336</v>
      </c>
      <c r="N15" s="30">
        <f t="shared" ca="1" si="1"/>
        <v>1</v>
      </c>
      <c r="O15" s="30">
        <f t="shared" ref="O15:P15" si="4">O6*12</f>
        <v>0.11803919740044524</v>
      </c>
      <c r="P15" s="30">
        <f t="shared" si="4"/>
        <v>1.3266704430631243E-2</v>
      </c>
      <c r="Q15" s="30">
        <f t="shared" ref="Q15:R15" si="5">Q6*SQRT(12)</f>
        <v>0.11518118088746633</v>
      </c>
      <c r="R15" s="30">
        <f t="shared" si="5"/>
        <v>0.76435400924097829</v>
      </c>
    </row>
    <row r="16" spans="2:18" x14ac:dyDescent="0.35">
      <c r="B16" s="29" t="s">
        <v>58</v>
      </c>
      <c r="C16" s="30" cm="1">
        <f t="array" aca="1" ref="C16:M16" ca="1">TRANSPOSE(orpweights)</f>
        <v>-0.47857225442686918</v>
      </c>
      <c r="D16" s="30">
        <f ca="1"/>
        <v>-0.96701148358564204</v>
      </c>
      <c r="E16" s="30">
        <f ca="1"/>
        <v>1.0427492611848773E-2</v>
      </c>
      <c r="F16" s="30">
        <f ca="1"/>
        <v>0.63967771252731109</v>
      </c>
      <c r="G16" s="30">
        <f ca="1"/>
        <v>-0.14501501462296523</v>
      </c>
      <c r="H16" s="30">
        <f ca="1"/>
        <v>1.7682825980058794</v>
      </c>
      <c r="I16" s="30">
        <f ca="1"/>
        <v>-0.19634682620757715</v>
      </c>
      <c r="J16" s="30">
        <f ca="1"/>
        <v>-0.75912707665882606</v>
      </c>
      <c r="K16" s="30">
        <f ca="1"/>
        <v>0.84221673481677672</v>
      </c>
      <c r="L16" s="30">
        <f ca="1"/>
        <v>0.42509010071685743</v>
      </c>
      <c r="M16" s="30">
        <f ca="1"/>
        <v>-0.13962198317679256</v>
      </c>
      <c r="N16" s="30">
        <f t="shared" ca="1" si="1"/>
        <v>1.0000000000000011</v>
      </c>
      <c r="O16" s="30">
        <f t="shared" ref="O16:P16" si="6">O7*12</f>
        <v>0.33594153061195975</v>
      </c>
      <c r="P16" s="30">
        <f t="shared" si="6"/>
        <v>5.4149185084872764E-2</v>
      </c>
      <c r="Q16" s="30">
        <f t="shared" ref="Q16:R16" si="7">Q7*SQRT(12)</f>
        <v>0.23269977456987956</v>
      </c>
      <c r="R16" s="30">
        <f t="shared" si="7"/>
        <v>1.3147478598870999</v>
      </c>
    </row>
    <row r="17" spans="2:18" x14ac:dyDescent="0.35">
      <c r="B17" s="29" t="s">
        <v>59</v>
      </c>
      <c r="C17" s="30" cm="1">
        <f t="array" ref="C17:M17">TRANSPOSE(orpc1)</f>
        <v>0</v>
      </c>
      <c r="D17" s="30">
        <v>0</v>
      </c>
      <c r="E17" s="30">
        <v>0</v>
      </c>
      <c r="F17" s="30">
        <v>0.15</v>
      </c>
      <c r="G17" s="30">
        <v>0.10000000000000013</v>
      </c>
      <c r="H17" s="30">
        <v>0.15</v>
      </c>
      <c r="I17" s="30">
        <v>0.15</v>
      </c>
      <c r="J17" s="30">
        <v>0</v>
      </c>
      <c r="K17" s="30">
        <v>0.15</v>
      </c>
      <c r="L17" s="30">
        <v>0.15</v>
      </c>
      <c r="M17" s="30">
        <v>0.15</v>
      </c>
      <c r="N17" s="30">
        <f t="shared" si="1"/>
        <v>1.0000000000000002</v>
      </c>
      <c r="O17" s="30">
        <f t="shared" ref="O17:P17" si="8">O8*12</f>
        <v>0.12951559040035335</v>
      </c>
      <c r="P17" s="30">
        <f t="shared" si="8"/>
        <v>1.9847296684122325E-2</v>
      </c>
      <c r="Q17" s="30">
        <f t="shared" ref="Q17:R17" si="9">Q8*SQRT(12)</f>
        <v>0.14088043400033351</v>
      </c>
      <c r="R17" s="30">
        <f t="shared" si="9"/>
        <v>0.70638333212486948</v>
      </c>
    </row>
    <row r="18" spans="2:18" x14ac:dyDescent="0.35">
      <c r="B18" s="29" t="s">
        <v>60</v>
      </c>
      <c r="C18" s="30" cm="1">
        <f t="array" ref="C18:M18">TRANSPOSE(orpc2)</f>
        <v>-0.2</v>
      </c>
      <c r="D18" s="30">
        <v>-0.2</v>
      </c>
      <c r="E18" s="30">
        <v>-7.3427060939694824E-2</v>
      </c>
      <c r="F18" s="30">
        <v>0.33053719249483671</v>
      </c>
      <c r="G18" s="30">
        <v>-6.888769962203968E-2</v>
      </c>
      <c r="H18" s="30">
        <v>0.35</v>
      </c>
      <c r="I18" s="30">
        <v>0.19923918258985679</v>
      </c>
      <c r="J18" s="30">
        <v>-0.2</v>
      </c>
      <c r="K18" s="30">
        <v>0.35</v>
      </c>
      <c r="L18" s="30">
        <v>0.35000000000000003</v>
      </c>
      <c r="M18" s="30">
        <v>0.16253870618348795</v>
      </c>
      <c r="N18" s="30">
        <f t="shared" si="1"/>
        <v>1.000000320706447</v>
      </c>
      <c r="O18" s="30">
        <f t="shared" ref="O18:P18" si="10">O9*12</f>
        <v>0.16050433040644904</v>
      </c>
      <c r="P18" s="30">
        <f t="shared" si="10"/>
        <v>1.7053456950324359E-2</v>
      </c>
      <c r="Q18" s="30">
        <f t="shared" ref="Q18:R18" si="11">Q9*SQRT(12)</f>
        <v>0.13058888524803464</v>
      </c>
      <c r="R18" s="30">
        <f t="shared" si="11"/>
        <v>0.99935251119247226</v>
      </c>
    </row>
    <row r="20" spans="2:18" x14ac:dyDescent="0.35">
      <c r="B20" s="24" t="s">
        <v>42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47</v>
      </c>
      <c r="I20" s="2" t="s">
        <v>49</v>
      </c>
    </row>
    <row r="21" spans="2:18" x14ac:dyDescent="0.35">
      <c r="B21" s="16" cm="1">
        <f t="array" ref="B21:B820">_xlfn.SEQUENCE(800,1,1800%,-2.5%)</f>
        <v>18</v>
      </c>
      <c r="C21" s="25">
        <f>1-B21</f>
        <v>-17</v>
      </c>
      <c r="D21" s="26" cm="1">
        <f t="array" aca="1" ref="D21" ca="1">B21^2*$P$6+C21^2*$P$5+2*B21*C21*MMULT(MMULT(TRANSPOSE(gmvweights), covmat), epweights)</f>
        <v>5.0865813385879699E-3</v>
      </c>
      <c r="E21" s="27">
        <f ca="1">SQRT(D21)</f>
        <v>7.1320272984530628E-2</v>
      </c>
      <c r="F21" s="27">
        <f t="shared" ref="F21:F84" si="12">B21*$O$6+C21*$O$5</f>
        <v>2.9554181668750235E-2</v>
      </c>
      <c r="G21" s="26">
        <f t="shared" ref="G21:G84" ca="1" si="13">(F21-rf)/E21</f>
        <v>0.37933368082618374</v>
      </c>
      <c r="I21" s="2" t="s">
        <v>50</v>
      </c>
      <c r="J21" s="26">
        <f>(O7-rf)/(Q7-0)</f>
        <v>0.37953501541115076</v>
      </c>
    </row>
    <row r="22" spans="2:18" x14ac:dyDescent="0.35">
      <c r="B22" s="16">
        <v>17.975000000000001</v>
      </c>
      <c r="C22" s="25">
        <f t="shared" ref="C22:C85" si="14">1-B22</f>
        <v>-16.975000000000001</v>
      </c>
      <c r="D22" s="26" cm="1">
        <f t="array" aca="1" ref="D22" ca="1">B22^2*$P$6+C22^2*$P$5+2*B22*C22*MMULT(MMULT(TRANSPOSE(gmvweights), covmat), epweights)</f>
        <v>5.0754964090732324E-3</v>
      </c>
      <c r="E22" s="27">
        <f t="shared" ref="E22:E85" ca="1" si="15">SQRT(D22)</f>
        <v>7.1242518267346733E-2</v>
      </c>
      <c r="F22" s="27">
        <f t="shared" si="12"/>
        <v>2.9525185224801132E-2</v>
      </c>
      <c r="G22" s="26">
        <f t="shared" ca="1" si="13"/>
        <v>0.37934067860130438</v>
      </c>
    </row>
    <row r="23" spans="2:18" x14ac:dyDescent="0.35">
      <c r="B23" s="16">
        <v>17.950000000000003</v>
      </c>
      <c r="C23" s="25">
        <f t="shared" si="14"/>
        <v>-16.950000000000003</v>
      </c>
      <c r="D23" s="26" cm="1">
        <f t="array" aca="1" ref="D23" ca="1">B23^2*$P$6+C23^2*$P$5+2*B23*C23*MMULT(MMULT(TRANSPOSE(gmvweights), covmat), epweights)</f>
        <v>5.0644268859927344E-3</v>
      </c>
      <c r="E23" s="27">
        <f t="shared" ca="1" si="15"/>
        <v>7.1164786840070937E-2</v>
      </c>
      <c r="F23" s="27">
        <f t="shared" si="12"/>
        <v>2.9496188780852056E-2</v>
      </c>
      <c r="G23" s="26">
        <f t="shared" ca="1" si="13"/>
        <v>0.37934756751988535</v>
      </c>
      <c r="I23" s="1" t="s">
        <v>48</v>
      </c>
      <c r="J23" s="1" t="s">
        <v>14</v>
      </c>
    </row>
    <row r="24" spans="2:18" x14ac:dyDescent="0.35">
      <c r="B24" s="16">
        <v>17.925000000000004</v>
      </c>
      <c r="C24" s="25">
        <f t="shared" si="14"/>
        <v>-16.925000000000004</v>
      </c>
      <c r="D24" s="26" cm="1">
        <f t="array" aca="1" ref="D24" ca="1">B24^2*$P$6+C24^2*$P$5+2*B24*C24*MMULT(MMULT(TRANSPOSE(gmvweights), covmat), epweights)</f>
        <v>5.0533727693466979E-3</v>
      </c>
      <c r="E24" s="27">
        <f t="shared" ca="1" si="15"/>
        <v>7.1087078779105126E-2</v>
      </c>
      <c r="F24" s="27">
        <f t="shared" si="12"/>
        <v>2.9467192336902981E-2</v>
      </c>
      <c r="G24" s="26">
        <f t="shared" ca="1" si="13"/>
        <v>0.3793543468103453</v>
      </c>
      <c r="I24" s="28" cm="1">
        <f t="array" ref="I24:I823">_xlfn.SEQUENCE(800, 1, 0, 0.0001)</f>
        <v>0</v>
      </c>
      <c r="J24" s="1">
        <f t="shared" ref="J24:J87" si="16">$J$21*I24+rf</f>
        <v>2.5000000000000001E-3</v>
      </c>
    </row>
    <row r="25" spans="2:18" x14ac:dyDescent="0.35">
      <c r="B25" s="16">
        <v>17.900000000000006</v>
      </c>
      <c r="C25" s="25">
        <f t="shared" si="14"/>
        <v>-16.900000000000006</v>
      </c>
      <c r="D25" s="26" cm="1">
        <f t="array" aca="1" ref="D25" ca="1">B25^2*$P$6+C25^2*$P$5+2*B25*C25*MMULT(MMULT(TRANSPOSE(gmvweights), covmat), epweights)</f>
        <v>5.0423340591347898E-3</v>
      </c>
      <c r="E25" s="27">
        <f t="shared" ca="1" si="15"/>
        <v>7.1009394161158632E-2</v>
      </c>
      <c r="F25" s="27">
        <f t="shared" si="12"/>
        <v>2.9438195892953878E-2</v>
      </c>
      <c r="G25" s="26">
        <f t="shared" ca="1" si="13"/>
        <v>0.3793610156962694</v>
      </c>
      <c r="I25" s="28">
        <v>1E-4</v>
      </c>
      <c r="J25" s="28">
        <f t="shared" si="16"/>
        <v>2.537953501541115E-3</v>
      </c>
    </row>
    <row r="26" spans="2:18" x14ac:dyDescent="0.35">
      <c r="B26" s="16">
        <v>17.875000000000007</v>
      </c>
      <c r="C26" s="25">
        <f t="shared" si="14"/>
        <v>-16.875000000000007</v>
      </c>
      <c r="D26" s="26" cm="1">
        <f t="array" aca="1" ref="D26" ca="1">B26^2*$P$6+C26^2*$P$5+2*B26*C26*MMULT(MMULT(TRANSPOSE(gmvweights), covmat), epweights)</f>
        <v>5.0313107553574543E-3</v>
      </c>
      <c r="E26" s="27">
        <f t="shared" ca="1" si="15"/>
        <v>7.0931733063259172E-2</v>
      </c>
      <c r="F26" s="27">
        <f t="shared" si="12"/>
        <v>2.9409199449004803E-2</v>
      </c>
      <c r="G26" s="26">
        <f t="shared" ca="1" si="13"/>
        <v>0.37936757339632921</v>
      </c>
      <c r="I26" s="28">
        <v>2.0000000000000001E-4</v>
      </c>
      <c r="J26" s="28">
        <f t="shared" si="16"/>
        <v>2.5759070030822303E-3</v>
      </c>
    </row>
    <row r="27" spans="2:18" x14ac:dyDescent="0.35">
      <c r="B27" s="16">
        <v>17.850000000000009</v>
      </c>
      <c r="C27" s="25">
        <f t="shared" si="14"/>
        <v>-16.850000000000009</v>
      </c>
      <c r="D27" s="26" cm="1">
        <f t="array" aca="1" ref="D27" ca="1">B27^2*$P$6+C27^2*$P$5+2*B27*C27*MMULT(MMULT(TRANSPOSE(gmvweights), covmat), epweights)</f>
        <v>5.0203028580143583E-3</v>
      </c>
      <c r="E27" s="27">
        <f t="shared" ca="1" si="15"/>
        <v>7.0854095562743288E-2</v>
      </c>
      <c r="F27" s="27">
        <f t="shared" si="12"/>
        <v>2.9380203005055699E-2</v>
      </c>
      <c r="G27" s="26">
        <f t="shared" ca="1" si="13"/>
        <v>0.37937401912430774</v>
      </c>
      <c r="I27" s="28">
        <v>3.0000000000000003E-4</v>
      </c>
      <c r="J27" s="28">
        <f t="shared" si="16"/>
        <v>2.6138605046233452E-3</v>
      </c>
    </row>
    <row r="28" spans="2:18" x14ac:dyDescent="0.35">
      <c r="B28" s="16">
        <v>17.82500000000001</v>
      </c>
      <c r="C28" s="25">
        <f t="shared" si="14"/>
        <v>-16.82500000000001</v>
      </c>
      <c r="D28" s="26" cm="1">
        <f t="array" aca="1" ref="D28" ca="1">B28^2*$P$6+C28^2*$P$5+2*B28*C28*MMULT(MMULT(TRANSPOSE(gmvweights), covmat), epweights)</f>
        <v>5.0093103671057237E-3</v>
      </c>
      <c r="E28" s="27">
        <f t="shared" ca="1" si="15"/>
        <v>7.0776481737267249E-2</v>
      </c>
      <c r="F28" s="27">
        <f t="shared" si="12"/>
        <v>2.9351206561106624E-2</v>
      </c>
      <c r="G28" s="26">
        <f t="shared" ca="1" si="13"/>
        <v>0.37938035208902116</v>
      </c>
      <c r="I28" s="28">
        <v>4.0000000000000002E-4</v>
      </c>
      <c r="J28" s="28">
        <f t="shared" si="16"/>
        <v>2.6518140061644602E-3</v>
      </c>
    </row>
    <row r="29" spans="2:18" x14ac:dyDescent="0.35">
      <c r="B29" s="16">
        <v>17.800000000000011</v>
      </c>
      <c r="C29" s="25">
        <f t="shared" si="14"/>
        <v>-16.800000000000011</v>
      </c>
      <c r="D29" s="26" cm="1">
        <f t="array" aca="1" ref="D29" ca="1">B29^2*$P$6+C29^2*$P$5+2*B29*C29*MMULT(MMULT(TRANSPOSE(gmvweights), covmat), epweights)</f>
        <v>4.9983332826313287E-3</v>
      </c>
      <c r="E29" s="27">
        <f t="shared" ca="1" si="15"/>
        <v>7.0698891664801422E-2</v>
      </c>
      <c r="F29" s="27">
        <f t="shared" si="12"/>
        <v>2.9322210117157521E-2</v>
      </c>
      <c r="G29" s="26">
        <f t="shared" ca="1" si="13"/>
        <v>0.37938657149432214</v>
      </c>
      <c r="I29" s="28">
        <v>5.0000000000000001E-4</v>
      </c>
      <c r="J29" s="28">
        <f t="shared" si="16"/>
        <v>2.6897675077055755E-3</v>
      </c>
    </row>
    <row r="30" spans="2:18" x14ac:dyDescent="0.35">
      <c r="B30" s="16">
        <v>17.775000000000013</v>
      </c>
      <c r="C30" s="25">
        <f t="shared" si="14"/>
        <v>-16.775000000000013</v>
      </c>
      <c r="D30" s="26" cm="1">
        <f t="array" aca="1" ref="D30" ca="1">B30^2*$P$6+C30^2*$P$5+2*B30*C30*MMULT(MMULT(TRANSPOSE(gmvweights), covmat), epweights)</f>
        <v>4.9873716045913952E-3</v>
      </c>
      <c r="E30" s="27">
        <f t="shared" ca="1" si="15"/>
        <v>7.0621325423638109E-2</v>
      </c>
      <c r="F30" s="27">
        <f t="shared" si="12"/>
        <v>2.9293213673208446E-2</v>
      </c>
      <c r="G30" s="26">
        <f t="shared" ca="1" si="13"/>
        <v>0.37939267653903763</v>
      </c>
      <c r="I30" s="28">
        <v>6.0000000000000006E-4</v>
      </c>
      <c r="J30" s="28">
        <f t="shared" si="16"/>
        <v>2.7277210092466904E-3</v>
      </c>
    </row>
    <row r="31" spans="2:18" x14ac:dyDescent="0.35">
      <c r="B31" s="16">
        <v>17.750000000000014</v>
      </c>
      <c r="C31" s="25">
        <f t="shared" si="14"/>
        <v>-16.750000000000014</v>
      </c>
      <c r="D31" s="26" cm="1">
        <f t="array" aca="1" ref="D31" ca="1">B31^2*$P$6+C31^2*$P$5+2*B31*C31*MMULT(MMULT(TRANSPOSE(gmvweights), covmat), epweights)</f>
        <v>4.9764253329857011E-3</v>
      </c>
      <c r="E31" s="27">
        <f t="shared" ca="1" si="15"/>
        <v>7.054378309238668E-2</v>
      </c>
      <c r="F31" s="27">
        <f t="shared" si="12"/>
        <v>2.9264217229259343E-2</v>
      </c>
      <c r="G31" s="26">
        <f t="shared" ca="1" si="13"/>
        <v>0.37939866641696773</v>
      </c>
      <c r="I31" s="28">
        <v>7.000000000000001E-4</v>
      </c>
      <c r="J31" s="28">
        <f t="shared" si="16"/>
        <v>2.7656745107878058E-3</v>
      </c>
    </row>
    <row r="32" spans="2:18" x14ac:dyDescent="0.35">
      <c r="B32" s="16">
        <v>17.725000000000016</v>
      </c>
      <c r="C32" s="25">
        <f t="shared" si="14"/>
        <v>-16.725000000000016</v>
      </c>
      <c r="D32" s="26" cm="1">
        <f t="array" aca="1" ref="D32" ca="1">B32^2*$P$6+C32^2*$P$5+2*B32*C32*MMULT(MMULT(TRANSPOSE(gmvweights), covmat), epweights)</f>
        <v>4.9654944678144686E-3</v>
      </c>
      <c r="E32" s="27">
        <f t="shared" ca="1" si="15"/>
        <v>7.0466264749981383E-2</v>
      </c>
      <c r="F32" s="27">
        <f t="shared" si="12"/>
        <v>2.9235220785310267E-2</v>
      </c>
      <c r="G32" s="26">
        <f t="shared" ca="1" si="13"/>
        <v>0.37940454031682347</v>
      </c>
      <c r="I32" s="28">
        <v>8.0000000000000015E-4</v>
      </c>
      <c r="J32" s="28">
        <f t="shared" si="16"/>
        <v>2.8036280123289207E-3</v>
      </c>
    </row>
    <row r="33" spans="2:10" x14ac:dyDescent="0.35">
      <c r="B33" s="16">
        <v>17.700000000000017</v>
      </c>
      <c r="C33" s="25">
        <f t="shared" si="14"/>
        <v>-16.700000000000017</v>
      </c>
      <c r="D33" s="26" cm="1">
        <f t="array" aca="1" ref="D33" ca="1">B33^2*$P$6+C33^2*$P$5+2*B33*C33*MMULT(MMULT(TRANSPOSE(gmvweights), covmat), epweights)</f>
        <v>4.9545790090773645E-3</v>
      </c>
      <c r="E33" s="27">
        <f t="shared" ca="1" si="15"/>
        <v>7.0388770475675766E-2</v>
      </c>
      <c r="F33" s="27">
        <f t="shared" si="12"/>
        <v>2.9206224341361164E-2</v>
      </c>
      <c r="G33" s="26">
        <f t="shared" ca="1" si="13"/>
        <v>0.37941029742222915</v>
      </c>
      <c r="I33" s="28">
        <v>9.0000000000000019E-4</v>
      </c>
      <c r="J33" s="28">
        <f t="shared" si="16"/>
        <v>2.8415815138700356E-3</v>
      </c>
    </row>
    <row r="34" spans="2:10" x14ac:dyDescent="0.35">
      <c r="B34" s="16">
        <v>17.675000000000018</v>
      </c>
      <c r="C34" s="25">
        <f t="shared" si="14"/>
        <v>-16.675000000000018</v>
      </c>
      <c r="D34" s="26" cm="1">
        <f t="array" aca="1" ref="D34" ca="1">B34^2*$P$6+C34^2*$P$5+2*B34*C34*MMULT(MMULT(TRANSPOSE(gmvweights), covmat), epweights)</f>
        <v>4.9436789567746109E-3</v>
      </c>
      <c r="E34" s="27">
        <f t="shared" ca="1" si="15"/>
        <v>7.0311300349052072E-2</v>
      </c>
      <c r="F34" s="27">
        <f t="shared" si="12"/>
        <v>2.9177227897412117E-2</v>
      </c>
      <c r="G34" s="26">
        <f t="shared" ca="1" si="13"/>
        <v>0.37941593691165143</v>
      </c>
      <c r="I34" s="28">
        <v>1.0000000000000002E-3</v>
      </c>
      <c r="J34" s="28">
        <f t="shared" si="16"/>
        <v>2.879535015411151E-3</v>
      </c>
    </row>
    <row r="35" spans="2:10" x14ac:dyDescent="0.35">
      <c r="B35" s="16">
        <v>17.65000000000002</v>
      </c>
      <c r="C35" s="25">
        <f t="shared" si="14"/>
        <v>-16.65000000000002</v>
      </c>
      <c r="D35" s="26" cm="1">
        <f t="array" aca="1" ref="D35" ca="1">B35^2*$P$6+C35^2*$P$5+2*B35*C35*MMULT(MMULT(TRANSPOSE(gmvweights), covmat), epweights)</f>
        <v>4.9327943109065409E-3</v>
      </c>
      <c r="E35" s="27">
        <f t="shared" ca="1" si="15"/>
        <v>7.0233854450019617E-2</v>
      </c>
      <c r="F35" s="27">
        <f t="shared" si="12"/>
        <v>2.9148231453463014E-2</v>
      </c>
      <c r="G35" s="26">
        <f t="shared" ca="1" si="13"/>
        <v>0.37942145795837884</v>
      </c>
      <c r="I35" s="28">
        <v>1.1000000000000003E-3</v>
      </c>
      <c r="J35" s="28">
        <f t="shared" si="16"/>
        <v>2.9174885169522659E-3</v>
      </c>
    </row>
    <row r="36" spans="2:10" x14ac:dyDescent="0.35">
      <c r="B36" s="16">
        <v>17.625000000000021</v>
      </c>
      <c r="C36" s="25">
        <f t="shared" si="14"/>
        <v>-16.625000000000021</v>
      </c>
      <c r="D36" s="26" cm="1">
        <f t="array" aca="1" ref="D36" ca="1">B36^2*$P$6+C36^2*$P$5+2*B36*C36*MMULT(MMULT(TRANSPOSE(gmvweights), covmat), epweights)</f>
        <v>4.9219250714725993E-3</v>
      </c>
      <c r="E36" s="27">
        <f t="shared" ca="1" si="15"/>
        <v>7.0156432858809167E-2</v>
      </c>
      <c r="F36" s="27">
        <f t="shared" si="12"/>
        <v>2.9119235009513939E-2</v>
      </c>
      <c r="G36" s="26">
        <f t="shared" ca="1" si="13"/>
        <v>0.37942685973053297</v>
      </c>
      <c r="I36" s="28">
        <v>1.2000000000000003E-3</v>
      </c>
      <c r="J36" s="28">
        <f t="shared" si="16"/>
        <v>2.9554420184933813E-3</v>
      </c>
    </row>
    <row r="37" spans="2:10" x14ac:dyDescent="0.35">
      <c r="B37" s="16">
        <v>17.600000000000023</v>
      </c>
      <c r="C37" s="25">
        <f t="shared" si="14"/>
        <v>-16.600000000000023</v>
      </c>
      <c r="D37" s="26" cm="1">
        <f t="array" aca="1" ref="D37" ca="1">B37^2*$P$6+C37^2*$P$5+2*B37*C37*MMULT(MMULT(TRANSPOSE(gmvweights), covmat), epweights)</f>
        <v>4.9110712384730082E-3</v>
      </c>
      <c r="E37" s="27">
        <f t="shared" ca="1" si="15"/>
        <v>7.007903565598636E-2</v>
      </c>
      <c r="F37" s="27">
        <f t="shared" si="12"/>
        <v>2.9090238565564863E-2</v>
      </c>
      <c r="G37" s="26">
        <f t="shared" ca="1" si="13"/>
        <v>0.37943214139096743</v>
      </c>
      <c r="I37" s="28">
        <v>1.3000000000000004E-3</v>
      </c>
      <c r="J37" s="28">
        <f t="shared" si="16"/>
        <v>2.9933955200344962E-3</v>
      </c>
    </row>
    <row r="38" spans="2:10" x14ac:dyDescent="0.35">
      <c r="B38" s="16">
        <v>17.575000000000024</v>
      </c>
      <c r="C38" s="25">
        <f t="shared" si="14"/>
        <v>-16.575000000000024</v>
      </c>
      <c r="D38" s="26" cm="1">
        <f t="array" aca="1" ref="D38" ca="1">B38^2*$P$6+C38^2*$P$5+2*B38*C38*MMULT(MMULT(TRANSPOSE(gmvweights), covmat), epweights)</f>
        <v>4.9002328119078786E-3</v>
      </c>
      <c r="E38" s="27">
        <f t="shared" ca="1" si="15"/>
        <v>7.0001662922446917E-2</v>
      </c>
      <c r="F38" s="27">
        <f t="shared" si="12"/>
        <v>2.906124212161576E-2</v>
      </c>
      <c r="G38" s="26">
        <f t="shared" ca="1" si="13"/>
        <v>0.37943730209727011</v>
      </c>
      <c r="I38" s="28">
        <v>1.4000000000000004E-3</v>
      </c>
      <c r="J38" s="28">
        <f t="shared" si="16"/>
        <v>3.0313490215756111E-3</v>
      </c>
    </row>
    <row r="39" spans="2:10" x14ac:dyDescent="0.35">
      <c r="B39" s="16">
        <v>17.550000000000026</v>
      </c>
      <c r="C39" s="25">
        <f t="shared" si="14"/>
        <v>-16.550000000000026</v>
      </c>
      <c r="D39" s="26" cm="1">
        <f t="array" aca="1" ref="D39" ca="1">B39^2*$P$6+C39^2*$P$5+2*B39*C39*MMULT(MMULT(TRANSPOSE(gmvweights), covmat), epweights)</f>
        <v>4.8894097917768775E-3</v>
      </c>
      <c r="E39" s="27">
        <f t="shared" ca="1" si="15"/>
        <v>6.9924314739415766E-2</v>
      </c>
      <c r="F39" s="27">
        <f t="shared" si="12"/>
        <v>2.9032245677666685E-2</v>
      </c>
      <c r="G39" s="26">
        <f t="shared" ca="1" si="13"/>
        <v>0.37944234100174423</v>
      </c>
      <c r="I39" s="28">
        <v>1.5000000000000005E-3</v>
      </c>
      <c r="J39" s="28">
        <f t="shared" si="16"/>
        <v>3.0693025231167265E-3</v>
      </c>
    </row>
    <row r="40" spans="2:10" x14ac:dyDescent="0.35">
      <c r="B40" s="16">
        <v>17.525000000000027</v>
      </c>
      <c r="C40" s="25">
        <f t="shared" si="14"/>
        <v>-16.525000000000027</v>
      </c>
      <c r="D40" s="26" cm="1">
        <f t="array" aca="1" ref="D40" ca="1">B40^2*$P$6+C40^2*$P$5+2*B40*C40*MMULT(MMULT(TRANSPOSE(gmvweights), covmat), epweights)</f>
        <v>4.8786021780804489E-3</v>
      </c>
      <c r="E40" s="27">
        <f t="shared" ca="1" si="15"/>
        <v>6.9846991188457427E-2</v>
      </c>
      <c r="F40" s="27">
        <f t="shared" si="12"/>
        <v>2.9003249233717582E-2</v>
      </c>
      <c r="G40" s="26">
        <f t="shared" ca="1" si="13"/>
        <v>0.37944725725132422</v>
      </c>
      <c r="I40" s="28">
        <v>1.6000000000000005E-3</v>
      </c>
      <c r="J40" s="28">
        <f t="shared" si="16"/>
        <v>3.1072560246578414E-3</v>
      </c>
    </row>
    <row r="41" spans="2:10" x14ac:dyDescent="0.35">
      <c r="B41" s="16">
        <v>17.500000000000028</v>
      </c>
      <c r="C41" s="25">
        <f t="shared" si="14"/>
        <v>-16.500000000000028</v>
      </c>
      <c r="D41" s="26" cm="1">
        <f t="array" aca="1" ref="D41" ca="1">B41^2*$P$6+C41^2*$P$5+2*B41*C41*MMULT(MMULT(TRANSPOSE(gmvweights), covmat), epweights)</f>
        <v>4.8678099708182598E-3</v>
      </c>
      <c r="E41" s="27">
        <f t="shared" ca="1" si="15"/>
        <v>6.9769692351466336E-2</v>
      </c>
      <c r="F41" s="27">
        <f t="shared" si="12"/>
        <v>2.8974252789768506E-2</v>
      </c>
      <c r="G41" s="26">
        <f t="shared" ca="1" si="13"/>
        <v>0.37945204998760618</v>
      </c>
      <c r="I41" s="28">
        <v>1.7000000000000006E-3</v>
      </c>
      <c r="J41" s="28">
        <f t="shared" si="16"/>
        <v>3.1452095261989563E-3</v>
      </c>
    </row>
    <row r="42" spans="2:10" x14ac:dyDescent="0.35">
      <c r="B42" s="16">
        <v>17.47500000000003</v>
      </c>
      <c r="C42" s="25">
        <f t="shared" si="14"/>
        <v>-16.47500000000003</v>
      </c>
      <c r="D42" s="26" cm="1">
        <f t="array" aca="1" ref="D42" ca="1">B42^2*$P$6+C42^2*$P$5+2*B42*C42*MMULT(MMULT(TRANSPOSE(gmvweights), covmat), epweights)</f>
        <v>4.8570331699904212E-3</v>
      </c>
      <c r="E42" s="27">
        <f t="shared" ca="1" si="15"/>
        <v>6.9692418310677254E-2</v>
      </c>
      <c r="F42" s="27">
        <f t="shared" si="12"/>
        <v>2.8945256345819403E-2</v>
      </c>
      <c r="G42" s="26">
        <f t="shared" ca="1" si="13"/>
        <v>0.37945671834676237</v>
      </c>
      <c r="I42" s="28">
        <v>1.8000000000000006E-3</v>
      </c>
      <c r="J42" s="28">
        <f t="shared" si="16"/>
        <v>3.1831630277400717E-3</v>
      </c>
    </row>
    <row r="43" spans="2:10" x14ac:dyDescent="0.35">
      <c r="B43" s="16">
        <v>17.450000000000031</v>
      </c>
      <c r="C43" s="25">
        <f t="shared" si="14"/>
        <v>-16.450000000000031</v>
      </c>
      <c r="D43" s="26" cm="1">
        <f t="array" aca="1" ref="D43" ca="1">B43^2*$P$6+C43^2*$P$5+2*B43*C43*MMULT(MMULT(TRANSPOSE(gmvweights), covmat), epweights)</f>
        <v>4.8462717755970441E-3</v>
      </c>
      <c r="E43" s="27">
        <f t="shared" ca="1" si="15"/>
        <v>6.96151691486636E-2</v>
      </c>
      <c r="F43" s="27">
        <f t="shared" si="12"/>
        <v>2.8916259901870328E-2</v>
      </c>
      <c r="G43" s="26">
        <f t="shared" ca="1" si="13"/>
        <v>0.37946126145952835</v>
      </c>
      <c r="I43" s="28">
        <v>1.9000000000000006E-3</v>
      </c>
      <c r="J43" s="28">
        <f t="shared" si="16"/>
        <v>3.2211165292811866E-3</v>
      </c>
    </row>
    <row r="44" spans="2:10" x14ac:dyDescent="0.35">
      <c r="B44" s="16">
        <v>17.425000000000033</v>
      </c>
      <c r="C44" s="25">
        <f t="shared" si="14"/>
        <v>-16.425000000000033</v>
      </c>
      <c r="D44" s="26" cm="1">
        <f t="array" aca="1" ref="D44" ca="1">B44^2*$P$6+C44^2*$P$5+2*B44*C44*MMULT(MMULT(TRANSPOSE(gmvweights), covmat), epweights)</f>
        <v>4.8355257876379065E-3</v>
      </c>
      <c r="E44" s="27">
        <f t="shared" ca="1" si="15"/>
        <v>6.9537944948336705E-2</v>
      </c>
      <c r="F44" s="27">
        <f t="shared" si="12"/>
        <v>2.8887263457921225E-2</v>
      </c>
      <c r="G44" s="26">
        <f t="shared" ca="1" si="13"/>
        <v>0.37946567845117762</v>
      </c>
      <c r="I44" s="28">
        <v>2.0000000000000005E-3</v>
      </c>
      <c r="J44" s="28">
        <f t="shared" si="16"/>
        <v>3.2590700308223015E-3</v>
      </c>
    </row>
    <row r="45" spans="2:10" x14ac:dyDescent="0.35">
      <c r="B45" s="16">
        <v>17.400000000000034</v>
      </c>
      <c r="C45" s="25">
        <f t="shared" si="14"/>
        <v>-16.400000000000034</v>
      </c>
      <c r="D45" s="26" cm="1">
        <f t="array" aca="1" ref="D45" ca="1">B45^2*$P$6+C45^2*$P$5+2*B45*C45*MMULT(MMULT(TRANSPOSE(gmvweights), covmat), epweights)</f>
        <v>4.8247952061131194E-3</v>
      </c>
      <c r="E45" s="27">
        <f t="shared" ca="1" si="15"/>
        <v>6.9460745792952153E-2</v>
      </c>
      <c r="F45" s="27">
        <f t="shared" si="12"/>
        <v>2.885826701397215E-2</v>
      </c>
      <c r="G45" s="26">
        <f t="shared" ca="1" si="13"/>
        <v>0.37946996844146463</v>
      </c>
      <c r="I45" s="28">
        <v>2.1000000000000003E-3</v>
      </c>
      <c r="J45" s="28">
        <f t="shared" si="16"/>
        <v>3.2970235323634169E-3</v>
      </c>
    </row>
    <row r="46" spans="2:10" x14ac:dyDescent="0.35">
      <c r="B46" s="16">
        <v>17.375000000000036</v>
      </c>
      <c r="C46" s="25">
        <f t="shared" si="14"/>
        <v>-16.375000000000036</v>
      </c>
      <c r="D46" s="26" cm="1">
        <f t="array" aca="1" ref="D46" ca="1">B46^2*$P$6+C46^2*$P$5+2*B46*C46*MMULT(MMULT(TRANSPOSE(gmvweights), covmat), epweights)</f>
        <v>4.8140800310226828E-3</v>
      </c>
      <c r="E46" s="27">
        <f t="shared" ca="1" si="15"/>
        <v>6.9383571766108168E-2</v>
      </c>
      <c r="F46" s="27">
        <f t="shared" si="12"/>
        <v>2.8829270570023047E-2</v>
      </c>
      <c r="G46" s="26">
        <f t="shared" ca="1" si="13"/>
        <v>0.37947413054460422</v>
      </c>
      <c r="I46" s="28">
        <v>2.2000000000000001E-3</v>
      </c>
      <c r="J46" s="28">
        <f t="shared" si="16"/>
        <v>3.3349770339045318E-3</v>
      </c>
    </row>
    <row r="47" spans="2:10" x14ac:dyDescent="0.35">
      <c r="B47" s="16">
        <v>17.350000000000037</v>
      </c>
      <c r="C47" s="25">
        <f t="shared" si="14"/>
        <v>-16.350000000000037</v>
      </c>
      <c r="D47" s="26" cm="1">
        <f t="array" aca="1" ref="D47" ca="1">B47^2*$P$6+C47^2*$P$5+2*B47*C47*MMULT(MMULT(TRANSPOSE(gmvweights), covmat), epweights)</f>
        <v>4.8033802623665967E-3</v>
      </c>
      <c r="E47" s="27">
        <f t="shared" ca="1" si="15"/>
        <v>6.9306422951748103E-2</v>
      </c>
      <c r="F47" s="27">
        <f t="shared" si="12"/>
        <v>2.8800274126073971E-2</v>
      </c>
      <c r="G47" s="26">
        <f t="shared" ca="1" si="13"/>
        <v>0.37947816386923494</v>
      </c>
      <c r="I47" s="28">
        <v>2.3E-3</v>
      </c>
      <c r="J47" s="28">
        <f t="shared" si="16"/>
        <v>3.3729305354456467E-3</v>
      </c>
    </row>
    <row r="48" spans="2:10" x14ac:dyDescent="0.35">
      <c r="B48" s="16">
        <v>17.325000000000038</v>
      </c>
      <c r="C48" s="25">
        <f t="shared" si="14"/>
        <v>-16.325000000000038</v>
      </c>
      <c r="D48" s="26" cm="1">
        <f t="array" aca="1" ref="D48" ca="1">B48^2*$P$6+C48^2*$P$5+2*B48*C48*MMULT(MMULT(TRANSPOSE(gmvweights), covmat), epweights)</f>
        <v>4.792695900144861E-3</v>
      </c>
      <c r="E48" s="27">
        <f t="shared" ca="1" si="15"/>
        <v>6.9229299434161992E-2</v>
      </c>
      <c r="F48" s="27">
        <f t="shared" si="12"/>
        <v>2.8771277682124896E-2</v>
      </c>
      <c r="G48" s="26">
        <f t="shared" ca="1" si="13"/>
        <v>0.37948206751838132</v>
      </c>
      <c r="I48" s="28">
        <v>2.3999999999999998E-3</v>
      </c>
      <c r="J48" s="28">
        <f t="shared" si="16"/>
        <v>3.4108840369867621E-3</v>
      </c>
    </row>
    <row r="49" spans="2:10" x14ac:dyDescent="0.35">
      <c r="B49" s="16">
        <v>17.30000000000004</v>
      </c>
      <c r="C49" s="25">
        <f t="shared" si="14"/>
        <v>-16.30000000000004</v>
      </c>
      <c r="D49" s="26" cm="1">
        <f t="array" aca="1" ref="D49" ca="1">B49^2*$P$6+C49^2*$P$5+2*B49*C49*MMULT(MMULT(TRANSPOSE(gmvweights), covmat), epweights)</f>
        <v>4.7820269443576979E-3</v>
      </c>
      <c r="E49" s="27">
        <f t="shared" ca="1" si="15"/>
        <v>6.9152201297989768E-2</v>
      </c>
      <c r="F49" s="27">
        <f t="shared" si="12"/>
        <v>2.8742281238175793E-2</v>
      </c>
      <c r="G49" s="26">
        <f t="shared" ca="1" si="13"/>
        <v>0.37948584058941082</v>
      </c>
      <c r="I49" s="28">
        <v>2.4999999999999996E-3</v>
      </c>
      <c r="J49" s="28">
        <f t="shared" si="16"/>
        <v>3.4488375385278765E-3</v>
      </c>
    </row>
    <row r="50" spans="2:10" x14ac:dyDescent="0.35">
      <c r="B50" s="16">
        <v>17.275000000000041</v>
      </c>
      <c r="C50" s="25">
        <f t="shared" si="14"/>
        <v>-16.275000000000041</v>
      </c>
      <c r="D50" s="26" cm="1">
        <f t="array" aca="1" ref="D50" ca="1">B50^2*$P$6+C50^2*$P$5+2*B50*C50*MMULT(MMULT(TRANSPOSE(gmvweights), covmat), epweights)</f>
        <v>4.7713733950046633E-3</v>
      </c>
      <c r="E50" s="27">
        <f t="shared" ca="1" si="15"/>
        <v>6.9075128628216562E-2</v>
      </c>
      <c r="F50" s="27">
        <f t="shared" si="12"/>
        <v>2.8713284794226746E-2</v>
      </c>
      <c r="G50" s="26">
        <f t="shared" ca="1" si="13"/>
        <v>0.37948948217403478</v>
      </c>
      <c r="I50" s="28">
        <v>2.5999999999999994E-3</v>
      </c>
      <c r="J50" s="28">
        <f t="shared" si="16"/>
        <v>3.4867910400689919E-3</v>
      </c>
    </row>
    <row r="51" spans="2:10" x14ac:dyDescent="0.35">
      <c r="B51" s="16">
        <v>17.250000000000043</v>
      </c>
      <c r="C51" s="25">
        <f t="shared" si="14"/>
        <v>-16.250000000000043</v>
      </c>
      <c r="D51" s="26" cm="1">
        <f t="array" aca="1" ref="D51" ca="1">B51^2*$P$6+C51^2*$P$5+2*B51*C51*MMULT(MMULT(TRANSPOSE(gmvweights), covmat), epweights)</f>
        <v>4.7607352520858681E-3</v>
      </c>
      <c r="E51" s="27">
        <f t="shared" ca="1" si="15"/>
        <v>6.8998081510183079E-2</v>
      </c>
      <c r="F51" s="27">
        <f t="shared" si="12"/>
        <v>2.8684288350277642E-2</v>
      </c>
      <c r="G51" s="26">
        <f t="shared" ca="1" si="13"/>
        <v>0.37949299135821968</v>
      </c>
      <c r="I51" s="28">
        <v>2.6999999999999993E-3</v>
      </c>
      <c r="J51" s="28">
        <f t="shared" si="16"/>
        <v>3.5247445416101068E-3</v>
      </c>
    </row>
    <row r="52" spans="2:10" x14ac:dyDescent="0.35">
      <c r="B52" s="16">
        <v>17.225000000000044</v>
      </c>
      <c r="C52" s="25">
        <f t="shared" si="14"/>
        <v>-16.225000000000044</v>
      </c>
      <c r="D52" s="26" cm="1">
        <f t="array" aca="1" ref="D52" ca="1">B52^2*$P$6+C52^2*$P$5+2*B52*C52*MMULT(MMULT(TRANSPOSE(gmvweights), covmat), epweights)</f>
        <v>4.7501125156016455E-3</v>
      </c>
      <c r="E52" s="27">
        <f t="shared" ca="1" si="15"/>
        <v>6.8921060029584896E-2</v>
      </c>
      <c r="F52" s="27">
        <f t="shared" si="12"/>
        <v>2.8655291906328567E-2</v>
      </c>
      <c r="G52" s="26">
        <f t="shared" ca="1" si="13"/>
        <v>0.37949636722216995</v>
      </c>
      <c r="I52" s="28">
        <v>2.7999999999999991E-3</v>
      </c>
      <c r="J52" s="28">
        <f t="shared" si="16"/>
        <v>3.5626980431512217E-3</v>
      </c>
    </row>
    <row r="53" spans="2:10" x14ac:dyDescent="0.35">
      <c r="B53" s="16">
        <v>17.200000000000045</v>
      </c>
      <c r="C53" s="25">
        <f t="shared" si="14"/>
        <v>-16.200000000000045</v>
      </c>
      <c r="D53" s="26" cm="1">
        <f t="array" aca="1" ref="D53" ca="1">B53^2*$P$6+C53^2*$P$5+2*B53*C53*MMULT(MMULT(TRANSPOSE(gmvweights), covmat), epweights)</f>
        <v>4.7395051855515513E-3</v>
      </c>
      <c r="E53" s="27">
        <f t="shared" ca="1" si="15"/>
        <v>6.8844064272466879E-2</v>
      </c>
      <c r="F53" s="27">
        <f t="shared" si="12"/>
        <v>2.8626295462379464E-2</v>
      </c>
      <c r="G53" s="26">
        <f t="shared" ca="1" si="13"/>
        <v>0.37949960884032635</v>
      </c>
      <c r="I53" s="28">
        <v>2.8999999999999989E-3</v>
      </c>
      <c r="J53" s="28">
        <f t="shared" si="16"/>
        <v>3.6006515446923371E-3</v>
      </c>
    </row>
    <row r="54" spans="2:10" x14ac:dyDescent="0.35">
      <c r="B54" s="16">
        <v>17.175000000000047</v>
      </c>
      <c r="C54" s="25">
        <f t="shared" si="14"/>
        <v>-16.175000000000047</v>
      </c>
      <c r="D54" s="26" cm="1">
        <f t="array" aca="1" ref="D54" ca="1">B54^2*$P$6+C54^2*$P$5+2*B54*C54*MMULT(MMULT(TRANSPOSE(gmvweights), covmat), epweights)</f>
        <v>4.7289132619361407E-3</v>
      </c>
      <c r="E54" s="27">
        <f t="shared" ca="1" si="15"/>
        <v>6.8767094325237713E-2</v>
      </c>
      <c r="F54" s="27">
        <f t="shared" si="12"/>
        <v>2.8597299018430389E-2</v>
      </c>
      <c r="G54" s="26">
        <f t="shared" ca="1" si="13"/>
        <v>0.37950271528126223</v>
      </c>
      <c r="I54" s="28">
        <v>2.9999999999999988E-3</v>
      </c>
      <c r="J54" s="28">
        <f t="shared" si="16"/>
        <v>3.6386050462334516E-3</v>
      </c>
    </row>
    <row r="55" spans="2:10" x14ac:dyDescent="0.35">
      <c r="B55" s="16">
        <v>17.150000000000048</v>
      </c>
      <c r="C55" s="25">
        <f t="shared" si="14"/>
        <v>-16.150000000000048</v>
      </c>
      <c r="D55" s="26" cm="1">
        <f t="array" aca="1" ref="D55" ca="1">B55^2*$P$6+C55^2*$P$5+2*B55*C55*MMULT(MMULT(TRANSPOSE(gmvweights), covmat), epweights)</f>
        <v>4.7183367447547475E-3</v>
      </c>
      <c r="E55" s="27">
        <f t="shared" ca="1" si="15"/>
        <v>6.8690150274655443E-2</v>
      </c>
      <c r="F55" s="27">
        <f t="shared" si="12"/>
        <v>2.8568302574481286E-2</v>
      </c>
      <c r="G55" s="26">
        <f t="shared" ca="1" si="13"/>
        <v>0.37950568560773246</v>
      </c>
      <c r="I55" s="28">
        <v>3.0999999999999986E-3</v>
      </c>
      <c r="J55" s="28">
        <f t="shared" si="16"/>
        <v>3.6765585477745669E-3</v>
      </c>
    </row>
    <row r="56" spans="2:10" x14ac:dyDescent="0.35">
      <c r="B56" s="16">
        <v>17.12500000000005</v>
      </c>
      <c r="C56" s="25">
        <f t="shared" si="14"/>
        <v>-16.12500000000005</v>
      </c>
      <c r="D56" s="26" cm="1">
        <f t="array" aca="1" ref="D56" ca="1">B56^2*$P$6+C56^2*$P$5+2*B56*C56*MMULT(MMULT(TRANSPOSE(gmvweights), covmat), epweights)</f>
        <v>4.7077756340078158E-3</v>
      </c>
      <c r="E56" s="27">
        <f t="shared" ca="1" si="15"/>
        <v>6.8613232207846153E-2</v>
      </c>
      <c r="F56" s="27">
        <f t="shared" si="12"/>
        <v>2.853930613053221E-2</v>
      </c>
      <c r="G56" s="26">
        <f t="shared" ca="1" si="13"/>
        <v>0.37950851887654596</v>
      </c>
      <c r="I56" s="28">
        <v>3.1999999999999984E-3</v>
      </c>
      <c r="J56" s="28">
        <f t="shared" si="16"/>
        <v>3.7145120493156819E-3</v>
      </c>
    </row>
    <row r="57" spans="2:10" x14ac:dyDescent="0.35">
      <c r="B57" s="16">
        <v>17.100000000000051</v>
      </c>
      <c r="C57" s="25">
        <f t="shared" si="14"/>
        <v>-16.100000000000051</v>
      </c>
      <c r="D57" s="26" cm="1">
        <f t="array" aca="1" ref="D57" ca="1">B57^2*$P$6+C57^2*$P$5+2*B57*C57*MMULT(MMULT(TRANSPOSE(gmvweights), covmat), epweights)</f>
        <v>4.6972299296952347E-3</v>
      </c>
      <c r="E57" s="27">
        <f t="shared" ca="1" si="15"/>
        <v>6.8536340212293462E-2</v>
      </c>
      <c r="F57" s="27">
        <f t="shared" si="12"/>
        <v>2.8510309686583107E-2</v>
      </c>
      <c r="G57" s="26">
        <f t="shared" ca="1" si="13"/>
        <v>0.37951121413859218</v>
      </c>
      <c r="I57" s="28">
        <v>3.2999999999999982E-3</v>
      </c>
      <c r="J57" s="28">
        <f t="shared" si="16"/>
        <v>3.7524655508567968E-3</v>
      </c>
    </row>
    <row r="58" spans="2:10" x14ac:dyDescent="0.35">
      <c r="B58" s="16">
        <v>17.075000000000053</v>
      </c>
      <c r="C58" s="25">
        <f t="shared" si="14"/>
        <v>-16.075000000000053</v>
      </c>
      <c r="D58" s="26" cm="1">
        <f t="array" aca="1" ref="D58" ca="1">B58^2*$P$6+C58^2*$P$5+2*B58*C58*MMULT(MMULT(TRANSPOSE(gmvweights), covmat), epweights)</f>
        <v>4.686699631817115E-3</v>
      </c>
      <c r="E58" s="27">
        <f t="shared" ca="1" si="15"/>
        <v>6.8459474375845999E-2</v>
      </c>
      <c r="F58" s="27">
        <f t="shared" si="12"/>
        <v>2.8481313242634032E-2</v>
      </c>
      <c r="G58" s="26">
        <f t="shared" ca="1" si="13"/>
        <v>0.37951377043877521</v>
      </c>
      <c r="I58" s="28">
        <v>3.3999999999999981E-3</v>
      </c>
      <c r="J58" s="28">
        <f t="shared" si="16"/>
        <v>3.7904190523979121E-3</v>
      </c>
    </row>
    <row r="59" spans="2:10" x14ac:dyDescent="0.35">
      <c r="B59" s="16">
        <v>17.050000000000054</v>
      </c>
      <c r="C59" s="25">
        <f t="shared" si="14"/>
        <v>-16.050000000000054</v>
      </c>
      <c r="D59" s="26" cm="1">
        <f t="array" aca="1" ref="D59" ca="1">B59^2*$P$6+C59^2*$P$5+2*B59*C59*MMULT(MMULT(TRANSPOSE(gmvweights), covmat), epweights)</f>
        <v>4.6761847403731238E-3</v>
      </c>
      <c r="E59" s="27">
        <f t="shared" ca="1" si="15"/>
        <v>6.8382634786714122E-2</v>
      </c>
      <c r="F59" s="27">
        <f t="shared" si="12"/>
        <v>2.8452316798684929E-2</v>
      </c>
      <c r="G59" s="26">
        <f t="shared" ca="1" si="13"/>
        <v>0.37951618681600047</v>
      </c>
      <c r="I59" s="28">
        <v>3.4999999999999979E-3</v>
      </c>
      <c r="J59" s="28">
        <f t="shared" si="16"/>
        <v>3.8283725539390266E-3</v>
      </c>
    </row>
    <row r="60" spans="2:10" x14ac:dyDescent="0.35">
      <c r="B60" s="16">
        <v>17.025000000000055</v>
      </c>
      <c r="C60" s="25">
        <f t="shared" si="14"/>
        <v>-16.025000000000055</v>
      </c>
      <c r="D60" s="26" cm="1">
        <f t="array" aca="1" ref="D60" ca="1">B60^2*$P$6+C60^2*$P$5+2*B60*C60*MMULT(MMULT(TRANSPOSE(gmvweights), covmat), epweights)</f>
        <v>4.6656852553637052E-3</v>
      </c>
      <c r="E60" s="27">
        <f t="shared" ca="1" si="15"/>
        <v>6.8305821533480623E-2</v>
      </c>
      <c r="F60" s="27">
        <f t="shared" si="12"/>
        <v>2.8423320354735854E-2</v>
      </c>
      <c r="G60" s="26">
        <f t="shared" ca="1" si="13"/>
        <v>0.37951846230308994</v>
      </c>
      <c r="I60" s="28">
        <v>3.5999999999999977E-3</v>
      </c>
      <c r="J60" s="28">
        <f t="shared" si="16"/>
        <v>3.866326055480142E-3</v>
      </c>
    </row>
    <row r="61" spans="2:10" x14ac:dyDescent="0.35">
      <c r="B61" s="16">
        <v>17.000000000000057</v>
      </c>
      <c r="C61" s="25">
        <f t="shared" si="14"/>
        <v>-16.000000000000057</v>
      </c>
      <c r="D61" s="26" cm="1">
        <f t="array" aca="1" ref="D61" ca="1">B61^2*$P$6+C61^2*$P$5+2*B61*C61*MMULT(MMULT(TRANSPOSE(gmvweights), covmat), epweights)</f>
        <v>4.655201176788526E-3</v>
      </c>
      <c r="E61" s="27">
        <f t="shared" ca="1" si="15"/>
        <v>6.8229034705091104E-2</v>
      </c>
      <c r="F61" s="27">
        <f t="shared" si="12"/>
        <v>2.8394323910786778E-2</v>
      </c>
      <c r="G61" s="26">
        <f t="shared" ca="1" si="13"/>
        <v>0.37952059592680415</v>
      </c>
      <c r="I61" s="28">
        <v>3.6999999999999976E-3</v>
      </c>
      <c r="J61" s="28">
        <f t="shared" si="16"/>
        <v>3.9042795570212569E-3</v>
      </c>
    </row>
    <row r="62" spans="2:10" x14ac:dyDescent="0.35">
      <c r="B62" s="16">
        <v>16.975000000000058</v>
      </c>
      <c r="C62" s="25">
        <f t="shared" si="14"/>
        <v>-15.975000000000058</v>
      </c>
      <c r="D62" s="26" cm="1">
        <f t="array" aca="1" ref="D62" ca="1">B62^2*$P$6+C62^2*$P$5+2*B62*C62*MMULT(MMULT(TRANSPOSE(gmvweights), covmat), epweights)</f>
        <v>4.6447325046478083E-3</v>
      </c>
      <c r="E62" s="27">
        <f t="shared" ca="1" si="15"/>
        <v>6.8152274390865408E-2</v>
      </c>
      <c r="F62" s="27">
        <f t="shared" si="12"/>
        <v>2.8365327466837675E-2</v>
      </c>
      <c r="G62" s="26">
        <f t="shared" ca="1" si="13"/>
        <v>0.3795225867077513</v>
      </c>
      <c r="I62" s="28">
        <v>3.7999999999999974E-3</v>
      </c>
      <c r="J62" s="28">
        <f t="shared" si="16"/>
        <v>3.9422330585623718E-3</v>
      </c>
    </row>
    <row r="63" spans="2:10" x14ac:dyDescent="0.35">
      <c r="B63" s="16">
        <v>16.95000000000006</v>
      </c>
      <c r="C63" s="25">
        <f t="shared" si="14"/>
        <v>-15.95000000000006</v>
      </c>
      <c r="D63" s="26" cm="1">
        <f t="array" aca="1" ref="D63" ca="1">B63^2*$P$6+C63^2*$P$5+2*B63*C63*MMULT(MMULT(TRANSPOSE(gmvweights), covmat), epweights)</f>
        <v>4.6342792389413301E-3</v>
      </c>
      <c r="E63" s="27">
        <f t="shared" ca="1" si="15"/>
        <v>6.8075540680492069E-2</v>
      </c>
      <c r="F63" s="27">
        <f t="shared" si="12"/>
        <v>2.83363310228886E-2</v>
      </c>
      <c r="G63" s="26">
        <f t="shared" ca="1" si="13"/>
        <v>0.37952443366039013</v>
      </c>
      <c r="I63" s="28">
        <v>3.8999999999999972E-3</v>
      </c>
      <c r="J63" s="28">
        <f t="shared" si="16"/>
        <v>3.9801865601034872E-3</v>
      </c>
    </row>
    <row r="64" spans="2:10" x14ac:dyDescent="0.35">
      <c r="B64" s="16">
        <v>16.925000000000061</v>
      </c>
      <c r="C64" s="25">
        <f t="shared" si="14"/>
        <v>-15.925000000000061</v>
      </c>
      <c r="D64" s="26" cm="1">
        <f t="array" aca="1" ref="D64" ca="1">B64^2*$P$6+C64^2*$P$5+2*B64*C64*MMULT(MMULT(TRANSPOSE(gmvweights), covmat), epweights)</f>
        <v>4.6238413796689803E-3</v>
      </c>
      <c r="E64" s="27">
        <f t="shared" ca="1" si="15"/>
        <v>6.7998833664034128E-2</v>
      </c>
      <c r="F64" s="27">
        <f t="shared" si="12"/>
        <v>2.8307334578939497E-2</v>
      </c>
      <c r="G64" s="26">
        <f t="shared" ca="1" si="13"/>
        <v>0.37952613579296562</v>
      </c>
      <c r="I64" s="28">
        <v>3.9999999999999975E-3</v>
      </c>
      <c r="J64" s="28">
        <f t="shared" si="16"/>
        <v>4.0181400616446025E-3</v>
      </c>
    </row>
    <row r="65" spans="2:10" x14ac:dyDescent="0.35">
      <c r="B65" s="16">
        <v>16.900000000000063</v>
      </c>
      <c r="C65" s="25">
        <f t="shared" si="14"/>
        <v>-15.900000000000063</v>
      </c>
      <c r="D65" s="26" cm="1">
        <f t="array" aca="1" ref="D65" ca="1">B65^2*$P$6+C65^2*$P$5+2*B65*C65*MMULT(MMULT(TRANSPOSE(gmvweights), covmat), epweights)</f>
        <v>4.6134189268315362E-3</v>
      </c>
      <c r="E65" s="27">
        <f t="shared" ca="1" si="15"/>
        <v>6.7922153431936597E-2</v>
      </c>
      <c r="F65" s="27">
        <f t="shared" si="12"/>
        <v>2.8278338134990422E-2</v>
      </c>
      <c r="G65" s="26">
        <f t="shared" ca="1" si="13"/>
        <v>0.37952769210744136</v>
      </c>
      <c r="I65" s="28">
        <v>4.0999999999999977E-3</v>
      </c>
      <c r="J65" s="28">
        <f t="shared" si="16"/>
        <v>4.056093563185717E-3</v>
      </c>
    </row>
    <row r="66" spans="2:10" x14ac:dyDescent="0.35">
      <c r="B66" s="16">
        <v>16.875000000000064</v>
      </c>
      <c r="C66" s="25">
        <f t="shared" si="14"/>
        <v>-15.875000000000064</v>
      </c>
      <c r="D66" s="26" cm="1">
        <f t="array" aca="1" ref="D66" ca="1">B66^2*$P$6+C66^2*$P$5+2*B66*C66*MMULT(MMULT(TRANSPOSE(gmvweights), covmat), epweights)</f>
        <v>4.6030118804278874E-3</v>
      </c>
      <c r="E66" s="27">
        <f t="shared" ca="1" si="15"/>
        <v>6.7845500075007836E-2</v>
      </c>
      <c r="F66" s="27">
        <f t="shared" si="12"/>
        <v>2.8249341691041346E-2</v>
      </c>
      <c r="G66" s="26">
        <f t="shared" ca="1" si="13"/>
        <v>0.37952910159957093</v>
      </c>
      <c r="I66" s="28">
        <v>4.199999999999998E-3</v>
      </c>
      <c r="J66" s="28">
        <f t="shared" si="16"/>
        <v>4.0940470647268324E-3</v>
      </c>
    </row>
    <row r="67" spans="2:10" x14ac:dyDescent="0.35">
      <c r="B67" s="16">
        <v>16.850000000000065</v>
      </c>
      <c r="C67" s="25">
        <f t="shared" si="14"/>
        <v>-15.850000000000065</v>
      </c>
      <c r="D67" s="26" cm="1">
        <f t="array" aca="1" ref="D67" ca="1">B67^2*$P$6+C67^2*$P$5+2*B67*C67*MMULT(MMULT(TRANSPOSE(gmvweights), covmat), epweights)</f>
        <v>4.5926202404589223E-3</v>
      </c>
      <c r="E67" s="27">
        <f t="shared" ca="1" si="15"/>
        <v>6.7768873684449865E-2</v>
      </c>
      <c r="F67" s="27">
        <f t="shared" si="12"/>
        <v>2.8220345247092271E-2</v>
      </c>
      <c r="G67" s="26">
        <f t="shared" ca="1" si="13"/>
        <v>0.37953036325870088</v>
      </c>
      <c r="I67" s="28">
        <v>4.2999999999999983E-3</v>
      </c>
      <c r="J67" s="28">
        <f t="shared" si="16"/>
        <v>4.1320005662679477E-3</v>
      </c>
    </row>
    <row r="68" spans="2:10" x14ac:dyDescent="0.35">
      <c r="B68" s="16">
        <v>16.825000000000067</v>
      </c>
      <c r="C68" s="25">
        <f t="shared" si="14"/>
        <v>-15.825000000000067</v>
      </c>
      <c r="D68" s="26" cm="1">
        <f t="array" aca="1" ref="D68" ca="1">B68^2*$P$6+C68^2*$P$5+2*B68*C68*MMULT(MMULT(TRANSPOSE(gmvweights), covmat), epweights)</f>
        <v>4.5822440069243076E-3</v>
      </c>
      <c r="E68" s="27">
        <f t="shared" ca="1" si="15"/>
        <v>6.7692274351836543E-2</v>
      </c>
      <c r="F68" s="27">
        <f t="shared" si="12"/>
        <v>2.8191348803143168E-2</v>
      </c>
      <c r="G68" s="26">
        <f t="shared" ca="1" si="13"/>
        <v>0.37953147606786153</v>
      </c>
      <c r="I68" s="28">
        <v>4.3999999999999985E-3</v>
      </c>
      <c r="J68" s="28">
        <f t="shared" si="16"/>
        <v>4.1699540678090631E-3</v>
      </c>
    </row>
    <row r="69" spans="2:10" x14ac:dyDescent="0.35">
      <c r="B69" s="16">
        <v>16.800000000000068</v>
      </c>
      <c r="C69" s="25">
        <f t="shared" si="14"/>
        <v>-15.800000000000068</v>
      </c>
      <c r="D69" s="26" cm="1">
        <f t="array" aca="1" ref="D69" ca="1">B69^2*$P$6+C69^2*$P$5+2*B69*C69*MMULT(MMULT(TRANSPOSE(gmvweights), covmat), epweights)</f>
        <v>4.5718831798238213E-3</v>
      </c>
      <c r="E69" s="27">
        <f t="shared" ca="1" si="15"/>
        <v>6.7615702169125047E-2</v>
      </c>
      <c r="F69" s="27">
        <f t="shared" si="12"/>
        <v>2.8162352359194093E-2</v>
      </c>
      <c r="G69" s="26">
        <f t="shared" ca="1" si="13"/>
        <v>0.37953243900367478</v>
      </c>
      <c r="I69" s="28">
        <v>4.4999999999999988E-3</v>
      </c>
      <c r="J69" s="28">
        <f t="shared" si="16"/>
        <v>4.2079075693501784E-3</v>
      </c>
    </row>
    <row r="70" spans="2:10" x14ac:dyDescent="0.35">
      <c r="B70" s="16">
        <v>16.77500000000007</v>
      </c>
      <c r="C70" s="25">
        <f t="shared" si="14"/>
        <v>-15.77500000000007</v>
      </c>
      <c r="D70" s="26" cm="1">
        <f t="array" aca="1" ref="D70" ca="1">B70^2*$P$6+C70^2*$P$5+2*B70*C70*MMULT(MMULT(TRANSPOSE(gmvweights), covmat), epweights)</f>
        <v>4.5615377591577966E-3</v>
      </c>
      <c r="E70" s="27">
        <f t="shared" ca="1" si="15"/>
        <v>6.7539157228661037E-2</v>
      </c>
      <c r="F70" s="27">
        <f t="shared" si="12"/>
        <v>2.813335591524499E-2</v>
      </c>
      <c r="G70" s="26">
        <f t="shared" ca="1" si="13"/>
        <v>0.37953325103629182</v>
      </c>
      <c r="I70" s="28">
        <v>4.5999999999999991E-3</v>
      </c>
      <c r="J70" s="28">
        <f t="shared" si="16"/>
        <v>4.2458610708912929E-3</v>
      </c>
    </row>
    <row r="71" spans="2:10" x14ac:dyDescent="0.35">
      <c r="B71" s="16">
        <v>16.750000000000071</v>
      </c>
      <c r="C71" s="25">
        <f t="shared" si="14"/>
        <v>-15.750000000000071</v>
      </c>
      <c r="D71" s="26" cm="1">
        <f t="array" aca="1" ref="D71" ca="1">B71^2*$P$6+C71^2*$P$5+2*B71*C71*MMULT(MMULT(TRANSPOSE(gmvweights), covmat), epweights)</f>
        <v>4.5512077449261223E-3</v>
      </c>
      <c r="E71" s="27">
        <f t="shared" ca="1" si="15"/>
        <v>6.7462639623173073E-2</v>
      </c>
      <c r="F71" s="27">
        <f t="shared" si="12"/>
        <v>2.8104359471295914E-2</v>
      </c>
      <c r="G71" s="26">
        <f t="shared" ca="1" si="13"/>
        <v>0.37953391112939716</v>
      </c>
      <c r="I71" s="28">
        <v>4.6999999999999993E-3</v>
      </c>
      <c r="J71" s="28">
        <f t="shared" si="16"/>
        <v>4.2838145724324083E-3</v>
      </c>
    </row>
    <row r="72" spans="2:10" x14ac:dyDescent="0.35">
      <c r="B72" s="16">
        <v>16.725000000000072</v>
      </c>
      <c r="C72" s="25">
        <f t="shared" si="14"/>
        <v>-15.725000000000072</v>
      </c>
      <c r="D72" s="26" cm="1">
        <f t="array" aca="1" ref="D72" ca="1">B72^2*$P$6+C72^2*$P$5+2*B72*C72*MMULT(MMULT(TRANSPOSE(gmvweights), covmat), epweights)</f>
        <v>4.5408931371289096E-3</v>
      </c>
      <c r="E72" s="27">
        <f t="shared" ca="1" si="15"/>
        <v>6.7386149445779364E-2</v>
      </c>
      <c r="F72" s="27">
        <f t="shared" si="12"/>
        <v>2.8075363027346839E-2</v>
      </c>
      <c r="G72" s="26">
        <f t="shared" ca="1" si="13"/>
        <v>0.37953441824013756</v>
      </c>
      <c r="I72" s="28">
        <v>4.7999999999999996E-3</v>
      </c>
      <c r="J72" s="28">
        <f t="shared" si="16"/>
        <v>4.3217680739735236E-3</v>
      </c>
    </row>
    <row r="73" spans="2:10" x14ac:dyDescent="0.35">
      <c r="B73" s="16">
        <v>16.700000000000074</v>
      </c>
      <c r="C73" s="25">
        <f t="shared" si="14"/>
        <v>-15.700000000000074</v>
      </c>
      <c r="D73" s="26" cm="1">
        <f t="array" aca="1" ref="D73" ca="1">B73^2*$P$6+C73^2*$P$5+2*B73*C73*MMULT(MMULT(TRANSPOSE(gmvweights), covmat), epweights)</f>
        <v>4.5305939357659364E-3</v>
      </c>
      <c r="E73" s="27">
        <f t="shared" ca="1" si="15"/>
        <v>6.7309686789985404E-2</v>
      </c>
      <c r="F73" s="27">
        <f t="shared" si="12"/>
        <v>2.8046366583397736E-2</v>
      </c>
      <c r="G73" s="26">
        <f t="shared" ca="1" si="13"/>
        <v>0.37953477131910568</v>
      </c>
      <c r="I73" s="28">
        <v>4.8999999999999998E-3</v>
      </c>
      <c r="J73" s="28">
        <f t="shared" si="16"/>
        <v>4.359721575514639E-3</v>
      </c>
    </row>
    <row r="74" spans="2:10" x14ac:dyDescent="0.35">
      <c r="B74" s="16">
        <v>16.675000000000075</v>
      </c>
      <c r="C74" s="25">
        <f t="shared" si="14"/>
        <v>-15.675000000000075</v>
      </c>
      <c r="D74" s="26" cm="1">
        <f t="array" aca="1" ref="D74" ca="1">B74^2*$P$6+C74^2*$P$5+2*B74*C74*MMULT(MMULT(TRANSPOSE(gmvweights), covmat), epweights)</f>
        <v>4.5203101408372026E-3</v>
      </c>
      <c r="E74" s="27">
        <f t="shared" ca="1" si="15"/>
        <v>6.7233251749690068E-2</v>
      </c>
      <c r="F74" s="27">
        <f t="shared" si="12"/>
        <v>2.8017370139448661E-2</v>
      </c>
      <c r="G74" s="26">
        <f t="shared" ca="1" si="13"/>
        <v>0.37953496931027575</v>
      </c>
      <c r="I74" s="28">
        <v>5.0000000000000001E-3</v>
      </c>
      <c r="J74" s="28">
        <f t="shared" si="16"/>
        <v>4.3976750770557543E-3</v>
      </c>
    </row>
    <row r="75" spans="2:10" x14ac:dyDescent="0.35">
      <c r="B75" s="16">
        <v>16.650000000000077</v>
      </c>
      <c r="C75" s="25">
        <f t="shared" si="14"/>
        <v>-15.650000000000077</v>
      </c>
      <c r="D75" s="26" cm="1">
        <f t="array" aca="1" ref="D75" ca="1">B75^2*$P$6+C75^2*$P$5+2*B75*C75*MMULT(MMULT(TRANSPOSE(gmvweights), covmat), epweights)</f>
        <v>4.5100417523429304E-3</v>
      </c>
      <c r="E75" s="27">
        <f t="shared" ca="1" si="15"/>
        <v>6.7156844419187317E-2</v>
      </c>
      <c r="F75" s="27">
        <f t="shared" si="12"/>
        <v>2.7988373695499558E-2</v>
      </c>
      <c r="G75" s="26">
        <f t="shared" ca="1" si="13"/>
        <v>0.37953501115096022</v>
      </c>
      <c r="I75" s="28">
        <v>5.1000000000000004E-3</v>
      </c>
      <c r="J75" s="28">
        <f t="shared" si="16"/>
        <v>4.4356285785968688E-3</v>
      </c>
    </row>
    <row r="76" spans="2:10" x14ac:dyDescent="0.35">
      <c r="B76" s="16">
        <v>16.625000000000078</v>
      </c>
      <c r="C76" s="25">
        <f t="shared" si="14"/>
        <v>-15.625000000000078</v>
      </c>
      <c r="D76" s="26" cm="1">
        <f t="array" aca="1" ref="D76" ca="1">B76^2*$P$6+C76^2*$P$5+2*B76*C76*MMULT(MMULT(TRANSPOSE(gmvweights), covmat), epweights)</f>
        <v>4.4997887702831196E-3</v>
      </c>
      <c r="E76" s="27">
        <f t="shared" ca="1" si="15"/>
        <v>6.7080464893164826E-2</v>
      </c>
      <c r="F76" s="27">
        <f t="shared" si="12"/>
        <v>2.7959377251550482E-2</v>
      </c>
      <c r="G76" s="26">
        <f t="shared" ca="1" si="13"/>
        <v>0.37953489577178928</v>
      </c>
      <c r="I76" s="28">
        <v>5.2000000000000006E-3</v>
      </c>
      <c r="J76" s="28">
        <f t="shared" si="16"/>
        <v>4.4735820801379842E-3</v>
      </c>
    </row>
    <row r="77" spans="2:10" x14ac:dyDescent="0.35">
      <c r="B77" s="16">
        <v>16.60000000000008</v>
      </c>
      <c r="C77" s="25">
        <f t="shared" si="14"/>
        <v>-15.60000000000008</v>
      </c>
      <c r="D77" s="26" cm="1">
        <f t="array" aca="1" ref="D77" ca="1">B77^2*$P$6+C77^2*$P$5+2*B77*C77*MMULT(MMULT(TRANSPOSE(gmvweights), covmat), epweights)</f>
        <v>4.4895511946575484E-3</v>
      </c>
      <c r="E77" s="27">
        <f t="shared" ca="1" si="15"/>
        <v>6.7004113266705856E-2</v>
      </c>
      <c r="F77" s="27">
        <f t="shared" si="12"/>
        <v>2.7930380807601379E-2</v>
      </c>
      <c r="G77" s="26">
        <f t="shared" ca="1" si="13"/>
        <v>0.37953462209666555</v>
      </c>
      <c r="I77" s="28">
        <v>5.3000000000000009E-3</v>
      </c>
      <c r="J77" s="28">
        <f t="shared" si="16"/>
        <v>4.5115355816790995E-3</v>
      </c>
    </row>
    <row r="78" spans="2:10" x14ac:dyDescent="0.35">
      <c r="B78" s="16">
        <v>16.575000000000081</v>
      </c>
      <c r="C78" s="25">
        <f t="shared" si="14"/>
        <v>-15.575000000000081</v>
      </c>
      <c r="D78" s="26" cm="1">
        <f t="array" aca="1" ref="D78" ca="1">B78^2*$P$6+C78^2*$P$5+2*B78*C78*MMULT(MMULT(TRANSPOSE(gmvweights), covmat), epweights)</f>
        <v>4.4793290254662166E-3</v>
      </c>
      <c r="E78" s="27">
        <f t="shared" ca="1" si="15"/>
        <v>6.6927789635294374E-2</v>
      </c>
      <c r="F78" s="27">
        <f t="shared" si="12"/>
        <v>2.7901384363652304E-2</v>
      </c>
      <c r="G78" s="26">
        <f t="shared" ca="1" si="13"/>
        <v>0.37953418904270647</v>
      </c>
      <c r="I78" s="28">
        <v>5.4000000000000012E-3</v>
      </c>
      <c r="J78" s="28">
        <f t="shared" si="16"/>
        <v>4.549489083220214E-3</v>
      </c>
    </row>
    <row r="79" spans="2:10" x14ac:dyDescent="0.35">
      <c r="B79" s="16">
        <v>16.550000000000082</v>
      </c>
      <c r="C79" s="25">
        <f t="shared" si="14"/>
        <v>-15.550000000000082</v>
      </c>
      <c r="D79" s="26" cm="1">
        <f t="array" aca="1" ref="D79" ca="1">B79^2*$P$6+C79^2*$P$5+2*B79*C79*MMULT(MMULT(TRANSPOSE(gmvweights), covmat), epweights)</f>
        <v>4.4691222627094573E-3</v>
      </c>
      <c r="E79" s="27">
        <f t="shared" ca="1" si="15"/>
        <v>6.685149409481779E-2</v>
      </c>
      <c r="F79" s="27">
        <f t="shared" si="12"/>
        <v>2.7872387919703201E-2</v>
      </c>
      <c r="G79" s="26">
        <f t="shared" ca="1" si="13"/>
        <v>0.37953359552019383</v>
      </c>
      <c r="I79" s="28">
        <v>5.5000000000000014E-3</v>
      </c>
      <c r="J79" s="28">
        <f t="shared" si="16"/>
        <v>4.5874425847613302E-3</v>
      </c>
    </row>
    <row r="80" spans="2:10" x14ac:dyDescent="0.35">
      <c r="B80" s="16">
        <v>16.525000000000084</v>
      </c>
      <c r="C80" s="25">
        <f t="shared" si="14"/>
        <v>-15.525000000000084</v>
      </c>
      <c r="D80" s="26" cm="1">
        <f t="array" aca="1" ref="D80" ca="1">B80^2*$P$6+C80^2*$P$5+2*B80*C80*MMULT(MMULT(TRANSPOSE(gmvweights), covmat), epweights)</f>
        <v>4.4589309063869376E-3</v>
      </c>
      <c r="E80" s="27">
        <f t="shared" ca="1" si="15"/>
        <v>6.6775226741561403E-2</v>
      </c>
      <c r="F80" s="27">
        <f t="shared" si="12"/>
        <v>2.7843391475754126E-2</v>
      </c>
      <c r="G80" s="26">
        <f t="shared" ca="1" si="13"/>
        <v>0.37953284043257635</v>
      </c>
      <c r="I80" s="28">
        <v>5.6000000000000017E-3</v>
      </c>
      <c r="J80" s="28">
        <f t="shared" si="16"/>
        <v>4.6253960863024447E-3</v>
      </c>
    </row>
    <row r="81" spans="2:10" x14ac:dyDescent="0.35">
      <c r="B81" s="16">
        <v>16.500000000000085</v>
      </c>
      <c r="C81" s="25">
        <f t="shared" si="14"/>
        <v>-15.500000000000085</v>
      </c>
      <c r="D81" s="26" cm="1">
        <f t="array" aca="1" ref="D81" ca="1">B81^2*$P$6+C81^2*$P$5+2*B81*C81*MMULT(MMULT(TRANSPOSE(gmvweights), covmat), epweights)</f>
        <v>4.4487549564987683E-3</v>
      </c>
      <c r="E81" s="27">
        <f t="shared" ca="1" si="15"/>
        <v>6.6698987672218601E-2</v>
      </c>
      <c r="F81" s="27">
        <f t="shared" si="12"/>
        <v>2.7814395031805023E-2</v>
      </c>
      <c r="G81" s="26">
        <f t="shared" ca="1" si="13"/>
        <v>0.37953192267637598</v>
      </c>
      <c r="I81" s="28">
        <v>5.7000000000000019E-3</v>
      </c>
      <c r="J81" s="28">
        <f t="shared" si="16"/>
        <v>4.6633495878435601E-3</v>
      </c>
    </row>
    <row r="82" spans="2:10" x14ac:dyDescent="0.35">
      <c r="B82" s="16">
        <v>16.475000000000087</v>
      </c>
      <c r="C82" s="25">
        <f t="shared" si="14"/>
        <v>-15.475000000000087</v>
      </c>
      <c r="D82" s="26" cm="1">
        <f t="array" aca="1" ref="D82" ca="1">B82^2*$P$6+C82^2*$P$5+2*B82*C82*MMULT(MMULT(TRANSPOSE(gmvweights), covmat), epweights)</f>
        <v>4.4385944130449495E-3</v>
      </c>
      <c r="E82" s="27">
        <f t="shared" ca="1" si="15"/>
        <v>6.6622776983888549E-2</v>
      </c>
      <c r="F82" s="27">
        <f t="shared" si="12"/>
        <v>2.7785398587855975E-2</v>
      </c>
      <c r="G82" s="26">
        <f t="shared" ca="1" si="13"/>
        <v>0.37953084114117264</v>
      </c>
      <c r="I82" s="28">
        <v>5.8000000000000022E-3</v>
      </c>
      <c r="J82" s="28">
        <f t="shared" si="16"/>
        <v>4.7013030893846754E-3</v>
      </c>
    </row>
    <row r="83" spans="2:10" x14ac:dyDescent="0.35">
      <c r="B83" s="16">
        <v>16.450000000000088</v>
      </c>
      <c r="C83" s="25">
        <f t="shared" si="14"/>
        <v>-15.450000000000088</v>
      </c>
      <c r="D83" s="26" cm="1">
        <f t="array" aca="1" ref="D83" ca="1">B83^2*$P$6+C83^2*$P$5+2*B83*C83*MMULT(MMULT(TRANSPOSE(gmvweights), covmat), epweights)</f>
        <v>4.4284492760254812E-3</v>
      </c>
      <c r="E83" s="27">
        <f t="shared" ca="1" si="15"/>
        <v>6.6546594774079024E-2</v>
      </c>
      <c r="F83" s="27">
        <f t="shared" si="12"/>
        <v>2.77564021439069E-2</v>
      </c>
      <c r="G83" s="26">
        <f t="shared" ca="1" si="13"/>
        <v>0.37952959470955044</v>
      </c>
      <c r="I83" s="28">
        <v>5.9000000000000025E-3</v>
      </c>
      <c r="J83" s="28">
        <f t="shared" si="16"/>
        <v>4.7392565909257899E-3</v>
      </c>
    </row>
    <row r="84" spans="2:10" x14ac:dyDescent="0.35">
      <c r="B84" s="16">
        <v>16.42500000000009</v>
      </c>
      <c r="C84" s="25">
        <f t="shared" si="14"/>
        <v>-15.42500000000009</v>
      </c>
      <c r="D84" s="26" cm="1">
        <f t="array" aca="1" ref="D84" ca="1">B84^2*$P$6+C84^2*$P$5+2*B84*C84*MMULT(MMULT(TRANSPOSE(gmvweights), covmat), epweights)</f>
        <v>4.4183195454404744E-3</v>
      </c>
      <c r="E84" s="27">
        <f t="shared" ca="1" si="15"/>
        <v>6.6470441140709116E-2</v>
      </c>
      <c r="F84" s="27">
        <f t="shared" si="12"/>
        <v>2.7727405699957797E-2</v>
      </c>
      <c r="G84" s="26">
        <f t="shared" ca="1" si="13"/>
        <v>0.37952818225705354</v>
      </c>
      <c r="I84" s="28">
        <v>6.0000000000000027E-3</v>
      </c>
      <c r="J84" s="28">
        <f t="shared" si="16"/>
        <v>4.7772100924669061E-3</v>
      </c>
    </row>
    <row r="85" spans="2:10" x14ac:dyDescent="0.35">
      <c r="B85" s="16">
        <v>16.400000000000091</v>
      </c>
      <c r="C85" s="25">
        <f t="shared" si="14"/>
        <v>-15.400000000000091</v>
      </c>
      <c r="D85" s="26" cm="1">
        <f t="array" aca="1" ref="D85" ca="1">B85^2*$P$6+C85^2*$P$5+2*B85*C85*MMULT(MMULT(TRANSPOSE(gmvweights), covmat), epweights)</f>
        <v>4.4082052212895961E-3</v>
      </c>
      <c r="E85" s="27">
        <f t="shared" ca="1" si="15"/>
        <v>6.6394316182107005E-2</v>
      </c>
      <c r="F85" s="27">
        <f t="shared" ref="F85:F148" si="17">B85*$O$6+C85*$O$5</f>
        <v>2.7698409256008721E-2</v>
      </c>
      <c r="G85" s="26">
        <f t="shared" ref="G85:G148" ca="1" si="18">(F85-rf)/E85</f>
        <v>0.37952660265216481</v>
      </c>
      <c r="I85" s="28">
        <v>6.100000000000003E-3</v>
      </c>
      <c r="J85" s="28">
        <f t="shared" si="16"/>
        <v>4.8151635940080206E-3</v>
      </c>
    </row>
    <row r="86" spans="2:10" x14ac:dyDescent="0.35">
      <c r="B86" s="16">
        <v>16.375000000000092</v>
      </c>
      <c r="C86" s="25">
        <f t="shared" ref="C86:C149" si="19">1-B86</f>
        <v>-15.375000000000092</v>
      </c>
      <c r="D86" s="26" cm="1">
        <f t="array" aca="1" ref="D86" ca="1">B86^2*$P$6+C86^2*$P$5+2*B86*C86*MMULT(MMULT(TRANSPOSE(gmvweights), covmat), epweights)</f>
        <v>4.3981063035731793E-3</v>
      </c>
      <c r="E86" s="27">
        <f t="shared" ref="E86:E149" ca="1" si="20">SQRT(D86)</f>
        <v>6.631821999702027E-2</v>
      </c>
      <c r="F86" s="27">
        <f t="shared" si="17"/>
        <v>2.7669412812059618E-2</v>
      </c>
      <c r="G86" s="26">
        <f t="shared" ca="1" si="18"/>
        <v>0.37952485475621184</v>
      </c>
      <c r="I86" s="28">
        <v>6.2000000000000033E-3</v>
      </c>
      <c r="J86" s="28">
        <f t="shared" si="16"/>
        <v>4.853117095549136E-3</v>
      </c>
    </row>
    <row r="87" spans="2:10" x14ac:dyDescent="0.35">
      <c r="B87" s="16">
        <v>16.350000000000094</v>
      </c>
      <c r="C87" s="25">
        <f t="shared" si="19"/>
        <v>-15.350000000000094</v>
      </c>
      <c r="D87" s="26" cm="1">
        <f t="array" aca="1" ref="D87" ca="1">B87^2*$P$6+C87^2*$P$5+2*B87*C87*MMULT(MMULT(TRANSPOSE(gmvweights), covmat), epweights)</f>
        <v>4.388022792291002E-3</v>
      </c>
      <c r="E87" s="27">
        <f t="shared" ca="1" si="20"/>
        <v>6.6242152684608632E-2</v>
      </c>
      <c r="F87" s="27">
        <f t="shared" si="17"/>
        <v>2.7640416368110543E-2</v>
      </c>
      <c r="G87" s="26">
        <f t="shared" ca="1" si="18"/>
        <v>0.37952293742337756</v>
      </c>
      <c r="I87" s="28">
        <v>6.3000000000000035E-3</v>
      </c>
      <c r="J87" s="28">
        <f t="shared" si="16"/>
        <v>4.8910705970902513E-3</v>
      </c>
    </row>
    <row r="88" spans="2:10" x14ac:dyDescent="0.35">
      <c r="B88" s="16">
        <v>16.325000000000095</v>
      </c>
      <c r="C88" s="25">
        <f t="shared" si="19"/>
        <v>-15.325000000000095</v>
      </c>
      <c r="D88" s="26" cm="1">
        <f t="array" aca="1" ref="D88" ca="1">B88^2*$P$6+C88^2*$P$5+2*B88*C88*MMULT(MMULT(TRANSPOSE(gmvweights), covmat), epweights)</f>
        <v>4.3779546874435082E-3</v>
      </c>
      <c r="E88" s="27">
        <f t="shared" ca="1" si="20"/>
        <v>6.6166114344455115E-2</v>
      </c>
      <c r="F88" s="27">
        <f t="shared" si="17"/>
        <v>2.761141992416144E-2</v>
      </c>
      <c r="G88" s="26">
        <f t="shared" ca="1" si="18"/>
        <v>0.3795208495006</v>
      </c>
      <c r="I88" s="28">
        <v>6.4000000000000038E-3</v>
      </c>
      <c r="J88" s="28">
        <f t="shared" ref="J88:J151" si="21">$J$21*I88+rf</f>
        <v>4.9290240986313658E-3</v>
      </c>
    </row>
    <row r="89" spans="2:10" x14ac:dyDescent="0.35">
      <c r="B89" s="16">
        <v>16.300000000000097</v>
      </c>
      <c r="C89" s="25">
        <f t="shared" si="19"/>
        <v>-15.300000000000097</v>
      </c>
      <c r="D89" s="26" cm="1">
        <f t="array" aca="1" ref="D89" ca="1">B89^2*$P$6+C89^2*$P$5+2*B89*C89*MMULT(MMULT(TRANSPOSE(gmvweights), covmat), epweights)</f>
        <v>4.3679019890300319E-3</v>
      </c>
      <c r="E89" s="27">
        <f t="shared" ca="1" si="20"/>
        <v>6.6090105076554634E-2</v>
      </c>
      <c r="F89" s="27">
        <f t="shared" si="17"/>
        <v>2.7582423480212365E-2</v>
      </c>
      <c r="G89" s="26">
        <f t="shared" ca="1" si="18"/>
        <v>0.37951858982760672</v>
      </c>
      <c r="I89" s="28">
        <v>6.500000000000004E-3</v>
      </c>
      <c r="J89" s="28">
        <f t="shared" si="21"/>
        <v>4.966977600172482E-3</v>
      </c>
    </row>
    <row r="90" spans="2:10" x14ac:dyDescent="0.35">
      <c r="B90" s="16">
        <v>16.275000000000098</v>
      </c>
      <c r="C90" s="25">
        <f t="shared" si="19"/>
        <v>-15.275000000000098</v>
      </c>
      <c r="D90" s="26" cm="1">
        <f t="array" aca="1" ref="D90" ca="1">B90^2*$P$6+C90^2*$P$5+2*B90*C90*MMULT(MMULT(TRANSPOSE(gmvweights), covmat), epweights)</f>
        <v>4.3578646970510171E-3</v>
      </c>
      <c r="E90" s="27">
        <f t="shared" ca="1" si="20"/>
        <v>6.6014124981332717E-2</v>
      </c>
      <c r="F90" s="27">
        <f t="shared" si="17"/>
        <v>2.7553427036263262E-2</v>
      </c>
      <c r="G90" s="26">
        <f t="shared" ca="1" si="18"/>
        <v>0.37951615723677012</v>
      </c>
      <c r="I90" s="28">
        <v>6.6000000000000043E-3</v>
      </c>
      <c r="J90" s="28">
        <f t="shared" si="21"/>
        <v>5.0049311017135965E-3</v>
      </c>
    </row>
    <row r="91" spans="2:10" x14ac:dyDescent="0.35">
      <c r="B91" s="16">
        <v>16.250000000000099</v>
      </c>
      <c r="C91" s="25">
        <f t="shared" si="19"/>
        <v>-15.250000000000099</v>
      </c>
      <c r="D91" s="26" cm="1">
        <f t="array" aca="1" ref="D91" ca="1">B91^2*$P$6+C91^2*$P$5+2*B91*C91*MMULT(MMULT(TRANSPOSE(gmvweights), covmat), epweights)</f>
        <v>4.3478428115064638E-3</v>
      </c>
      <c r="E91" s="27">
        <f t="shared" ca="1" si="20"/>
        <v>6.5938174159635807E-2</v>
      </c>
      <c r="F91" s="27">
        <f t="shared" si="17"/>
        <v>2.7524430592314186E-2</v>
      </c>
      <c r="G91" s="26">
        <f t="shared" ca="1" si="18"/>
        <v>0.37951355055313235</v>
      </c>
      <c r="I91" s="28">
        <v>6.7000000000000046E-3</v>
      </c>
      <c r="J91" s="28">
        <f t="shared" si="21"/>
        <v>5.0428846032547119E-3</v>
      </c>
    </row>
    <row r="92" spans="2:10" x14ac:dyDescent="0.35">
      <c r="B92" s="16">
        <v>16.225000000000101</v>
      </c>
      <c r="C92" s="25">
        <f t="shared" si="19"/>
        <v>-15.225000000000101</v>
      </c>
      <c r="D92" s="26" cm="1">
        <f t="array" aca="1" ref="D92" ca="1">B92^2*$P$6+C92^2*$P$5+2*B92*C92*MMULT(MMULT(TRANSPOSE(gmvweights), covmat), epweights)</f>
        <v>4.33783633239615E-3</v>
      </c>
      <c r="E92" s="27">
        <f t="shared" ca="1" si="20"/>
        <v>6.5862252712734853E-2</v>
      </c>
      <c r="F92" s="27">
        <f t="shared" si="17"/>
        <v>2.7495434148365083E-2</v>
      </c>
      <c r="G92" s="26">
        <f t="shared" ca="1" si="18"/>
        <v>0.37951076859434646</v>
      </c>
      <c r="I92" s="28">
        <v>6.8000000000000048E-3</v>
      </c>
      <c r="J92" s="28">
        <f t="shared" si="21"/>
        <v>5.0808381047958272E-3</v>
      </c>
    </row>
    <row r="93" spans="2:10" x14ac:dyDescent="0.35">
      <c r="B93" s="16">
        <v>16.200000000000102</v>
      </c>
      <c r="C93" s="25">
        <f t="shared" si="19"/>
        <v>-15.200000000000102</v>
      </c>
      <c r="D93" s="26" cm="1">
        <f t="array" aca="1" ref="D93" ca="1">B93^2*$P$6+C93^2*$P$5+2*B93*C93*MMULT(MMULT(TRANSPOSE(gmvweights), covmat), epweights)</f>
        <v>4.3278452597200756E-3</v>
      </c>
      <c r="E93" s="27">
        <f t="shared" ca="1" si="20"/>
        <v>6.5786360742330741E-2</v>
      </c>
      <c r="F93" s="27">
        <f t="shared" si="17"/>
        <v>2.7466437704416008E-2</v>
      </c>
      <c r="G93" s="26">
        <f t="shared" ca="1" si="18"/>
        <v>0.3795078101706143</v>
      </c>
      <c r="I93" s="28">
        <v>6.9000000000000051E-3</v>
      </c>
      <c r="J93" s="28">
        <f t="shared" si="21"/>
        <v>5.1187916063369417E-3</v>
      </c>
    </row>
    <row r="94" spans="2:10" x14ac:dyDescent="0.35">
      <c r="B94" s="16">
        <v>16.175000000000104</v>
      </c>
      <c r="C94" s="25">
        <f t="shared" si="19"/>
        <v>-15.175000000000104</v>
      </c>
      <c r="D94" s="26" cm="1">
        <f t="array" aca="1" ref="D94" ca="1">B94^2*$P$6+C94^2*$P$5+2*B94*C94*MMULT(MMULT(TRANSPOSE(gmvweights), covmat), epweights)</f>
        <v>4.3178695934784628E-3</v>
      </c>
      <c r="E94" s="27">
        <f t="shared" ca="1" si="20"/>
        <v>6.5710498350556298E-2</v>
      </c>
      <c r="F94" s="27">
        <f t="shared" si="17"/>
        <v>2.7437441260466905E-2</v>
      </c>
      <c r="G94" s="26">
        <f t="shared" ca="1" si="18"/>
        <v>0.3795046740846364</v>
      </c>
      <c r="I94" s="28">
        <v>7.0000000000000053E-3</v>
      </c>
      <c r="J94" s="28">
        <f t="shared" si="21"/>
        <v>5.156745107878058E-3</v>
      </c>
    </row>
    <row r="95" spans="2:10" x14ac:dyDescent="0.35">
      <c r="B95" s="16">
        <v>16.150000000000105</v>
      </c>
      <c r="C95" s="25">
        <f t="shared" si="19"/>
        <v>-15.150000000000105</v>
      </c>
      <c r="D95" s="26" cm="1">
        <f t="array" aca="1" ref="D95" ca="1">B95^2*$P$6+C95^2*$P$5+2*B95*C95*MMULT(MMULT(TRANSPOSE(gmvweights), covmat), epweights)</f>
        <v>4.3079093336713115E-3</v>
      </c>
      <c r="E95" s="27">
        <f t="shared" ca="1" si="20"/>
        <v>6.5634665639974971E-2</v>
      </c>
      <c r="F95" s="27">
        <f t="shared" si="17"/>
        <v>2.740844481651783E-2</v>
      </c>
      <c r="G95" s="26">
        <f t="shared" ca="1" si="18"/>
        <v>0.37950135913158783</v>
      </c>
      <c r="I95" s="28">
        <v>7.1000000000000056E-3</v>
      </c>
      <c r="J95" s="28">
        <f t="shared" si="21"/>
        <v>5.1946986094191724E-3</v>
      </c>
    </row>
    <row r="96" spans="2:10" x14ac:dyDescent="0.35">
      <c r="B96" s="16">
        <v>16.125000000000107</v>
      </c>
      <c r="C96" s="25">
        <f t="shared" si="19"/>
        <v>-15.125000000000107</v>
      </c>
      <c r="D96" s="26" cm="1">
        <f t="array" aca="1" ref="D96" ca="1">B96^2*$P$6+C96^2*$P$5+2*B96*C96*MMULT(MMULT(TRANSPOSE(gmvweights), covmat), epweights)</f>
        <v>4.2979644802982886E-3</v>
      </c>
      <c r="E96" s="27">
        <f t="shared" ca="1" si="20"/>
        <v>6.5558862713581967E-2</v>
      </c>
      <c r="F96" s="27">
        <f t="shared" si="17"/>
        <v>2.7379448372568754E-2</v>
      </c>
      <c r="G96" s="26">
        <f t="shared" ca="1" si="18"/>
        <v>0.37949786409907366</v>
      </c>
      <c r="I96" s="28">
        <v>7.2000000000000059E-3</v>
      </c>
      <c r="J96" s="28">
        <f t="shared" si="21"/>
        <v>5.2326521109602878E-3</v>
      </c>
    </row>
    <row r="97" spans="2:10" x14ac:dyDescent="0.35">
      <c r="B97" s="16">
        <v>16.100000000000108</v>
      </c>
      <c r="C97" s="25">
        <f t="shared" si="19"/>
        <v>-15.100000000000108</v>
      </c>
      <c r="D97" s="26" cm="1">
        <f t="array" aca="1" ref="D97" ca="1">B97^2*$P$6+C97^2*$P$5+2*B97*C97*MMULT(MMULT(TRANSPOSE(gmvweights), covmat), epweights)</f>
        <v>4.2880350333598383E-3</v>
      </c>
      <c r="E97" s="27">
        <f t="shared" ca="1" si="20"/>
        <v>6.5483089674814809E-2</v>
      </c>
      <c r="F97" s="27">
        <f t="shared" si="17"/>
        <v>2.7350451928619651E-2</v>
      </c>
      <c r="G97" s="26">
        <f t="shared" ca="1" si="18"/>
        <v>0.37949418776703331</v>
      </c>
      <c r="I97" s="28">
        <v>7.3000000000000061E-3</v>
      </c>
      <c r="J97" s="28">
        <f t="shared" si="21"/>
        <v>5.2706056125014032E-3</v>
      </c>
    </row>
    <row r="98" spans="2:10" x14ac:dyDescent="0.35">
      <c r="B98" s="16">
        <v>16.075000000000109</v>
      </c>
      <c r="C98" s="25">
        <f t="shared" si="19"/>
        <v>-15.075000000000109</v>
      </c>
      <c r="D98" s="26" cm="1">
        <f t="array" aca="1" ref="D98" ca="1">B98^2*$P$6+C98^2*$P$5+2*B98*C98*MMULT(MMULT(TRANSPOSE(gmvweights), covmat), epweights)</f>
        <v>4.2781209928555164E-3</v>
      </c>
      <c r="E98" s="27">
        <f t="shared" ca="1" si="20"/>
        <v>6.5407346627542662E-2</v>
      </c>
      <c r="F98" s="27">
        <f t="shared" si="17"/>
        <v>2.7321455484670604E-2</v>
      </c>
      <c r="G98" s="26">
        <f t="shared" ca="1" si="18"/>
        <v>0.37949032890776879</v>
      </c>
      <c r="I98" s="28">
        <v>7.4000000000000064E-3</v>
      </c>
      <c r="J98" s="28">
        <f t="shared" si="21"/>
        <v>5.3085591140425176E-3</v>
      </c>
    </row>
    <row r="99" spans="2:10" x14ac:dyDescent="0.35">
      <c r="B99" s="16">
        <v>16.050000000000111</v>
      </c>
      <c r="C99" s="25">
        <f t="shared" si="19"/>
        <v>-15.050000000000111</v>
      </c>
      <c r="D99" s="26" cm="1">
        <f t="array" aca="1" ref="D99" ca="1">B99^2*$P$6+C99^2*$P$5+2*B99*C99*MMULT(MMULT(TRANSPOSE(gmvweights), covmat), epweights)</f>
        <v>4.2682223587857671E-3</v>
      </c>
      <c r="E99" s="27">
        <f t="shared" ca="1" si="20"/>
        <v>6.5331633676081968E-2</v>
      </c>
      <c r="F99" s="27">
        <f t="shared" si="17"/>
        <v>2.7292459040721501E-2</v>
      </c>
      <c r="G99" s="26">
        <f t="shared" ca="1" si="18"/>
        <v>0.37948628628581299</v>
      </c>
      <c r="I99" s="28">
        <v>7.5000000000000067E-3</v>
      </c>
      <c r="J99" s="28">
        <f t="shared" si="21"/>
        <v>5.3465126155836339E-3</v>
      </c>
    </row>
    <row r="100" spans="2:10" x14ac:dyDescent="0.35">
      <c r="B100" s="16">
        <v>16.025000000000112</v>
      </c>
      <c r="C100" s="25">
        <f t="shared" si="19"/>
        <v>-15.025000000000112</v>
      </c>
      <c r="D100" s="26" cm="1">
        <f t="array" aca="1" ref="D100" ca="1">B100^2*$P$6+C100^2*$P$5+2*B100*C100*MMULT(MMULT(TRANSPOSE(gmvweights), covmat), epweights)</f>
        <v>4.2583391311502572E-3</v>
      </c>
      <c r="E100" s="27">
        <f t="shared" ca="1" si="20"/>
        <v>6.5255950925185796E-2</v>
      </c>
      <c r="F100" s="27">
        <f t="shared" si="17"/>
        <v>2.7263462596772425E-2</v>
      </c>
      <c r="G100" s="26">
        <f t="shared" ca="1" si="18"/>
        <v>0.3794820586579617</v>
      </c>
      <c r="I100" s="28">
        <v>7.6000000000000069E-3</v>
      </c>
      <c r="J100" s="28">
        <f t="shared" si="21"/>
        <v>5.3844661171247483E-3</v>
      </c>
    </row>
    <row r="101" spans="2:10" x14ac:dyDescent="0.35">
      <c r="B101" s="16">
        <v>16.000000000000114</v>
      </c>
      <c r="C101" s="25">
        <f t="shared" si="19"/>
        <v>-15.000000000000114</v>
      </c>
      <c r="D101" s="26" cm="1">
        <f t="array" aca="1" ref="D101" ca="1">B101^2*$P$6+C101^2*$P$5+2*B101*C101*MMULT(MMULT(TRANSPOSE(gmvweights), covmat), epweights)</f>
        <v>4.2484713099489868E-3</v>
      </c>
      <c r="E101" s="27">
        <f t="shared" ca="1" si="20"/>
        <v>6.5180298480054438E-2</v>
      </c>
      <c r="F101" s="27">
        <f t="shared" si="17"/>
        <v>2.7234466152823322E-2</v>
      </c>
      <c r="G101" s="26">
        <f t="shared" ca="1" si="18"/>
        <v>0.37947764477317053</v>
      </c>
      <c r="I101" s="28">
        <v>7.7000000000000072E-3</v>
      </c>
      <c r="J101" s="28">
        <f t="shared" si="21"/>
        <v>5.4224196186658637E-3</v>
      </c>
    </row>
    <row r="102" spans="2:10" x14ac:dyDescent="0.35">
      <c r="B102" s="16">
        <v>15.975000000000113</v>
      </c>
      <c r="C102" s="25">
        <f t="shared" si="19"/>
        <v>-14.975000000000113</v>
      </c>
      <c r="D102" s="26" cm="1">
        <f t="array" aca="1" ref="D102" ca="1">B102^2*$P$6+C102^2*$P$5+2*B102*C102*MMULT(MMULT(TRANSPOSE(gmvweights), covmat), epweights)</f>
        <v>4.2386188951821779E-3</v>
      </c>
      <c r="E102" s="27">
        <f t="shared" ca="1" si="20"/>
        <v>6.5104676446336621E-2</v>
      </c>
      <c r="F102" s="27">
        <f t="shared" si="17"/>
        <v>2.7205469708874219E-2</v>
      </c>
      <c r="G102" s="26">
        <f t="shared" ca="1" si="18"/>
        <v>0.37947304337251453</v>
      </c>
      <c r="I102" s="28">
        <v>7.8000000000000074E-3</v>
      </c>
      <c r="J102" s="28">
        <f t="shared" si="21"/>
        <v>5.4603731202069791E-3</v>
      </c>
    </row>
    <row r="103" spans="2:10" x14ac:dyDescent="0.35">
      <c r="B103" s="16">
        <v>15.950000000000113</v>
      </c>
      <c r="C103" s="25">
        <f t="shared" si="19"/>
        <v>-14.950000000000113</v>
      </c>
      <c r="D103" s="26" cm="1">
        <f t="array" aca="1" ref="D103" ca="1">B103^2*$P$6+C103^2*$P$5+2*B103*C103*MMULT(MMULT(TRANSPOSE(gmvweights), covmat), epweights)</f>
        <v>4.2287818868497196E-3</v>
      </c>
      <c r="E103" s="27">
        <f t="shared" ca="1" si="20"/>
        <v>6.5029084930127379E-2</v>
      </c>
      <c r="F103" s="27">
        <f t="shared" si="17"/>
        <v>2.7176473264925144E-2</v>
      </c>
      <c r="G103" s="26">
        <f t="shared" ca="1" si="18"/>
        <v>0.37946825318916277</v>
      </c>
      <c r="I103" s="28">
        <v>7.9000000000000077E-3</v>
      </c>
      <c r="J103" s="28">
        <f t="shared" si="21"/>
        <v>5.4983266217480935E-3</v>
      </c>
    </row>
    <row r="104" spans="2:10" x14ac:dyDescent="0.35">
      <c r="B104" s="16">
        <v>15.925000000000113</v>
      </c>
      <c r="C104" s="25">
        <f t="shared" si="19"/>
        <v>-14.925000000000113</v>
      </c>
      <c r="D104" s="26" cm="1">
        <f t="array" aca="1" ref="D104" ca="1">B104^2*$P$6+C104^2*$P$5+2*B104*C104*MMULT(MMULT(TRANSPOSE(gmvweights), covmat), epweights)</f>
        <v>4.2189602849516117E-3</v>
      </c>
      <c r="E104" s="27">
        <f t="shared" ca="1" si="20"/>
        <v>6.4953524037973581E-2</v>
      </c>
      <c r="F104" s="27">
        <f t="shared" si="17"/>
        <v>2.7147476820976069E-2</v>
      </c>
      <c r="G104" s="26">
        <f t="shared" ca="1" si="18"/>
        <v>0.37946327294830823</v>
      </c>
      <c r="I104" s="28">
        <v>8.0000000000000071E-3</v>
      </c>
      <c r="J104" s="28">
        <f t="shared" si="21"/>
        <v>5.5362801232892089E-3</v>
      </c>
    </row>
    <row r="105" spans="2:10" x14ac:dyDescent="0.35">
      <c r="B105" s="16">
        <v>15.900000000000112</v>
      </c>
      <c r="C105" s="25">
        <f t="shared" si="19"/>
        <v>-14.900000000000112</v>
      </c>
      <c r="D105" s="26" cm="1">
        <f t="array" aca="1" ref="D105" ca="1">B105^2*$P$6+C105^2*$P$5+2*B105*C105*MMULT(MMULT(TRANSPOSE(gmvweights), covmat), epweights)</f>
        <v>4.2091540894877433E-3</v>
      </c>
      <c r="E105" s="27">
        <f t="shared" ca="1" si="20"/>
        <v>6.4877993876874332E-2</v>
      </c>
      <c r="F105" s="27">
        <f t="shared" si="17"/>
        <v>2.7118480377026966E-2</v>
      </c>
      <c r="G105" s="26">
        <f t="shared" ca="1" si="18"/>
        <v>0.37945810136712921</v>
      </c>
      <c r="I105" s="28">
        <v>8.1000000000000065E-3</v>
      </c>
      <c r="J105" s="28">
        <f t="shared" si="21"/>
        <v>5.5742336248303243E-3</v>
      </c>
    </row>
    <row r="106" spans="2:10" x14ac:dyDescent="0.35">
      <c r="B106" s="16">
        <v>15.875000000000112</v>
      </c>
      <c r="C106" s="25">
        <f t="shared" si="19"/>
        <v>-14.875000000000112</v>
      </c>
      <c r="D106" s="26" cm="1">
        <f t="array" aca="1" ref="D106" ca="1">B106^2*$P$6+C106^2*$P$5+2*B106*C106*MMULT(MMULT(TRANSPOSE(gmvweights), covmat), epweights)</f>
        <v>4.1993633004584474E-3</v>
      </c>
      <c r="E106" s="27">
        <f t="shared" ca="1" si="20"/>
        <v>6.4802494554287396E-2</v>
      </c>
      <c r="F106" s="27">
        <f t="shared" si="17"/>
        <v>2.708948393307789E-2</v>
      </c>
      <c r="G106" s="26">
        <f t="shared" ca="1" si="18"/>
        <v>0.37945273715471539</v>
      </c>
      <c r="I106" s="28">
        <v>8.2000000000000059E-3</v>
      </c>
      <c r="J106" s="28">
        <f t="shared" si="21"/>
        <v>5.6121871263714387E-3</v>
      </c>
    </row>
    <row r="107" spans="2:10" x14ac:dyDescent="0.35">
      <c r="B107" s="16">
        <v>15.850000000000112</v>
      </c>
      <c r="C107" s="25">
        <f t="shared" si="19"/>
        <v>-14.850000000000112</v>
      </c>
      <c r="D107" s="26" cm="1">
        <f t="array" aca="1" ref="D107" ca="1">B107^2*$P$6+C107^2*$P$5+2*B107*C107*MMULT(MMULT(TRANSPOSE(gmvweights), covmat), epweights)</f>
        <v>4.189587917863391E-3</v>
      </c>
      <c r="E107" s="27">
        <f t="shared" ca="1" si="20"/>
        <v>6.4727026178122773E-2</v>
      </c>
      <c r="F107" s="27">
        <f t="shared" si="17"/>
        <v>2.7060487489128787E-2</v>
      </c>
      <c r="G107" s="26">
        <f t="shared" ca="1" si="18"/>
        <v>0.37944717901206532</v>
      </c>
      <c r="I107" s="28">
        <v>8.3000000000000053E-3</v>
      </c>
      <c r="J107" s="28">
        <f t="shared" si="21"/>
        <v>5.6501406279125532E-3</v>
      </c>
    </row>
    <row r="108" spans="2:10" x14ac:dyDescent="0.35">
      <c r="B108" s="16">
        <v>15.825000000000111</v>
      </c>
      <c r="C108" s="25">
        <f t="shared" si="19"/>
        <v>-14.825000000000111</v>
      </c>
      <c r="D108" s="26" cm="1">
        <f t="array" aca="1" ref="D108" ca="1">B108^2*$P$6+C108^2*$P$5+2*B108*C108*MMULT(MMULT(TRANSPOSE(gmvweights), covmat), epweights)</f>
        <v>4.1798279417026851E-3</v>
      </c>
      <c r="E108" s="27">
        <f t="shared" ca="1" si="20"/>
        <v>6.4651588856753442E-2</v>
      </c>
      <c r="F108" s="27">
        <f t="shared" si="17"/>
        <v>2.7031491045179712E-2</v>
      </c>
      <c r="G108" s="26">
        <f t="shared" ca="1" si="18"/>
        <v>0.37944142563198857</v>
      </c>
      <c r="I108" s="28">
        <v>8.4000000000000047E-3</v>
      </c>
      <c r="J108" s="28">
        <f t="shared" si="21"/>
        <v>5.6880941294536677E-3</v>
      </c>
    </row>
    <row r="109" spans="2:10" x14ac:dyDescent="0.35">
      <c r="B109" s="16">
        <v>15.800000000000111</v>
      </c>
      <c r="C109" s="25">
        <f t="shared" si="19"/>
        <v>-14.800000000000111</v>
      </c>
      <c r="D109" s="26" cm="1">
        <f t="array" aca="1" ref="D109" ca="1">B109^2*$P$6+C109^2*$P$5+2*B109*C109*MMULT(MMULT(TRANSPOSE(gmvweights), covmat), epweights)</f>
        <v>4.1700833719763297E-3</v>
      </c>
      <c r="E109" s="27">
        <f t="shared" ca="1" si="20"/>
        <v>6.457618269901319E-2</v>
      </c>
      <c r="F109" s="27">
        <f t="shared" si="17"/>
        <v>2.7002494601230637E-2</v>
      </c>
      <c r="G109" s="26">
        <f t="shared" ca="1" si="18"/>
        <v>0.37943547569907798</v>
      </c>
      <c r="I109" s="28">
        <v>8.5000000000000041E-3</v>
      </c>
      <c r="J109" s="28">
        <f t="shared" si="21"/>
        <v>5.7260476309947831E-3</v>
      </c>
    </row>
    <row r="110" spans="2:10" x14ac:dyDescent="0.35">
      <c r="B110" s="16">
        <v>15.77500000000011</v>
      </c>
      <c r="C110" s="25">
        <f t="shared" si="19"/>
        <v>-14.77500000000011</v>
      </c>
      <c r="D110" s="26" cm="1">
        <f t="array" aca="1" ref="D110" ca="1">B110^2*$P$6+C110^2*$P$5+2*B110*C110*MMULT(MMULT(TRANSPOSE(gmvweights), covmat), epweights)</f>
        <v>4.1603542086843248E-3</v>
      </c>
      <c r="E110" s="27">
        <f t="shared" ca="1" si="20"/>
        <v>6.4500807814199701E-2</v>
      </c>
      <c r="F110" s="27">
        <f t="shared" si="17"/>
        <v>2.6973498157281534E-2</v>
      </c>
      <c r="G110" s="26">
        <f t="shared" ca="1" si="18"/>
        <v>0.379429327889654</v>
      </c>
      <c r="I110" s="28">
        <v>8.6000000000000035E-3</v>
      </c>
      <c r="J110" s="28">
        <f t="shared" si="21"/>
        <v>5.7640011325358984E-3</v>
      </c>
    </row>
    <row r="111" spans="2:10" x14ac:dyDescent="0.35">
      <c r="B111" s="16">
        <v>15.75000000000011</v>
      </c>
      <c r="C111" s="25">
        <f t="shared" si="19"/>
        <v>-14.75000000000011</v>
      </c>
      <c r="D111" s="26" cm="1">
        <f t="array" aca="1" ref="D111" ca="1">B111^2*$P$6+C111^2*$P$5+2*B111*C111*MMULT(MMULT(TRANSPOSE(gmvweights), covmat), epweights)</f>
        <v>4.1506404518266704E-3</v>
      </c>
      <c r="E111" s="27">
        <f t="shared" ca="1" si="20"/>
        <v>6.4425464312076713E-2</v>
      </c>
      <c r="F111" s="27">
        <f t="shared" si="17"/>
        <v>2.694450171333243E-2</v>
      </c>
      <c r="G111" s="26">
        <f t="shared" ca="1" si="18"/>
        <v>0.37942298087171489</v>
      </c>
      <c r="I111" s="28">
        <v>8.7000000000000029E-3</v>
      </c>
      <c r="J111" s="28">
        <f t="shared" si="21"/>
        <v>5.8019546340770129E-3</v>
      </c>
    </row>
    <row r="112" spans="2:10" x14ac:dyDescent="0.35">
      <c r="B112" s="16">
        <v>15.72500000000011</v>
      </c>
      <c r="C112" s="25">
        <f t="shared" si="19"/>
        <v>-14.72500000000011</v>
      </c>
      <c r="D112" s="26" cm="1">
        <f t="array" aca="1" ref="D112" ca="1">B112^2*$P$6+C112^2*$P$5+2*B112*C112*MMULT(MMULT(TRANSPOSE(gmvweights), covmat), epweights)</f>
        <v>4.1409421014032555E-3</v>
      </c>
      <c r="E112" s="27">
        <f t="shared" ca="1" si="20"/>
        <v>6.4350152302875357E-2</v>
      </c>
      <c r="F112" s="27">
        <f t="shared" si="17"/>
        <v>2.6915505269383355E-2</v>
      </c>
      <c r="G112" s="26">
        <f t="shared" ca="1" si="18"/>
        <v>0.379416433304889</v>
      </c>
      <c r="I112" s="28">
        <v>8.8000000000000023E-3</v>
      </c>
      <c r="J112" s="28">
        <f t="shared" si="21"/>
        <v>5.8399081356181274E-3</v>
      </c>
    </row>
    <row r="113" spans="2:10" x14ac:dyDescent="0.35">
      <c r="B113" s="16">
        <v>15.700000000000109</v>
      </c>
      <c r="C113" s="25">
        <f t="shared" si="19"/>
        <v>-14.700000000000109</v>
      </c>
      <c r="D113" s="26" cm="1">
        <f t="array" aca="1" ref="D113" ca="1">B113^2*$P$6+C113^2*$P$5+2*B113*C113*MMULT(MMULT(TRANSPOSE(gmvweights), covmat), epweights)</f>
        <v>4.1312591574143021E-3</v>
      </c>
      <c r="E113" s="27">
        <f t="shared" ca="1" si="20"/>
        <v>6.4274871897299815E-2</v>
      </c>
      <c r="F113" s="27">
        <f t="shared" si="17"/>
        <v>2.6886508825434252E-2</v>
      </c>
      <c r="G113" s="26">
        <f t="shared" ca="1" si="18"/>
        <v>0.37940968384036139</v>
      </c>
      <c r="I113" s="28">
        <v>8.9000000000000017E-3</v>
      </c>
      <c r="J113" s="28">
        <f t="shared" si="21"/>
        <v>5.8778616371592419E-3</v>
      </c>
    </row>
    <row r="114" spans="2:10" x14ac:dyDescent="0.35">
      <c r="B114" s="16">
        <v>15.675000000000109</v>
      </c>
      <c r="C114" s="25">
        <f t="shared" si="19"/>
        <v>-14.675000000000109</v>
      </c>
      <c r="D114" s="26" cm="1">
        <f t="array" aca="1" ref="D114" ca="1">B114^2*$P$6+C114^2*$P$5+2*B114*C114*MMULT(MMULT(TRANSPOSE(gmvweights), covmat), epweights)</f>
        <v>4.1215916198596991E-3</v>
      </c>
      <c r="E114" s="27">
        <f t="shared" ca="1" si="20"/>
        <v>6.4199623206524351E-2</v>
      </c>
      <c r="F114" s="27">
        <f t="shared" si="17"/>
        <v>2.6857512381485177E-2</v>
      </c>
      <c r="G114" s="26">
        <f t="shared" ca="1" si="18"/>
        <v>0.37940273112085526</v>
      </c>
      <c r="I114" s="28">
        <v>9.0000000000000011E-3</v>
      </c>
      <c r="J114" s="28">
        <f t="shared" si="21"/>
        <v>5.9158151387003572E-3</v>
      </c>
    </row>
    <row r="115" spans="2:10" x14ac:dyDescent="0.35">
      <c r="B115" s="16">
        <v>15.650000000000109</v>
      </c>
      <c r="C115" s="25">
        <f t="shared" si="19"/>
        <v>-14.650000000000109</v>
      </c>
      <c r="D115" s="26" cm="1">
        <f t="array" aca="1" ref="D115" ca="1">B115^2*$P$6+C115^2*$P$5+2*B115*C115*MMULT(MMULT(TRANSPOSE(gmvweights), covmat), epweights)</f>
        <v>4.1119394887394467E-3</v>
      </c>
      <c r="E115" s="27">
        <f t="shared" ca="1" si="20"/>
        <v>6.4124406342198959E-2</v>
      </c>
      <c r="F115" s="27">
        <f t="shared" si="17"/>
        <v>2.6828515937536074E-2</v>
      </c>
      <c r="G115" s="26">
        <f t="shared" ca="1" si="18"/>
        <v>0.37939557378055566</v>
      </c>
      <c r="I115" s="28">
        <v>9.1000000000000004E-3</v>
      </c>
      <c r="J115" s="28">
        <f t="shared" si="21"/>
        <v>5.9537686402414726E-3</v>
      </c>
    </row>
    <row r="116" spans="2:10" x14ac:dyDescent="0.35">
      <c r="B116" s="16">
        <v>15.625000000000108</v>
      </c>
      <c r="C116" s="25">
        <f t="shared" si="19"/>
        <v>-14.625000000000108</v>
      </c>
      <c r="D116" s="26" cm="1">
        <f t="array" aca="1" ref="D116" ca="1">B116^2*$P$6+C116^2*$P$5+2*B116*C116*MMULT(MMULT(TRANSPOSE(gmvweights), covmat), epweights)</f>
        <v>4.1023027640535448E-3</v>
      </c>
      <c r="E116" s="27">
        <f t="shared" ca="1" si="20"/>
        <v>6.4049221416450836E-2</v>
      </c>
      <c r="F116" s="27">
        <f t="shared" si="17"/>
        <v>2.6799519493586998E-2</v>
      </c>
      <c r="G116" s="26">
        <f t="shared" ca="1" si="18"/>
        <v>0.37938821044506477</v>
      </c>
      <c r="I116" s="28">
        <v>9.1999999999999998E-3</v>
      </c>
      <c r="J116" s="28">
        <f t="shared" si="21"/>
        <v>5.9917221417825871E-3</v>
      </c>
    </row>
    <row r="117" spans="2:10" x14ac:dyDescent="0.35">
      <c r="B117" s="16">
        <v>15.600000000000108</v>
      </c>
      <c r="C117" s="25">
        <f t="shared" si="19"/>
        <v>-14.600000000000108</v>
      </c>
      <c r="D117" s="26" cm="1">
        <f t="array" aca="1" ref="D117" ca="1">B117^2*$P$6+C117^2*$P$5+2*B117*C117*MMULT(MMULT(TRANSPOSE(gmvweights), covmat), epweights)</f>
        <v>4.0926814458019378E-3</v>
      </c>
      <c r="E117" s="27">
        <f t="shared" ca="1" si="20"/>
        <v>6.3974068541886073E-2</v>
      </c>
      <c r="F117" s="27">
        <f t="shared" si="17"/>
        <v>2.6770523049637923E-2</v>
      </c>
      <c r="G117" s="26">
        <f t="shared" ca="1" si="18"/>
        <v>0.37938063973134928</v>
      </c>
      <c r="I117" s="28">
        <v>9.2999999999999992E-3</v>
      </c>
      <c r="J117" s="28">
        <f t="shared" si="21"/>
        <v>6.0296756433237016E-3</v>
      </c>
    </row>
    <row r="118" spans="2:10" x14ac:dyDescent="0.35">
      <c r="B118" s="16">
        <v>15.575000000000108</v>
      </c>
      <c r="C118" s="25">
        <f t="shared" si="19"/>
        <v>-14.575000000000108</v>
      </c>
      <c r="D118" s="26" cm="1">
        <f t="array" aca="1" ref="D118" ca="1">B118^2*$P$6+C118^2*$P$5+2*B118*C118*MMULT(MMULT(TRANSPOSE(gmvweights), covmat), epweights)</f>
        <v>4.0830755339847369E-3</v>
      </c>
      <c r="E118" s="27">
        <f t="shared" ca="1" si="20"/>
        <v>6.3898947831593722E-2</v>
      </c>
      <c r="F118" s="27">
        <f t="shared" si="17"/>
        <v>2.674152660568882E-2</v>
      </c>
      <c r="G118" s="26">
        <f t="shared" ca="1" si="18"/>
        <v>0.37937286024767719</v>
      </c>
      <c r="I118" s="28">
        <v>9.3999999999999986E-3</v>
      </c>
      <c r="J118" s="28">
        <f t="shared" si="21"/>
        <v>6.0676291448648161E-3</v>
      </c>
    </row>
    <row r="119" spans="2:10" x14ac:dyDescent="0.35">
      <c r="B119" s="16">
        <v>15.550000000000107</v>
      </c>
      <c r="C119" s="25">
        <f t="shared" si="19"/>
        <v>-14.550000000000107</v>
      </c>
      <c r="D119" s="26" cm="1">
        <f t="array" aca="1" ref="D119" ca="1">B119^2*$P$6+C119^2*$P$5+2*B119*C119*MMULT(MMULT(TRANSPOSE(gmvweights), covmat), epweights)</f>
        <v>4.0734850286019419E-3</v>
      </c>
      <c r="E119" s="27">
        <f t="shared" ca="1" si="20"/>
        <v>6.382385939914588E-2</v>
      </c>
      <c r="F119" s="27">
        <f t="shared" si="17"/>
        <v>2.6712530161739745E-2</v>
      </c>
      <c r="G119" s="26">
        <f t="shared" ca="1" si="18"/>
        <v>0.37936487059357882</v>
      </c>
      <c r="I119" s="28">
        <v>9.499999999999998E-3</v>
      </c>
      <c r="J119" s="28">
        <f t="shared" si="21"/>
        <v>6.1055826464059314E-3</v>
      </c>
    </row>
    <row r="120" spans="2:10" x14ac:dyDescent="0.35">
      <c r="B120" s="16">
        <v>15.525000000000107</v>
      </c>
      <c r="C120" s="25">
        <f t="shared" si="19"/>
        <v>-14.525000000000107</v>
      </c>
      <c r="D120" s="26" cm="1">
        <f t="array" aca="1" ref="D120" ca="1">B120^2*$P$6+C120^2*$P$5+2*B120*C120*MMULT(MMULT(TRANSPOSE(gmvweights), covmat), epweights)</f>
        <v>4.063909929653442E-3</v>
      </c>
      <c r="E120" s="27">
        <f t="shared" ca="1" si="20"/>
        <v>6.3748803358599934E-2</v>
      </c>
      <c r="F120" s="27">
        <f t="shared" si="17"/>
        <v>2.6683533717790642E-2</v>
      </c>
      <c r="G120" s="26">
        <f t="shared" ca="1" si="18"/>
        <v>0.37935666935978962</v>
      </c>
      <c r="I120" s="28">
        <v>9.5999999999999974E-3</v>
      </c>
      <c r="J120" s="28">
        <f t="shared" si="21"/>
        <v>6.1435361479470468E-3</v>
      </c>
    </row>
    <row r="121" spans="2:10" x14ac:dyDescent="0.35">
      <c r="B121" s="16">
        <v>15.500000000000107</v>
      </c>
      <c r="C121" s="25">
        <f t="shared" si="19"/>
        <v>-14.500000000000107</v>
      </c>
      <c r="D121" s="26" cm="1">
        <f t="array" aca="1" ref="D121" ca="1">B121^2*$P$6+C121^2*$P$5+2*B121*C121*MMULT(MMULT(TRANSPOSE(gmvweights), covmat), epweights)</f>
        <v>4.054350237139237E-3</v>
      </c>
      <c r="E121" s="27">
        <f t="shared" ca="1" si="20"/>
        <v>6.3673779824502619E-2</v>
      </c>
      <c r="F121" s="27">
        <f t="shared" si="17"/>
        <v>2.6654537273841566E-2</v>
      </c>
      <c r="G121" s="26">
        <f t="shared" ca="1" si="18"/>
        <v>0.37934825512818926</v>
      </c>
      <c r="I121" s="28">
        <v>9.6999999999999968E-3</v>
      </c>
      <c r="J121" s="28">
        <f t="shared" si="21"/>
        <v>6.1814896494881613E-3</v>
      </c>
    </row>
    <row r="122" spans="2:10" x14ac:dyDescent="0.35">
      <c r="B122" s="16">
        <v>15.475000000000106</v>
      </c>
      <c r="C122" s="25">
        <f t="shared" si="19"/>
        <v>-14.475000000000106</v>
      </c>
      <c r="D122" s="26" cm="1">
        <f t="array" aca="1" ref="D122" ca="1">B122^2*$P$6+C122^2*$P$5+2*B122*C122*MMULT(MMULT(TRANSPOSE(gmvweights), covmat), epweights)</f>
        <v>4.0448059510594381E-3</v>
      </c>
      <c r="E122" s="27">
        <f t="shared" ca="1" si="20"/>
        <v>6.3598788911892329E-2</v>
      </c>
      <c r="F122" s="27">
        <f t="shared" si="17"/>
        <v>2.6625540829892463E-2</v>
      </c>
      <c r="G122" s="26">
        <f t="shared" ca="1" si="18"/>
        <v>0.37933962647174296</v>
      </c>
      <c r="I122" s="28">
        <v>9.7999999999999962E-3</v>
      </c>
      <c r="J122" s="28">
        <f t="shared" si="21"/>
        <v>6.2194431510292757E-3</v>
      </c>
    </row>
    <row r="123" spans="2:10" x14ac:dyDescent="0.35">
      <c r="B123" s="16">
        <v>15.450000000000106</v>
      </c>
      <c r="C123" s="25">
        <f t="shared" si="19"/>
        <v>-14.450000000000106</v>
      </c>
      <c r="D123" s="26" cm="1">
        <f t="array" aca="1" ref="D123" ca="1">B123^2*$P$6+C123^2*$P$5+2*B123*C123*MMULT(MMULT(TRANSPOSE(gmvweights), covmat), epweights)</f>
        <v>4.0352770714139896E-3</v>
      </c>
      <c r="E123" s="27">
        <f t="shared" ca="1" si="20"/>
        <v>6.3523830736299192E-2</v>
      </c>
      <c r="F123" s="27">
        <f t="shared" si="17"/>
        <v>2.659654438594336E-2</v>
      </c>
      <c r="G123" s="26">
        <f t="shared" ca="1" si="18"/>
        <v>0.37933078195446363</v>
      </c>
      <c r="I123" s="28">
        <v>9.8999999999999956E-3</v>
      </c>
      <c r="J123" s="28">
        <f t="shared" si="21"/>
        <v>6.2573966525703902E-3</v>
      </c>
    </row>
    <row r="124" spans="2:10" x14ac:dyDescent="0.35">
      <c r="B124" s="16">
        <v>15.425000000000106</v>
      </c>
      <c r="C124" s="25">
        <f t="shared" si="19"/>
        <v>-14.425000000000106</v>
      </c>
      <c r="D124" s="26" cm="1">
        <f t="array" aca="1" ref="D124" ca="1">B124^2*$P$6+C124^2*$P$5+2*B124*C124*MMULT(MMULT(TRANSPOSE(gmvweights), covmat), epweights)</f>
        <v>4.0257635982028361E-3</v>
      </c>
      <c r="E124" s="27">
        <f t="shared" ca="1" si="20"/>
        <v>6.3448905413748757E-2</v>
      </c>
      <c r="F124" s="27">
        <f t="shared" si="17"/>
        <v>2.6567547941994285E-2</v>
      </c>
      <c r="G124" s="26">
        <f t="shared" ca="1" si="18"/>
        <v>0.37932172013134657</v>
      </c>
      <c r="I124" s="28">
        <v>9.999999999999995E-3</v>
      </c>
      <c r="J124" s="28">
        <f t="shared" si="21"/>
        <v>6.2953501541115056E-3</v>
      </c>
    </row>
    <row r="125" spans="2:10" x14ac:dyDescent="0.35">
      <c r="B125" s="16">
        <v>15.400000000000105</v>
      </c>
      <c r="C125" s="25">
        <f t="shared" si="19"/>
        <v>-14.400000000000105</v>
      </c>
      <c r="D125" s="26" cm="1">
        <f t="array" aca="1" ref="D125" ca="1">B125^2*$P$6+C125^2*$P$5+2*B125*C125*MMULT(MMULT(TRANSPOSE(gmvweights), covmat), epweights)</f>
        <v>4.0162655314260887E-3</v>
      </c>
      <c r="E125" s="27">
        <f t="shared" ca="1" si="20"/>
        <v>6.3374013060765594E-2</v>
      </c>
      <c r="F125" s="27">
        <f t="shared" si="17"/>
        <v>2.6538551498045196E-2</v>
      </c>
      <c r="G125" s="26">
        <f t="shared" ca="1" si="18"/>
        <v>0.3793124395483059</v>
      </c>
      <c r="I125" s="28">
        <v>1.0099999999999994E-2</v>
      </c>
      <c r="J125" s="28">
        <f t="shared" si="21"/>
        <v>6.3333036556526209E-3</v>
      </c>
    </row>
    <row r="126" spans="2:10" x14ac:dyDescent="0.35">
      <c r="B126" s="16">
        <v>15.375000000000105</v>
      </c>
      <c r="C126" s="25">
        <f t="shared" si="19"/>
        <v>-14.375000000000105</v>
      </c>
      <c r="D126" s="26" cm="1">
        <f t="array" aca="1" ref="D126" ca="1">B126^2*$P$6+C126^2*$P$5+2*B126*C126*MMULT(MMULT(TRANSPOSE(gmvweights), covmat), epweights)</f>
        <v>4.0067828710836362E-3</v>
      </c>
      <c r="E126" s="27">
        <f t="shared" ca="1" si="20"/>
        <v>6.3299153794372606E-2</v>
      </c>
      <c r="F126" s="27">
        <f t="shared" si="17"/>
        <v>2.6509555054096107E-2</v>
      </c>
      <c r="G126" s="26">
        <f t="shared" ca="1" si="18"/>
        <v>0.37930293874213838</v>
      </c>
      <c r="I126" s="28">
        <v>1.0199999999999994E-2</v>
      </c>
      <c r="J126" s="28">
        <f t="shared" si="21"/>
        <v>6.3712571571937354E-3</v>
      </c>
    </row>
    <row r="127" spans="2:10" x14ac:dyDescent="0.35">
      <c r="B127" s="16">
        <v>15.350000000000104</v>
      </c>
      <c r="C127" s="25">
        <f t="shared" si="19"/>
        <v>-14.350000000000104</v>
      </c>
      <c r="D127" s="26" cm="1">
        <f t="array" aca="1" ref="D127" ca="1">B127^2*$P$6+C127^2*$P$5+2*B127*C127*MMULT(MMULT(TRANSPOSE(gmvweights), covmat), epweights)</f>
        <v>3.9973156171755897E-3</v>
      </c>
      <c r="E127" s="27">
        <f t="shared" ca="1" si="20"/>
        <v>6.3224327732096838E-2</v>
      </c>
      <c r="F127" s="27">
        <f t="shared" si="17"/>
        <v>2.6480558610147031E-2</v>
      </c>
      <c r="G127" s="26">
        <f t="shared" ca="1" si="18"/>
        <v>0.37929321624044599</v>
      </c>
      <c r="I127" s="28">
        <v>1.0299999999999993E-2</v>
      </c>
      <c r="J127" s="28">
        <f t="shared" si="21"/>
        <v>6.4092106587348499E-3</v>
      </c>
    </row>
    <row r="128" spans="2:10" x14ac:dyDescent="0.35">
      <c r="B128" s="16">
        <v>15.325000000000104</v>
      </c>
      <c r="C128" s="25">
        <f t="shared" si="19"/>
        <v>-14.325000000000104</v>
      </c>
      <c r="D128" s="26" cm="1">
        <f t="array" aca="1" ref="D128" ca="1">B128^2*$P$6+C128^2*$P$5+2*B128*C128*MMULT(MMULT(TRANSPOSE(gmvweights), covmat), epweights)</f>
        <v>3.9878637697018937E-3</v>
      </c>
      <c r="E128" s="27">
        <f t="shared" ca="1" si="20"/>
        <v>6.314953499196882E-2</v>
      </c>
      <c r="F128" s="27">
        <f t="shared" si="17"/>
        <v>2.6451562166197942E-2</v>
      </c>
      <c r="G128" s="26">
        <f t="shared" ca="1" si="18"/>
        <v>0.37928327056159694</v>
      </c>
      <c r="I128" s="28">
        <v>1.0399999999999993E-2</v>
      </c>
      <c r="J128" s="28">
        <f t="shared" si="21"/>
        <v>6.4471641602759644E-3</v>
      </c>
    </row>
    <row r="129" spans="2:10" x14ac:dyDescent="0.35">
      <c r="B129" s="16">
        <v>15.300000000000104</v>
      </c>
      <c r="C129" s="25">
        <f t="shared" si="19"/>
        <v>-14.300000000000104</v>
      </c>
      <c r="D129" s="26" cm="1">
        <f t="array" aca="1" ref="D129" ca="1">B129^2*$P$6+C129^2*$P$5+2*B129*C129*MMULT(MMULT(TRANSPOSE(gmvweights), covmat), epweights)</f>
        <v>3.9784273286625482E-3</v>
      </c>
      <c r="E129" s="27">
        <f t="shared" ca="1" si="20"/>
        <v>6.3074775692526633E-2</v>
      </c>
      <c r="F129" s="27">
        <f t="shared" si="17"/>
        <v>2.6422565722248853E-2</v>
      </c>
      <c r="G129" s="26">
        <f t="shared" ca="1" si="18"/>
        <v>0.37927310021465999</v>
      </c>
      <c r="I129" s="28">
        <v>1.0499999999999992E-2</v>
      </c>
      <c r="J129" s="28">
        <f t="shared" si="21"/>
        <v>6.4851176618170806E-3</v>
      </c>
    </row>
    <row r="130" spans="2:10" x14ac:dyDescent="0.35">
      <c r="B130" s="16">
        <v>15.275000000000103</v>
      </c>
      <c r="C130" s="25">
        <f t="shared" si="19"/>
        <v>-14.275000000000103</v>
      </c>
      <c r="D130" s="26" cm="1">
        <f t="array" aca="1" ref="D130" ca="1">B130^2*$P$6+C130^2*$P$5+2*B130*C130*MMULT(MMULT(TRANSPOSE(gmvweights), covmat), epweights)</f>
        <v>3.9690062940574977E-3</v>
      </c>
      <c r="E130" s="27">
        <f t="shared" ca="1" si="20"/>
        <v>6.300004995281748E-2</v>
      </c>
      <c r="F130" s="27">
        <f t="shared" si="17"/>
        <v>2.6393569278299764E-2</v>
      </c>
      <c r="G130" s="26">
        <f t="shared" ca="1" si="18"/>
        <v>0.37926270369935161</v>
      </c>
      <c r="I130" s="28">
        <v>1.0599999999999991E-2</v>
      </c>
      <c r="J130" s="28">
        <f t="shared" si="21"/>
        <v>6.5230711633581951E-3</v>
      </c>
    </row>
    <row r="131" spans="2:10" x14ac:dyDescent="0.35">
      <c r="B131" s="16">
        <v>15.250000000000103</v>
      </c>
      <c r="C131" s="25">
        <f t="shared" si="19"/>
        <v>-14.250000000000103</v>
      </c>
      <c r="D131" s="26" cm="1">
        <f t="array" aca="1" ref="D131" ca="1">B131^2*$P$6+C131^2*$P$5+2*B131*C131*MMULT(MMULT(TRANSPOSE(gmvweights), covmat), epweights)</f>
        <v>3.9596006658868532E-3</v>
      </c>
      <c r="E131" s="27">
        <f t="shared" ca="1" si="20"/>
        <v>6.2925357892401793E-2</v>
      </c>
      <c r="F131" s="27">
        <f t="shared" si="17"/>
        <v>2.6364572834350675E-2</v>
      </c>
      <c r="G131" s="26">
        <f t="shared" ca="1" si="18"/>
        <v>0.37925207950596834</v>
      </c>
      <c r="I131" s="28">
        <v>1.0699999999999991E-2</v>
      </c>
      <c r="J131" s="28">
        <f t="shared" si="21"/>
        <v>6.5610246648993096E-3</v>
      </c>
    </row>
    <row r="132" spans="2:10" x14ac:dyDescent="0.35">
      <c r="B132" s="16">
        <v>15.225000000000103</v>
      </c>
      <c r="C132" s="25">
        <f t="shared" si="19"/>
        <v>-14.225000000000103</v>
      </c>
      <c r="D132" s="26" cm="1">
        <f t="array" aca="1" ref="D132" ca="1">B132^2*$P$6+C132^2*$P$5+2*B132*C132*MMULT(MMULT(TRANSPOSE(gmvweights), covmat), epweights)</f>
        <v>3.9502104441505592E-3</v>
      </c>
      <c r="E132" s="27">
        <f t="shared" ca="1" si="20"/>
        <v>6.2850699631353021E-2</v>
      </c>
      <c r="F132" s="27">
        <f t="shared" si="17"/>
        <v>2.6335576390401599E-2</v>
      </c>
      <c r="G132" s="26">
        <f t="shared" ca="1" si="18"/>
        <v>0.37924122611534528</v>
      </c>
      <c r="I132" s="28">
        <v>1.079999999999999E-2</v>
      </c>
      <c r="J132" s="28">
        <f t="shared" si="21"/>
        <v>6.5989781664404241E-3</v>
      </c>
    </row>
    <row r="133" spans="2:10" x14ac:dyDescent="0.35">
      <c r="B133" s="16">
        <v>15.200000000000102</v>
      </c>
      <c r="C133" s="25">
        <f t="shared" si="19"/>
        <v>-14.200000000000102</v>
      </c>
      <c r="D133" s="26" cm="1">
        <f t="array" aca="1" ref="D133" ca="1">B133^2*$P$6+C133^2*$P$5+2*B133*C133*MMULT(MMULT(TRANSPOSE(gmvweights), covmat), epweights)</f>
        <v>3.9408356288485602E-3</v>
      </c>
      <c r="E133" s="27">
        <f t="shared" ca="1" si="20"/>
        <v>6.2776075290261343E-2</v>
      </c>
      <c r="F133" s="27">
        <f t="shared" si="17"/>
        <v>2.630657994645251E-2</v>
      </c>
      <c r="G133" s="26">
        <f t="shared" ca="1" si="18"/>
        <v>0.37923014199878952</v>
      </c>
      <c r="I133" s="28">
        <v>1.089999999999999E-2</v>
      </c>
      <c r="J133" s="28">
        <f t="shared" si="21"/>
        <v>6.6369316679815386E-3</v>
      </c>
    </row>
    <row r="134" spans="2:10" x14ac:dyDescent="0.35">
      <c r="B134" s="16">
        <v>15.175000000000102</v>
      </c>
      <c r="C134" s="25">
        <f t="shared" si="19"/>
        <v>-14.175000000000102</v>
      </c>
      <c r="D134" s="26" cm="1">
        <f t="array" aca="1" ref="D134" ca="1">B134^2*$P$6+C134^2*$P$5+2*B134*C134*MMULT(MMULT(TRANSPOSE(gmvweights), covmat), epweights)</f>
        <v>3.9314762199809672E-3</v>
      </c>
      <c r="E134" s="27">
        <f t="shared" ca="1" si="20"/>
        <v>6.2701484990237408E-2</v>
      </c>
      <c r="F134" s="27">
        <f t="shared" si="17"/>
        <v>2.6277583502503393E-2</v>
      </c>
      <c r="G134" s="26">
        <f t="shared" ca="1" si="18"/>
        <v>0.37921882561801451</v>
      </c>
      <c r="I134" s="28">
        <v>1.0999999999999989E-2</v>
      </c>
      <c r="J134" s="28">
        <f t="shared" si="21"/>
        <v>6.6748851695226548E-3</v>
      </c>
    </row>
    <row r="135" spans="2:10" x14ac:dyDescent="0.35">
      <c r="B135" s="16">
        <v>15.150000000000102</v>
      </c>
      <c r="C135" s="25">
        <f t="shared" si="19"/>
        <v>-14.150000000000102</v>
      </c>
      <c r="D135" s="26" cm="1">
        <f t="array" aca="1" ref="D135" ca="1">B135^2*$P$6+C135^2*$P$5+2*B135*C135*MMULT(MMULT(TRANSPOSE(gmvweights), covmat), epweights)</f>
        <v>3.9221322175476692E-3</v>
      </c>
      <c r="E135" s="27">
        <f t="shared" ca="1" si="20"/>
        <v>6.262692885291174E-2</v>
      </c>
      <c r="F135" s="27">
        <f t="shared" si="17"/>
        <v>2.6248587058554304E-2</v>
      </c>
      <c r="G135" s="26">
        <f t="shared" ca="1" si="18"/>
        <v>0.37920727542510096</v>
      </c>
      <c r="I135" s="28">
        <v>1.1099999999999988E-2</v>
      </c>
      <c r="J135" s="28">
        <f t="shared" si="21"/>
        <v>6.7128386710637693E-3</v>
      </c>
    </row>
    <row r="136" spans="2:10" x14ac:dyDescent="0.35">
      <c r="B136" s="16">
        <v>15.125000000000101</v>
      </c>
      <c r="C136" s="25">
        <f t="shared" si="19"/>
        <v>-14.125000000000101</v>
      </c>
      <c r="D136" s="26" cm="1">
        <f t="array" aca="1" ref="D136" ca="1">B136^2*$P$6+C136^2*$P$5+2*B136*C136*MMULT(MMULT(TRANSPOSE(gmvweights), covmat), epweights)</f>
        <v>3.9128036215487771E-3</v>
      </c>
      <c r="E136" s="27">
        <f t="shared" ca="1" si="20"/>
        <v>6.2552407000440652E-2</v>
      </c>
      <c r="F136" s="27">
        <f t="shared" si="17"/>
        <v>2.6219590614605229E-2</v>
      </c>
      <c r="G136" s="26">
        <f t="shared" ca="1" si="18"/>
        <v>0.37919548986241469</v>
      </c>
      <c r="I136" s="28">
        <v>1.1199999999999988E-2</v>
      </c>
      <c r="J136" s="28">
        <f t="shared" si="21"/>
        <v>6.7507921726048838E-3</v>
      </c>
    </row>
    <row r="137" spans="2:10" x14ac:dyDescent="0.35">
      <c r="B137" s="16">
        <v>15.100000000000101</v>
      </c>
      <c r="C137" s="25">
        <f t="shared" si="19"/>
        <v>-14.100000000000101</v>
      </c>
      <c r="D137" s="26" cm="1">
        <f t="array" aca="1" ref="D137" ca="1">B137^2*$P$6+C137^2*$P$5+2*B137*C137*MMULT(MMULT(TRANSPOSE(gmvweights), covmat), epweights)</f>
        <v>3.9034904319842356E-3</v>
      </c>
      <c r="E137" s="27">
        <f t="shared" ca="1" si="20"/>
        <v>6.2477919555505655E-2</v>
      </c>
      <c r="F137" s="27">
        <f t="shared" si="17"/>
        <v>2.619059417065614E-2</v>
      </c>
      <c r="G137" s="26">
        <f t="shared" ca="1" si="18"/>
        <v>0.37918346736256658</v>
      </c>
      <c r="I137" s="28">
        <v>1.1299999999999987E-2</v>
      </c>
      <c r="J137" s="28">
        <f t="shared" si="21"/>
        <v>6.7887456741459982E-3</v>
      </c>
    </row>
    <row r="138" spans="2:10" x14ac:dyDescent="0.35">
      <c r="B138" s="16">
        <v>15.075000000000101</v>
      </c>
      <c r="C138" s="25">
        <f t="shared" si="19"/>
        <v>-14.075000000000101</v>
      </c>
      <c r="D138" s="26" cm="1">
        <f t="array" aca="1" ref="D138" ca="1">B138^2*$P$6+C138^2*$P$5+2*B138*C138*MMULT(MMULT(TRANSPOSE(gmvweights), covmat), epweights)</f>
        <v>3.8941926488539891E-3</v>
      </c>
      <c r="E138" s="27">
        <f t="shared" ca="1" si="20"/>
        <v>6.2403466641317205E-2</v>
      </c>
      <c r="F138" s="27">
        <f t="shared" si="17"/>
        <v>2.616159772670705E-2</v>
      </c>
      <c r="G138" s="26">
        <f t="shared" ca="1" si="18"/>
        <v>0.37917120634834661</v>
      </c>
      <c r="I138" s="28">
        <v>1.1399999999999987E-2</v>
      </c>
      <c r="J138" s="28">
        <f t="shared" si="21"/>
        <v>6.8266991756871127E-3</v>
      </c>
    </row>
    <row r="139" spans="2:10" x14ac:dyDescent="0.35">
      <c r="B139" s="16">
        <v>15.0500000000001</v>
      </c>
      <c r="C139" s="25">
        <f t="shared" si="19"/>
        <v>-14.0500000000001</v>
      </c>
      <c r="D139" s="26" cm="1">
        <f t="array" aca="1" ref="D139" ca="1">B139^2*$P$6+C139^2*$P$5+2*B139*C139*MMULT(MMULT(TRANSPOSE(gmvweights), covmat), epweights)</f>
        <v>3.8849102721581485E-3</v>
      </c>
      <c r="E139" s="27">
        <f t="shared" ca="1" si="20"/>
        <v>6.2329048381618568E-2</v>
      </c>
      <c r="F139" s="27">
        <f t="shared" si="17"/>
        <v>2.6132601282757961E-2</v>
      </c>
      <c r="G139" s="26">
        <f t="shared" ca="1" si="18"/>
        <v>0.37915870523265427</v>
      </c>
      <c r="I139" s="28">
        <v>1.1499999999999986E-2</v>
      </c>
      <c r="J139" s="28">
        <f t="shared" si="21"/>
        <v>6.864652677228229E-3</v>
      </c>
    </row>
    <row r="140" spans="2:10" x14ac:dyDescent="0.35">
      <c r="B140" s="16">
        <v>15.0250000000001</v>
      </c>
      <c r="C140" s="25">
        <f t="shared" si="19"/>
        <v>-14.0250000000001</v>
      </c>
      <c r="D140" s="26" cm="1">
        <f t="array" aca="1" ref="D140" ca="1">B140^2*$P$6+C140^2*$P$5+2*B140*C140*MMULT(MMULT(TRANSPOSE(gmvweights), covmat), epweights)</f>
        <v>3.8756433018966585E-3</v>
      </c>
      <c r="E140" s="27">
        <f t="shared" ca="1" si="20"/>
        <v>6.2254664900685625E-2</v>
      </c>
      <c r="F140" s="27">
        <f t="shared" si="17"/>
        <v>2.6103604838808886E-2</v>
      </c>
      <c r="G140" s="26">
        <f t="shared" ca="1" si="18"/>
        <v>0.37914596241845544</v>
      </c>
      <c r="I140" s="28">
        <v>1.1599999999999985E-2</v>
      </c>
      <c r="J140" s="28">
        <f t="shared" si="21"/>
        <v>6.9026061787693434E-3</v>
      </c>
    </row>
    <row r="141" spans="2:10" x14ac:dyDescent="0.35">
      <c r="B141" s="16">
        <v>15.000000000000099</v>
      </c>
      <c r="C141" s="25">
        <f t="shared" si="19"/>
        <v>-14.000000000000099</v>
      </c>
      <c r="D141" s="26" cm="1">
        <f t="array" aca="1" ref="D141" ca="1">B141^2*$P$6+C141^2*$P$5+2*B141*C141*MMULT(MMULT(TRANSPOSE(gmvweights), covmat), epweights)</f>
        <v>3.8663917380694635E-3</v>
      </c>
      <c r="E141" s="27">
        <f t="shared" ca="1" si="20"/>
        <v>6.2180316323330674E-2</v>
      </c>
      <c r="F141" s="27">
        <f t="shared" si="17"/>
        <v>2.6074608394859797E-2</v>
      </c>
      <c r="G141" s="26">
        <f t="shared" ca="1" si="18"/>
        <v>0.3791329762987129</v>
      </c>
      <c r="I141" s="28">
        <v>1.1699999999999985E-2</v>
      </c>
      <c r="J141" s="28">
        <f t="shared" si="21"/>
        <v>6.9405596803104579E-3</v>
      </c>
    </row>
    <row r="142" spans="2:10" x14ac:dyDescent="0.35">
      <c r="B142" s="16">
        <v>14.975000000000099</v>
      </c>
      <c r="C142" s="25">
        <f t="shared" si="19"/>
        <v>-13.975000000000099</v>
      </c>
      <c r="D142" s="26" cm="1">
        <f t="array" aca="1" ref="D142" ca="1">B142^2*$P$6+C142^2*$P$5+2*B142*C142*MMULT(MMULT(TRANSPOSE(gmvweights), covmat), epweights)</f>
        <v>3.8571555806766744E-3</v>
      </c>
      <c r="E142" s="27">
        <f t="shared" ca="1" si="20"/>
        <v>6.2106002774906341E-2</v>
      </c>
      <c r="F142" s="27">
        <f t="shared" si="17"/>
        <v>2.6045611950910708E-2</v>
      </c>
      <c r="G142" s="26">
        <f t="shared" ca="1" si="18"/>
        <v>0.37911974525631859</v>
      </c>
      <c r="I142" s="28">
        <v>1.1799999999999984E-2</v>
      </c>
      <c r="J142" s="28">
        <f t="shared" si="21"/>
        <v>6.9785131818515724E-3</v>
      </c>
    </row>
    <row r="143" spans="2:10" x14ac:dyDescent="0.35">
      <c r="B143" s="16">
        <v>14.950000000000099</v>
      </c>
      <c r="C143" s="25">
        <f t="shared" si="19"/>
        <v>-13.950000000000099</v>
      </c>
      <c r="D143" s="26" cm="1">
        <f t="array" aca="1" ref="D143" ca="1">B143^2*$P$6+C143^2*$P$5+2*B143*C143*MMULT(MMULT(TRANSPOSE(gmvweights), covmat), epweights)</f>
        <v>3.8479348297181803E-3</v>
      </c>
      <c r="E143" s="27">
        <f t="shared" ca="1" si="20"/>
        <v>6.2031724381304928E-2</v>
      </c>
      <c r="F143" s="27">
        <f t="shared" si="17"/>
        <v>2.6016615506961618E-2</v>
      </c>
      <c r="G143" s="26">
        <f t="shared" ca="1" si="18"/>
        <v>0.37910626766405092</v>
      </c>
      <c r="I143" s="28">
        <v>1.1899999999999984E-2</v>
      </c>
      <c r="J143" s="28">
        <f t="shared" si="21"/>
        <v>7.0164666833926886E-3</v>
      </c>
    </row>
    <row r="144" spans="2:10" x14ac:dyDescent="0.35">
      <c r="B144" s="16">
        <v>14.925000000000098</v>
      </c>
      <c r="C144" s="25">
        <f t="shared" si="19"/>
        <v>-13.925000000000098</v>
      </c>
      <c r="D144" s="26" cm="1">
        <f t="array" aca="1" ref="D144" ca="1">B144^2*$P$6+C144^2*$P$5+2*B144*C144*MMULT(MMULT(TRANSPOSE(gmvweights), covmat), epweights)</f>
        <v>3.8387294851940923E-3</v>
      </c>
      <c r="E144" s="27">
        <f t="shared" ca="1" si="20"/>
        <v>6.1957481268964547E-2</v>
      </c>
      <c r="F144" s="27">
        <f t="shared" si="17"/>
        <v>2.5987619063012543E-2</v>
      </c>
      <c r="G144" s="26">
        <f t="shared" ca="1" si="18"/>
        <v>0.3790925418844916</v>
      </c>
      <c r="I144" s="28">
        <v>1.1999999999999983E-2</v>
      </c>
      <c r="J144" s="28">
        <f t="shared" si="21"/>
        <v>7.0544201849338031E-3</v>
      </c>
    </row>
    <row r="145" spans="2:10" x14ac:dyDescent="0.35">
      <c r="B145" s="16">
        <v>14.900000000000098</v>
      </c>
      <c r="C145" s="25">
        <f t="shared" si="19"/>
        <v>-13.900000000000098</v>
      </c>
      <c r="D145" s="26" cm="1">
        <f t="array" aca="1" ref="D145" ca="1">B145^2*$P$6+C145^2*$P$5+2*B145*C145*MMULT(MMULT(TRANSPOSE(gmvweights), covmat), epweights)</f>
        <v>3.8295395471043547E-3</v>
      </c>
      <c r="E145" s="27">
        <f t="shared" ca="1" si="20"/>
        <v>6.1883273564868516E-2</v>
      </c>
      <c r="F145" s="27">
        <f t="shared" si="17"/>
        <v>2.5958622619063426E-2</v>
      </c>
      <c r="G145" s="26">
        <f t="shared" ca="1" si="18"/>
        <v>0.37907856626998188</v>
      </c>
      <c r="I145" s="28">
        <v>1.2099999999999982E-2</v>
      </c>
      <c r="J145" s="28">
        <f t="shared" si="21"/>
        <v>7.0923736864749176E-3</v>
      </c>
    </row>
    <row r="146" spans="2:10" x14ac:dyDescent="0.35">
      <c r="B146" s="16">
        <v>14.875000000000098</v>
      </c>
      <c r="C146" s="25">
        <f t="shared" si="19"/>
        <v>-13.875000000000098</v>
      </c>
      <c r="D146" s="26" cm="1">
        <f t="array" aca="1" ref="D146" ca="1">B146^2*$P$6+C146^2*$P$5+2*B146*C146*MMULT(MMULT(TRANSPOSE(gmvweights), covmat), epweights)</f>
        <v>3.8203650154488566E-3</v>
      </c>
      <c r="E146" s="27">
        <f t="shared" ca="1" si="20"/>
        <v>6.1809101396548848E-2</v>
      </c>
      <c r="F146" s="27">
        <f t="shared" si="17"/>
        <v>2.5929626175114337E-2</v>
      </c>
      <c r="G146" s="26">
        <f t="shared" ca="1" si="18"/>
        <v>0.37906433916255816</v>
      </c>
      <c r="I146" s="28">
        <v>1.2199999999999982E-2</v>
      </c>
      <c r="J146" s="28">
        <f t="shared" si="21"/>
        <v>7.1303271880160321E-3</v>
      </c>
    </row>
    <row r="147" spans="2:10" x14ac:dyDescent="0.35">
      <c r="B147" s="16">
        <v>14.850000000000097</v>
      </c>
      <c r="C147" s="25">
        <f t="shared" si="19"/>
        <v>-13.850000000000097</v>
      </c>
      <c r="D147" s="26" cm="1">
        <f t="array" aca="1" ref="D147" ca="1">B147^2*$P$6+C147^2*$P$5+2*B147*C147*MMULT(MMULT(TRANSPOSE(gmvweights), covmat), epweights)</f>
        <v>3.8112058902277646E-3</v>
      </c>
      <c r="E147" s="27">
        <f t="shared" ca="1" si="20"/>
        <v>6.1734964892091453E-2</v>
      </c>
      <c r="F147" s="27">
        <f t="shared" si="17"/>
        <v>2.5900629731165248E-2</v>
      </c>
      <c r="G147" s="26">
        <f t="shared" ca="1" si="18"/>
        <v>0.37904985889386944</v>
      </c>
      <c r="I147" s="28">
        <v>1.2299999999999981E-2</v>
      </c>
      <c r="J147" s="28">
        <f t="shared" si="21"/>
        <v>7.1682806895571466E-3</v>
      </c>
    </row>
    <row r="148" spans="2:10" x14ac:dyDescent="0.35">
      <c r="B148" s="16">
        <v>14.825000000000097</v>
      </c>
      <c r="C148" s="25">
        <f t="shared" si="19"/>
        <v>-13.825000000000097</v>
      </c>
      <c r="D148" s="26" cm="1">
        <f t="array" aca="1" ref="D148" ca="1">B148^2*$P$6+C148^2*$P$5+2*B148*C148*MMULT(MMULT(TRANSPOSE(gmvweights), covmat), epweights)</f>
        <v>3.8020621714410785E-3</v>
      </c>
      <c r="E148" s="27">
        <f t="shared" ca="1" si="20"/>
        <v>6.1660864180135187E-2</v>
      </c>
      <c r="F148" s="27">
        <f t="shared" si="17"/>
        <v>2.5871633287216159E-2</v>
      </c>
      <c r="G148" s="26">
        <f t="shared" ca="1" si="18"/>
        <v>0.37903512378513859</v>
      </c>
      <c r="I148" s="28">
        <v>1.239999999999998E-2</v>
      </c>
      <c r="J148" s="28">
        <f t="shared" si="21"/>
        <v>7.2062341910982628E-3</v>
      </c>
    </row>
    <row r="149" spans="2:10" x14ac:dyDescent="0.35">
      <c r="B149" s="16">
        <v>14.800000000000097</v>
      </c>
      <c r="C149" s="25">
        <f t="shared" si="19"/>
        <v>-13.800000000000097</v>
      </c>
      <c r="D149" s="26" cm="1">
        <f t="array" aca="1" ref="D149" ca="1">B149^2*$P$6+C149^2*$P$5+2*B149*C149*MMULT(MMULT(TRANSPOSE(gmvweights), covmat), epweights)</f>
        <v>3.7929338590887429E-3</v>
      </c>
      <c r="E149" s="27">
        <f t="shared" ca="1" si="20"/>
        <v>6.1586799389875289E-2</v>
      </c>
      <c r="F149" s="27">
        <f t="shared" ref="F149:F212" si="22">B149*$O$6+C149*$O$5</f>
        <v>2.5842636843267083E-2</v>
      </c>
      <c r="G149" s="26">
        <f t="shared" ref="G149:G212" ca="1" si="23">(F149-rf)/E149</f>
        <v>0.37902013214709374</v>
      </c>
      <c r="I149" s="28">
        <v>1.249999999999998E-2</v>
      </c>
      <c r="J149" s="28">
        <f t="shared" si="21"/>
        <v>7.2441876926393773E-3</v>
      </c>
    </row>
    <row r="150" spans="2:10" x14ac:dyDescent="0.35">
      <c r="B150" s="16">
        <v>14.775000000000096</v>
      </c>
      <c r="C150" s="25">
        <f t="shared" ref="C150:C213" si="24">1-B150</f>
        <v>-13.775000000000096</v>
      </c>
      <c r="D150" s="26" cm="1">
        <f t="array" aca="1" ref="D150" ca="1">B150^2*$P$6+C150^2*$P$5+2*B150*C150*MMULT(MMULT(TRANSPOSE(gmvweights), covmat), epweights)</f>
        <v>3.7838209531707023E-3</v>
      </c>
      <c r="E150" s="27">
        <f t="shared" ref="E150:E213" ca="1" si="25">SQRT(D150)</f>
        <v>6.1512770651066452E-2</v>
      </c>
      <c r="F150" s="27">
        <f t="shared" si="22"/>
        <v>2.5813640399317994E-2</v>
      </c>
      <c r="G150" s="26">
        <f t="shared" ca="1" si="23"/>
        <v>0.37900488227990109</v>
      </c>
      <c r="I150" s="28">
        <v>1.2599999999999979E-2</v>
      </c>
      <c r="J150" s="28">
        <f t="shared" si="21"/>
        <v>7.2821411941804918E-3</v>
      </c>
    </row>
    <row r="151" spans="2:10" x14ac:dyDescent="0.35">
      <c r="B151" s="16">
        <v>14.750000000000096</v>
      </c>
      <c r="C151" s="25">
        <f t="shared" si="24"/>
        <v>-13.750000000000096</v>
      </c>
      <c r="D151" s="26" cm="1">
        <f t="array" aca="1" ref="D151" ca="1">B151^2*$P$6+C151^2*$P$5+2*B151*C151*MMULT(MMULT(TRANSPOSE(gmvweights), covmat), epweights)</f>
        <v>3.7747234536871233E-3</v>
      </c>
      <c r="E151" s="27">
        <f t="shared" ca="1" si="25"/>
        <v>6.1438778094027258E-2</v>
      </c>
      <c r="F151" s="27">
        <f t="shared" si="22"/>
        <v>2.5784643955368905E-2</v>
      </c>
      <c r="G151" s="26">
        <f t="shared" ca="1" si="23"/>
        <v>0.37898937247309145</v>
      </c>
      <c r="I151" s="28">
        <v>1.2699999999999979E-2</v>
      </c>
      <c r="J151" s="28">
        <f t="shared" si="21"/>
        <v>7.3200946957216063E-3</v>
      </c>
    </row>
    <row r="152" spans="2:10" x14ac:dyDescent="0.35">
      <c r="B152" s="16">
        <v>14.725000000000096</v>
      </c>
      <c r="C152" s="25">
        <f t="shared" si="24"/>
        <v>-13.725000000000096</v>
      </c>
      <c r="D152" s="26" cm="1">
        <f t="array" aca="1" ref="D152" ca="1">B152^2*$P$6+C152^2*$P$5+2*B152*C152*MMULT(MMULT(TRANSPOSE(gmvweights), covmat), epweights)</f>
        <v>3.7656413606377837E-3</v>
      </c>
      <c r="E152" s="27">
        <f t="shared" ca="1" si="25"/>
        <v>6.1364821849637791E-2</v>
      </c>
      <c r="F152" s="27">
        <f t="shared" si="22"/>
        <v>2.5755647511419816E-2</v>
      </c>
      <c r="G152" s="26">
        <f t="shared" ca="1" si="23"/>
        <v>0.37897360100552602</v>
      </c>
      <c r="I152" s="28">
        <v>1.2799999999999978E-2</v>
      </c>
      <c r="J152" s="28">
        <f t="shared" ref="J152:J215" si="26">$J$21*I152+rf</f>
        <v>7.3580481972627208E-3</v>
      </c>
    </row>
    <row r="153" spans="2:10" x14ac:dyDescent="0.35">
      <c r="B153" s="16">
        <v>14.700000000000095</v>
      </c>
      <c r="C153" s="25">
        <f t="shared" si="24"/>
        <v>-13.700000000000095</v>
      </c>
      <c r="D153" s="26" cm="1">
        <f t="array" aca="1" ref="D153" ca="1">B153^2*$P$6+C153^2*$P$5+2*B153*C153*MMULT(MMULT(TRANSPOSE(gmvweights), covmat), epweights)</f>
        <v>3.756574674022739E-3</v>
      </c>
      <c r="E153" s="27">
        <f t="shared" ca="1" si="25"/>
        <v>6.1290902049347742E-2</v>
      </c>
      <c r="F153" s="27">
        <f t="shared" si="22"/>
        <v>2.572665106747074E-2</v>
      </c>
      <c r="G153" s="26">
        <f t="shared" ca="1" si="23"/>
        <v>0.37895756614529902</v>
      </c>
      <c r="I153" s="28">
        <v>1.2899999999999977E-2</v>
      </c>
      <c r="J153" s="28">
        <f t="shared" si="26"/>
        <v>7.396001698803837E-3</v>
      </c>
    </row>
    <row r="154" spans="2:10" x14ac:dyDescent="0.35">
      <c r="B154" s="16">
        <v>14.675000000000095</v>
      </c>
      <c r="C154" s="25">
        <f t="shared" si="24"/>
        <v>-13.675000000000095</v>
      </c>
      <c r="D154" s="26" cm="1">
        <f t="array" aca="1" ref="D154" ca="1">B154^2*$P$6+C154^2*$P$5+2*B154*C154*MMULT(MMULT(TRANSPOSE(gmvweights), covmat), epweights)</f>
        <v>3.7475233938422114E-3</v>
      </c>
      <c r="E154" s="27">
        <f t="shared" ca="1" si="25"/>
        <v>6.1217018825178111E-2</v>
      </c>
      <c r="F154" s="27">
        <f t="shared" si="22"/>
        <v>2.5697654623521651E-2</v>
      </c>
      <c r="G154" s="26">
        <f t="shared" ca="1" si="23"/>
        <v>0.37894126614967777</v>
      </c>
      <c r="I154" s="28">
        <v>1.2999999999999977E-2</v>
      </c>
      <c r="J154" s="28">
        <f t="shared" si="26"/>
        <v>7.4339552003449515E-3</v>
      </c>
    </row>
    <row r="155" spans="2:10" x14ac:dyDescent="0.35">
      <c r="B155" s="16">
        <v>14.650000000000095</v>
      </c>
      <c r="C155" s="25">
        <f t="shared" si="24"/>
        <v>-13.650000000000095</v>
      </c>
      <c r="D155" s="26" cm="1">
        <f t="array" aca="1" ref="D155" ca="1">B155^2*$P$6+C155^2*$P$5+2*B155*C155*MMULT(MMULT(TRANSPOSE(gmvweights), covmat), epweights)</f>
        <v>3.7384875200958678E-3</v>
      </c>
      <c r="E155" s="27">
        <f t="shared" ca="1" si="25"/>
        <v>6.1143172309718018E-2</v>
      </c>
      <c r="F155" s="27">
        <f t="shared" si="22"/>
        <v>2.5668658179572562E-2</v>
      </c>
      <c r="G155" s="26">
        <f t="shared" ca="1" si="23"/>
        <v>0.37892469926507505</v>
      </c>
      <c r="I155" s="28">
        <v>1.3099999999999976E-2</v>
      </c>
      <c r="J155" s="28">
        <f t="shared" si="26"/>
        <v>7.471908701886066E-3</v>
      </c>
    </row>
    <row r="156" spans="2:10" x14ac:dyDescent="0.35">
      <c r="B156" s="16">
        <v>14.625000000000094</v>
      </c>
      <c r="C156" s="25">
        <f t="shared" si="24"/>
        <v>-13.625000000000094</v>
      </c>
      <c r="D156" s="26" cm="1">
        <f t="array" aca="1" ref="D156" ca="1">B156^2*$P$6+C156^2*$P$5+2*B156*C156*MMULT(MMULT(TRANSPOSE(gmvweights), covmat), epweights)</f>
        <v>3.7294670527839302E-3</v>
      </c>
      <c r="E156" s="27">
        <f t="shared" ca="1" si="25"/>
        <v>6.1069362636136382E-2</v>
      </c>
      <c r="F156" s="27">
        <f t="shared" si="22"/>
        <v>2.5639661735623473E-2</v>
      </c>
      <c r="G156" s="26">
        <f t="shared" ca="1" si="23"/>
        <v>0.37890786372692736</v>
      </c>
      <c r="I156" s="28">
        <v>1.3199999999999976E-2</v>
      </c>
      <c r="J156" s="28">
        <f t="shared" si="26"/>
        <v>7.5098622034271804E-3</v>
      </c>
    </row>
    <row r="157" spans="2:10" x14ac:dyDescent="0.35">
      <c r="B157" s="16">
        <v>14.600000000000094</v>
      </c>
      <c r="C157" s="25">
        <f t="shared" si="24"/>
        <v>-13.600000000000094</v>
      </c>
      <c r="D157" s="26" cm="1">
        <f t="array" aca="1" ref="D157" ca="1">B157^2*$P$6+C157^2*$P$5+2*B157*C157*MMULT(MMULT(TRANSPOSE(gmvweights), covmat), epweights)</f>
        <v>3.7204619919063986E-3</v>
      </c>
      <c r="E157" s="27">
        <f t="shared" ca="1" si="25"/>
        <v>6.0995589938178309E-2</v>
      </c>
      <c r="F157" s="27">
        <f t="shared" si="22"/>
        <v>2.561066529167437E-2</v>
      </c>
      <c r="G157" s="26">
        <f t="shared" ca="1" si="23"/>
        <v>0.37889075775966818</v>
      </c>
      <c r="I157" s="28">
        <v>1.3299999999999975E-2</v>
      </c>
      <c r="J157" s="28">
        <f t="shared" si="26"/>
        <v>7.5478157049682949E-3</v>
      </c>
    </row>
    <row r="158" spans="2:10" x14ac:dyDescent="0.35">
      <c r="B158" s="16">
        <v>14.575000000000093</v>
      </c>
      <c r="C158" s="25">
        <f t="shared" si="24"/>
        <v>-13.575000000000093</v>
      </c>
      <c r="D158" s="26" cm="1">
        <f t="array" aca="1" ref="D158" ca="1">B158^2*$P$6+C158^2*$P$5+2*B158*C158*MMULT(MMULT(TRANSPOSE(gmvweights), covmat), epweights)</f>
        <v>3.711472337463273E-3</v>
      </c>
      <c r="E158" s="27">
        <f t="shared" ca="1" si="25"/>
        <v>6.0921854350169551E-2</v>
      </c>
      <c r="F158" s="27">
        <f t="shared" si="22"/>
        <v>2.5581668847725281E-2</v>
      </c>
      <c r="G158" s="26">
        <f t="shared" ca="1" si="23"/>
        <v>0.37887337957665179</v>
      </c>
      <c r="I158" s="28">
        <v>1.3399999999999974E-2</v>
      </c>
      <c r="J158" s="28">
        <f t="shared" si="26"/>
        <v>7.5857692065094112E-3</v>
      </c>
    </row>
    <row r="159" spans="2:10" x14ac:dyDescent="0.35">
      <c r="B159" s="16">
        <v>14.550000000000093</v>
      </c>
      <c r="C159" s="25">
        <f t="shared" si="24"/>
        <v>-13.550000000000093</v>
      </c>
      <c r="D159" s="26" cm="1">
        <f t="array" aca="1" ref="D159" ca="1">B159^2*$P$6+C159^2*$P$5+2*B159*C159*MMULT(MMULT(TRANSPOSE(gmvweights), covmat), epweights)</f>
        <v>3.7024980894543869E-3</v>
      </c>
      <c r="E159" s="27">
        <f t="shared" ca="1" si="25"/>
        <v>6.0848156007017887E-2</v>
      </c>
      <c r="F159" s="27">
        <f t="shared" si="22"/>
        <v>2.5552672403776192E-2</v>
      </c>
      <c r="G159" s="26">
        <f t="shared" ca="1" si="23"/>
        <v>0.37885572738009393</v>
      </c>
      <c r="I159" s="28">
        <v>1.3499999999999974E-2</v>
      </c>
      <c r="J159" s="28">
        <f t="shared" si="26"/>
        <v>7.6237227080505256E-3</v>
      </c>
    </row>
    <row r="160" spans="2:10" x14ac:dyDescent="0.35">
      <c r="B160" s="16">
        <v>14.525000000000093</v>
      </c>
      <c r="C160" s="25">
        <f t="shared" si="24"/>
        <v>-13.525000000000093</v>
      </c>
      <c r="D160" s="26" cm="1">
        <f t="array" aca="1" ref="D160" ca="1">B160^2*$P$6+C160^2*$P$5+2*B160*C160*MMULT(MMULT(TRANSPOSE(gmvweights), covmat), epweights)</f>
        <v>3.6935392478798512E-3</v>
      </c>
      <c r="E160" s="27">
        <f t="shared" ca="1" si="25"/>
        <v>6.0774495044219425E-2</v>
      </c>
      <c r="F160" s="27">
        <f t="shared" si="22"/>
        <v>2.5523675959827102E-2</v>
      </c>
      <c r="G160" s="26">
        <f t="shared" ca="1" si="23"/>
        <v>0.37883779936098383</v>
      </c>
      <c r="I160" s="28">
        <v>1.3599999999999973E-2</v>
      </c>
      <c r="J160" s="28">
        <f t="shared" si="26"/>
        <v>7.6616762095916401E-3</v>
      </c>
    </row>
    <row r="161" spans="2:10" x14ac:dyDescent="0.35">
      <c r="B161" s="16">
        <v>14.500000000000092</v>
      </c>
      <c r="C161" s="25">
        <f t="shared" si="24"/>
        <v>-13.500000000000092</v>
      </c>
      <c r="D161" s="26" cm="1">
        <f t="array" aca="1" ref="D161" ca="1">B161^2*$P$6+C161^2*$P$5+2*B161*C161*MMULT(MMULT(TRANSPOSE(gmvweights), covmat), epweights)</f>
        <v>3.6845958127396661E-3</v>
      </c>
      <c r="E161" s="27">
        <f t="shared" ca="1" si="25"/>
        <v>6.0700871597858183E-2</v>
      </c>
      <c r="F161" s="27">
        <f t="shared" si="22"/>
        <v>2.5494679515878013E-2</v>
      </c>
      <c r="G161" s="26">
        <f t="shared" ca="1" si="23"/>
        <v>0.37881959369903639</v>
      </c>
      <c r="I161" s="28">
        <v>1.3699999999999973E-2</v>
      </c>
      <c r="J161" s="28">
        <f t="shared" si="26"/>
        <v>7.6996297111327546E-3</v>
      </c>
    </row>
    <row r="162" spans="2:10" x14ac:dyDescent="0.35">
      <c r="B162" s="16">
        <v>14.475000000000092</v>
      </c>
      <c r="C162" s="25">
        <f t="shared" si="24"/>
        <v>-13.475000000000092</v>
      </c>
      <c r="D162" s="26" cm="1">
        <f t="array" aca="1" ref="D162" ca="1">B162^2*$P$6+C162^2*$P$5+2*B162*C162*MMULT(MMULT(TRANSPOSE(gmvweights), covmat), epweights)</f>
        <v>3.6756677840338314E-3</v>
      </c>
      <c r="E162" s="27">
        <f t="shared" ca="1" si="25"/>
        <v>6.0627285804609722E-2</v>
      </c>
      <c r="F162" s="27">
        <f t="shared" si="22"/>
        <v>2.5465683071928938E-2</v>
      </c>
      <c r="G162" s="26">
        <f t="shared" ca="1" si="23"/>
        <v>0.37880110856261967</v>
      </c>
      <c r="I162" s="28">
        <v>1.3799999999999972E-2</v>
      </c>
      <c r="J162" s="28">
        <f t="shared" si="26"/>
        <v>7.7375832126738691E-3</v>
      </c>
    </row>
    <row r="163" spans="2:10" x14ac:dyDescent="0.35">
      <c r="B163" s="16">
        <v>14.450000000000092</v>
      </c>
      <c r="C163" s="25">
        <f t="shared" si="24"/>
        <v>-13.450000000000092</v>
      </c>
      <c r="D163" s="26" cm="1">
        <f t="array" aca="1" ref="D163" ca="1">B163^2*$P$6+C163^2*$P$5+2*B163*C163*MMULT(MMULT(TRANSPOSE(gmvweights), covmat), epweights)</f>
        <v>3.6667551617624028E-3</v>
      </c>
      <c r="E163" s="27">
        <f t="shared" ca="1" si="25"/>
        <v>6.0553737801744348E-2</v>
      </c>
      <c r="F163" s="27">
        <f t="shared" si="22"/>
        <v>2.5436686627979849E-2</v>
      </c>
      <c r="G163" s="26">
        <f t="shared" ca="1" si="23"/>
        <v>0.37878234210868356</v>
      </c>
      <c r="I163" s="28">
        <v>1.3899999999999971E-2</v>
      </c>
      <c r="J163" s="28">
        <f t="shared" si="26"/>
        <v>7.7755367142149853E-3</v>
      </c>
    </row>
    <row r="164" spans="2:10" x14ac:dyDescent="0.35">
      <c r="B164" s="16">
        <v>14.425000000000091</v>
      </c>
      <c r="C164" s="25">
        <f t="shared" si="24"/>
        <v>-13.425000000000091</v>
      </c>
      <c r="D164" s="26" cm="1">
        <f t="array" aca="1" ref="D164" ca="1">B164^2*$P$6+C164^2*$P$5+2*B164*C164*MMULT(MMULT(TRANSPOSE(gmvweights), covmat), epweights)</f>
        <v>3.6578579459252691E-3</v>
      </c>
      <c r="E164" s="27">
        <f t="shared" ca="1" si="25"/>
        <v>6.0480227727128057E-2</v>
      </c>
      <c r="F164" s="27">
        <f t="shared" si="22"/>
        <v>2.540769018403076E-2</v>
      </c>
      <c r="G164" s="26">
        <f t="shared" ca="1" si="23"/>
        <v>0.37876329248270418</v>
      </c>
      <c r="I164" s="28">
        <v>1.3999999999999971E-2</v>
      </c>
      <c r="J164" s="28">
        <f t="shared" si="26"/>
        <v>7.8134902157560998E-3</v>
      </c>
    </row>
    <row r="165" spans="2:10" x14ac:dyDescent="0.35">
      <c r="B165" s="16">
        <v>14.400000000000091</v>
      </c>
      <c r="C165" s="25">
        <f t="shared" si="24"/>
        <v>-13.400000000000091</v>
      </c>
      <c r="D165" s="26" cm="1">
        <f t="array" aca="1" ref="D165" ca="1">B165^2*$P$6+C165^2*$P$5+2*B165*C165*MMULT(MMULT(TRANSPOSE(gmvweights), covmat), epweights)</f>
        <v>3.6489761365225415E-3</v>
      </c>
      <c r="E165" s="27">
        <f t="shared" ca="1" si="25"/>
        <v>6.0406755719228468E-2</v>
      </c>
      <c r="F165" s="27">
        <f t="shared" si="22"/>
        <v>2.537869374008167E-2</v>
      </c>
      <c r="G165" s="26">
        <f t="shared" ca="1" si="23"/>
        <v>0.37874395781859554</v>
      </c>
      <c r="I165" s="28">
        <v>1.409999999999997E-2</v>
      </c>
      <c r="J165" s="28">
        <f t="shared" si="26"/>
        <v>7.8514437172972143E-3</v>
      </c>
    </row>
    <row r="166" spans="2:10" x14ac:dyDescent="0.35">
      <c r="B166" s="16">
        <v>14.375000000000091</v>
      </c>
      <c r="C166" s="25">
        <f t="shared" si="24"/>
        <v>-13.375000000000091</v>
      </c>
      <c r="D166" s="26" cm="1">
        <f t="array" aca="1" ref="D166" ca="1">B166^2*$P$6+C166^2*$P$5+2*B166*C166*MMULT(MMULT(TRANSPOSE(gmvweights), covmat), epweights)</f>
        <v>3.6401097335541088E-3</v>
      </c>
      <c r="E166" s="27">
        <f t="shared" ca="1" si="25"/>
        <v>6.0333321917114005E-2</v>
      </c>
      <c r="F166" s="27">
        <f t="shared" si="22"/>
        <v>2.5349697296132595E-2</v>
      </c>
      <c r="G166" s="26">
        <f t="shared" ca="1" si="23"/>
        <v>0.37872433623866325</v>
      </c>
      <c r="I166" s="28">
        <v>1.419999999999997E-2</v>
      </c>
      <c r="J166" s="28">
        <f t="shared" si="26"/>
        <v>7.8893972188383288E-3</v>
      </c>
    </row>
    <row r="167" spans="2:10" x14ac:dyDescent="0.35">
      <c r="B167" s="16">
        <v>14.35000000000009</v>
      </c>
      <c r="C167" s="25">
        <f t="shared" si="24"/>
        <v>-13.35000000000009</v>
      </c>
      <c r="D167" s="26" cm="1">
        <f t="array" aca="1" ref="D167" ca="1">B167^2*$P$6+C167^2*$P$5+2*B167*C167*MMULT(MMULT(TRANSPOSE(gmvweights), covmat), epweights)</f>
        <v>3.6312587370200267E-3</v>
      </c>
      <c r="E167" s="27">
        <f t="shared" ca="1" si="25"/>
        <v>6.0259926460459828E-2</v>
      </c>
      <c r="F167" s="27">
        <f t="shared" si="22"/>
        <v>2.5320700852183506E-2</v>
      </c>
      <c r="G167" s="26">
        <f t="shared" ca="1" si="23"/>
        <v>0.37870442585351555</v>
      </c>
      <c r="I167" s="28">
        <v>1.4299999999999969E-2</v>
      </c>
      <c r="J167" s="28">
        <f t="shared" si="26"/>
        <v>7.9273507203794433E-3</v>
      </c>
    </row>
    <row r="168" spans="2:10" x14ac:dyDescent="0.35">
      <c r="B168" s="16">
        <v>14.32500000000009</v>
      </c>
      <c r="C168" s="25">
        <f t="shared" si="24"/>
        <v>-13.32500000000009</v>
      </c>
      <c r="D168" s="26" cm="1">
        <f t="array" aca="1" ref="D168" ca="1">B168^2*$P$6+C168^2*$P$5+2*B168*C168*MMULT(MMULT(TRANSPOSE(gmvweights), covmat), epweights)</f>
        <v>3.622423146920295E-3</v>
      </c>
      <c r="E168" s="27">
        <f t="shared" ca="1" si="25"/>
        <v>6.0186569489548869E-2</v>
      </c>
      <c r="F168" s="27">
        <f t="shared" si="22"/>
        <v>2.5291704408234389E-2</v>
      </c>
      <c r="G168" s="26">
        <f t="shared" ca="1" si="23"/>
        <v>0.37868422476200558</v>
      </c>
      <c r="I168" s="28">
        <v>1.4399999999999968E-2</v>
      </c>
      <c r="J168" s="28">
        <f t="shared" si="26"/>
        <v>7.9653042219205595E-3</v>
      </c>
    </row>
    <row r="169" spans="2:10" x14ac:dyDescent="0.35">
      <c r="B169" s="16">
        <v>14.30000000000009</v>
      </c>
      <c r="C169" s="25">
        <f t="shared" si="24"/>
        <v>-13.30000000000009</v>
      </c>
      <c r="D169" s="26" cm="1">
        <f t="array" aca="1" ref="D169" ca="1">B169^2*$P$6+C169^2*$P$5+2*B169*C169*MMULT(MMULT(TRANSPOSE(gmvweights), covmat), epweights)</f>
        <v>3.6136029632549138E-3</v>
      </c>
      <c r="E169" s="27">
        <f t="shared" ca="1" si="25"/>
        <v>6.0113251145275062E-2</v>
      </c>
      <c r="F169" s="27">
        <f t="shared" si="22"/>
        <v>2.52627079642853E-2</v>
      </c>
      <c r="G169" s="26">
        <f t="shared" ca="1" si="23"/>
        <v>0.37866373105116047</v>
      </c>
      <c r="I169" s="28">
        <v>1.4499999999999968E-2</v>
      </c>
      <c r="J169" s="28">
        <f t="shared" si="26"/>
        <v>8.003257723461674E-3</v>
      </c>
    </row>
    <row r="170" spans="2:10" x14ac:dyDescent="0.35">
      <c r="B170" s="16">
        <v>14.275000000000089</v>
      </c>
      <c r="C170" s="25">
        <f t="shared" si="24"/>
        <v>-13.275000000000089</v>
      </c>
      <c r="D170" s="26" cm="1">
        <f t="array" aca="1" ref="D170" ca="1">B170^2*$P$6+C170^2*$P$5+2*B170*C170*MMULT(MMULT(TRANSPOSE(gmvweights), covmat), epweights)</f>
        <v>3.6047981860239386E-3</v>
      </c>
      <c r="E170" s="27">
        <f t="shared" ca="1" si="25"/>
        <v>6.0039971569146658E-2</v>
      </c>
      <c r="F170" s="27">
        <f t="shared" si="22"/>
        <v>2.5233711520336224E-2</v>
      </c>
      <c r="G170" s="26">
        <f t="shared" ca="1" si="23"/>
        <v>0.37864294279610594</v>
      </c>
      <c r="I170" s="28">
        <v>1.4599999999999967E-2</v>
      </c>
      <c r="J170" s="28">
        <f t="shared" si="26"/>
        <v>8.0412112250027885E-3</v>
      </c>
    </row>
    <row r="171" spans="2:10" x14ac:dyDescent="0.35">
      <c r="B171" s="16">
        <v>14.250000000000089</v>
      </c>
      <c r="C171" s="25">
        <f t="shared" si="24"/>
        <v>-13.250000000000089</v>
      </c>
      <c r="D171" s="26" cm="1">
        <f t="array" aca="1" ref="D171" ca="1">B171^2*$P$6+C171^2*$P$5+2*B171*C171*MMULT(MMULT(TRANSPOSE(gmvweights), covmat), epweights)</f>
        <v>3.5960088152272585E-3</v>
      </c>
      <c r="E171" s="27">
        <f t="shared" ca="1" si="25"/>
        <v>5.9966730903287184E-2</v>
      </c>
      <c r="F171" s="27">
        <f t="shared" si="22"/>
        <v>2.5204715076387135E-2</v>
      </c>
      <c r="G171" s="26">
        <f t="shared" ca="1" si="23"/>
        <v>0.3786218580600087</v>
      </c>
      <c r="I171" s="28">
        <v>1.4699999999999967E-2</v>
      </c>
      <c r="J171" s="28">
        <f t="shared" si="26"/>
        <v>8.079164726543903E-3</v>
      </c>
    </row>
    <row r="172" spans="2:10" x14ac:dyDescent="0.35">
      <c r="B172" s="16">
        <v>14.225000000000088</v>
      </c>
      <c r="C172" s="25">
        <f t="shared" si="24"/>
        <v>-13.225000000000088</v>
      </c>
      <c r="D172" s="26" cm="1">
        <f t="array" aca="1" ref="D172" ca="1">B172^2*$P$6+C172^2*$P$5+2*B172*C172*MMULT(MMULT(TRANSPOSE(gmvweights), covmat), epweights)</f>
        <v>3.5872348508649843E-3</v>
      </c>
      <c r="E172" s="27">
        <f t="shared" ca="1" si="25"/>
        <v>5.9893529290441588E-2</v>
      </c>
      <c r="F172" s="27">
        <f t="shared" si="22"/>
        <v>2.5175718632438046E-2</v>
      </c>
      <c r="G172" s="26">
        <f t="shared" ca="1" si="23"/>
        <v>0.37860047489398602</v>
      </c>
      <c r="I172" s="28">
        <v>1.4799999999999966E-2</v>
      </c>
      <c r="J172" s="28">
        <f t="shared" si="26"/>
        <v>8.1171182280850192E-3</v>
      </c>
    </row>
    <row r="173" spans="2:10" x14ac:dyDescent="0.35">
      <c r="B173" s="16">
        <v>14.200000000000088</v>
      </c>
      <c r="C173" s="25">
        <f t="shared" si="24"/>
        <v>-13.200000000000088</v>
      </c>
      <c r="D173" s="26" cm="1">
        <f t="array" aca="1" ref="D173" ca="1">B173^2*$P$6+C173^2*$P$5+2*B173*C173*MMULT(MMULT(TRANSPOSE(gmvweights), covmat), epweights)</f>
        <v>3.5784762929370606E-3</v>
      </c>
      <c r="E173" s="27">
        <f t="shared" ca="1" si="25"/>
        <v>5.9820366873975794E-2</v>
      </c>
      <c r="F173" s="27">
        <f t="shared" si="22"/>
        <v>2.5146722188488957E-2</v>
      </c>
      <c r="G173" s="26">
        <f t="shared" ca="1" si="23"/>
        <v>0.37857879133705497</v>
      </c>
      <c r="I173" s="28">
        <v>1.4899999999999965E-2</v>
      </c>
      <c r="J173" s="28">
        <f t="shared" si="26"/>
        <v>8.1550717296261337E-3</v>
      </c>
    </row>
    <row r="174" spans="2:10" x14ac:dyDescent="0.35">
      <c r="B174" s="16">
        <v>14.175000000000088</v>
      </c>
      <c r="C174" s="25">
        <f t="shared" si="24"/>
        <v>-13.175000000000088</v>
      </c>
      <c r="D174" s="26" cm="1">
        <f t="array" aca="1" ref="D174" ca="1">B174^2*$P$6+C174^2*$P$5+2*B174*C174*MMULT(MMULT(TRANSPOSE(gmvweights), covmat), epweights)</f>
        <v>3.5697331414434319E-3</v>
      </c>
      <c r="E174" s="27">
        <f t="shared" ca="1" si="25"/>
        <v>5.9747243797881017E-2</v>
      </c>
      <c r="F174" s="27">
        <f t="shared" si="22"/>
        <v>2.5117725744539882E-2</v>
      </c>
      <c r="G174" s="26">
        <f t="shared" ca="1" si="23"/>
        <v>0.3785568054160523</v>
      </c>
      <c r="I174" s="28">
        <v>1.4999999999999965E-2</v>
      </c>
      <c r="J174" s="28">
        <f t="shared" si="26"/>
        <v>8.1930252311672482E-3</v>
      </c>
    </row>
    <row r="175" spans="2:10" x14ac:dyDescent="0.35">
      <c r="B175" s="16">
        <v>14.150000000000087</v>
      </c>
      <c r="C175" s="25">
        <f t="shared" si="24"/>
        <v>-13.150000000000087</v>
      </c>
      <c r="D175" s="26" cm="1">
        <f t="array" aca="1" ref="D175" ca="1">B175^2*$P$6+C175^2*$P$5+2*B175*C175*MMULT(MMULT(TRANSPOSE(gmvweights), covmat), epweights)</f>
        <v>3.5610053963840982E-3</v>
      </c>
      <c r="E175" s="27">
        <f t="shared" ca="1" si="25"/>
        <v>5.9674160206777085E-2</v>
      </c>
      <c r="F175" s="27">
        <f t="shared" si="22"/>
        <v>2.5088729300590792E-2</v>
      </c>
      <c r="G175" s="26">
        <f t="shared" ca="1" si="23"/>
        <v>0.3785345151455593</v>
      </c>
      <c r="I175" s="28">
        <v>1.5099999999999964E-2</v>
      </c>
      <c r="J175" s="28">
        <f t="shared" si="26"/>
        <v>8.2309787327083626E-3</v>
      </c>
    </row>
    <row r="176" spans="2:10" x14ac:dyDescent="0.35">
      <c r="B176" s="16">
        <v>14.125000000000087</v>
      </c>
      <c r="C176" s="25">
        <f t="shared" si="24"/>
        <v>-13.125000000000087</v>
      </c>
      <c r="D176" s="26" cm="1">
        <f t="array" aca="1" ref="D176" ca="1">B176^2*$P$6+C176^2*$P$5+2*B176*C176*MMULT(MMULT(TRANSPOSE(gmvweights), covmat), epweights)</f>
        <v>3.552293057759226E-3</v>
      </c>
      <c r="E176" s="27">
        <f t="shared" ca="1" si="25"/>
        <v>5.9601116245916283E-2</v>
      </c>
      <c r="F176" s="27">
        <f t="shared" si="22"/>
        <v>2.5059732856641703E-2</v>
      </c>
      <c r="G176" s="26">
        <f t="shared" ca="1" si="23"/>
        <v>0.37851191852782523</v>
      </c>
      <c r="I176" s="28">
        <v>1.5199999999999964E-2</v>
      </c>
      <c r="J176" s="28">
        <f t="shared" si="26"/>
        <v>8.2689322342494771E-3</v>
      </c>
    </row>
    <row r="177" spans="2:10" x14ac:dyDescent="0.35">
      <c r="B177" s="16">
        <v>14.100000000000087</v>
      </c>
      <c r="C177" s="25">
        <f t="shared" si="24"/>
        <v>-13.100000000000087</v>
      </c>
      <c r="D177" s="26" cm="1">
        <f t="array" aca="1" ref="D177" ca="1">B177^2*$P$6+C177^2*$P$5+2*B177*C177*MMULT(MMULT(TRANSPOSE(gmvweights), covmat), epweights)</f>
        <v>3.5435961255685933E-3</v>
      </c>
      <c r="E177" s="27">
        <f t="shared" ca="1" si="25"/>
        <v>5.9528112061181589E-2</v>
      </c>
      <c r="F177" s="27">
        <f t="shared" si="22"/>
        <v>2.5030736412692614E-2</v>
      </c>
      <c r="G177" s="26">
        <f t="shared" ca="1" si="23"/>
        <v>0.37848901355272374</v>
      </c>
      <c r="I177" s="28">
        <v>1.5299999999999963E-2</v>
      </c>
      <c r="J177" s="28">
        <f t="shared" si="26"/>
        <v>8.3068857357905933E-3</v>
      </c>
    </row>
    <row r="178" spans="2:10" x14ac:dyDescent="0.35">
      <c r="B178" s="16">
        <v>14.075000000000086</v>
      </c>
      <c r="C178" s="25">
        <f t="shared" si="24"/>
        <v>-13.075000000000086</v>
      </c>
      <c r="D178" s="26" cm="1">
        <f t="array" aca="1" ref="D178" ca="1">B178^2*$P$6+C178^2*$P$5+2*B178*C178*MMULT(MMULT(TRANSPOSE(gmvweights), covmat), epweights)</f>
        <v>3.5349145998124221E-3</v>
      </c>
      <c r="E178" s="27">
        <f t="shared" ca="1" si="25"/>
        <v>5.9455147799096608E-2</v>
      </c>
      <c r="F178" s="27">
        <f t="shared" si="22"/>
        <v>2.5001739968743525E-2</v>
      </c>
      <c r="G178" s="26">
        <f t="shared" ca="1" si="23"/>
        <v>0.37846579819763609</v>
      </c>
      <c r="I178" s="28">
        <v>1.5399999999999962E-2</v>
      </c>
      <c r="J178" s="28">
        <f t="shared" si="26"/>
        <v>8.3448392373317078E-3</v>
      </c>
    </row>
    <row r="179" spans="2:10" x14ac:dyDescent="0.35">
      <c r="B179" s="16">
        <v>14.050000000000086</v>
      </c>
      <c r="C179" s="25">
        <f t="shared" si="24"/>
        <v>-13.050000000000086</v>
      </c>
      <c r="D179" s="26" cm="1">
        <f t="array" aca="1" ref="D179" ca="1">B179^2*$P$6+C179^2*$P$5+2*B179*C179*MMULT(MMULT(TRANSPOSE(gmvweights), covmat), epweights)</f>
        <v>3.5262484804906014E-3</v>
      </c>
      <c r="E179" s="27">
        <f t="shared" ca="1" si="25"/>
        <v>5.9382223606821945E-2</v>
      </c>
      <c r="F179" s="27">
        <f t="shared" si="22"/>
        <v>2.497274352479445E-2</v>
      </c>
      <c r="G179" s="26">
        <f t="shared" ca="1" si="23"/>
        <v>0.37844227042742029</v>
      </c>
      <c r="I179" s="28">
        <v>1.5499999999999962E-2</v>
      </c>
      <c r="J179" s="28">
        <f t="shared" si="26"/>
        <v>8.3827927388728223E-3</v>
      </c>
    </row>
    <row r="180" spans="2:10" x14ac:dyDescent="0.35">
      <c r="B180" s="16">
        <v>14.025000000000086</v>
      </c>
      <c r="C180" s="25">
        <f t="shared" si="24"/>
        <v>-13.025000000000086</v>
      </c>
      <c r="D180" s="26" cm="1">
        <f t="array" aca="1" ref="D180" ca="1">B180^2*$P$6+C180^2*$P$5+2*B180*C180*MMULT(MMULT(TRANSPOSE(gmvweights), covmat), epweights)</f>
        <v>3.5175977676030201E-3</v>
      </c>
      <c r="E180" s="27">
        <f t="shared" ca="1" si="25"/>
        <v>5.9309339632160972E-2</v>
      </c>
      <c r="F180" s="27">
        <f t="shared" si="22"/>
        <v>2.4943747080845333E-2</v>
      </c>
      <c r="G180" s="26">
        <f t="shared" ca="1" si="23"/>
        <v>0.37841842819431815</v>
      </c>
      <c r="I180" s="28">
        <v>1.5599999999999961E-2</v>
      </c>
      <c r="J180" s="28">
        <f t="shared" si="26"/>
        <v>8.4207462404139368E-3</v>
      </c>
    </row>
    <row r="181" spans="2:10" x14ac:dyDescent="0.35">
      <c r="B181" s="16">
        <v>14.000000000000085</v>
      </c>
      <c r="C181" s="25">
        <f t="shared" si="24"/>
        <v>-13.000000000000085</v>
      </c>
      <c r="D181" s="26" cm="1">
        <f t="array" aca="1" ref="D181" ca="1">B181^2*$P$6+C181^2*$P$5+2*B181*C181*MMULT(MMULT(TRANSPOSE(gmvweights), covmat), epweights)</f>
        <v>3.5089624611498449E-3</v>
      </c>
      <c r="E181" s="27">
        <f t="shared" ca="1" si="25"/>
        <v>5.9236496023565108E-2</v>
      </c>
      <c r="F181" s="27">
        <f t="shared" si="22"/>
        <v>2.4914750636896243E-2</v>
      </c>
      <c r="G181" s="26">
        <f t="shared" ca="1" si="23"/>
        <v>0.37839426943787058</v>
      </c>
      <c r="I181" s="28">
        <v>1.5699999999999961E-2</v>
      </c>
      <c r="J181" s="28">
        <f t="shared" si="26"/>
        <v>8.4586997419550513E-3</v>
      </c>
    </row>
    <row r="182" spans="2:10" x14ac:dyDescent="0.35">
      <c r="B182" s="16">
        <v>13.975000000000085</v>
      </c>
      <c r="C182" s="25">
        <f t="shared" si="24"/>
        <v>-12.975000000000085</v>
      </c>
      <c r="D182" s="26" cm="1">
        <f t="array" aca="1" ref="D182" ca="1">B182^2*$P$6+C182^2*$P$5+2*B182*C182*MMULT(MMULT(TRANSPOSE(gmvweights), covmat), epweights)</f>
        <v>3.5003425611311312E-3</v>
      </c>
      <c r="E182" s="27">
        <f t="shared" ca="1" si="25"/>
        <v>5.9163692930133523E-2</v>
      </c>
      <c r="F182" s="27">
        <f t="shared" si="22"/>
        <v>2.4885754192947154E-2</v>
      </c>
      <c r="G182" s="26">
        <f t="shared" ca="1" si="23"/>
        <v>0.37836979208486055</v>
      </c>
      <c r="I182" s="28">
        <v>1.579999999999996E-2</v>
      </c>
      <c r="J182" s="28">
        <f t="shared" si="26"/>
        <v>8.4966532434961675E-3</v>
      </c>
    </row>
    <row r="183" spans="2:10" x14ac:dyDescent="0.35">
      <c r="B183" s="16">
        <v>13.950000000000085</v>
      </c>
      <c r="C183" s="25">
        <f t="shared" si="24"/>
        <v>-12.950000000000085</v>
      </c>
      <c r="D183" s="26" cm="1">
        <f t="array" aca="1" ref="D183" ca="1">B183^2*$P$6+C183^2*$P$5+2*B183*C183*MMULT(MMULT(TRANSPOSE(gmvweights), covmat), epweights)</f>
        <v>3.4917380675465459E-3</v>
      </c>
      <c r="E183" s="27">
        <f t="shared" ca="1" si="25"/>
        <v>5.909093050161375E-2</v>
      </c>
      <c r="F183" s="27">
        <f t="shared" si="22"/>
        <v>2.4856757748998079E-2</v>
      </c>
      <c r="G183" s="26">
        <f t="shared" ca="1" si="23"/>
        <v>0.37834499404925642</v>
      </c>
      <c r="I183" s="28">
        <v>1.5899999999999959E-2</v>
      </c>
      <c r="J183" s="28">
        <f t="shared" si="26"/>
        <v>8.534606745037282E-3</v>
      </c>
    </row>
    <row r="184" spans="2:10" x14ac:dyDescent="0.35">
      <c r="B184" s="16">
        <v>13.925000000000084</v>
      </c>
      <c r="C184" s="25">
        <f t="shared" si="24"/>
        <v>-12.925000000000084</v>
      </c>
      <c r="D184" s="26" cm="1">
        <f t="array" aca="1" ref="D184" ca="1">B184^2*$P$6+C184^2*$P$5+2*B184*C184*MMULT(MMULT(TRANSPOSE(gmvweights), covmat), epweights)</f>
        <v>3.4831489803964777E-3</v>
      </c>
      <c r="E184" s="27">
        <f t="shared" ca="1" si="25"/>
        <v>5.9018208888414074E-2</v>
      </c>
      <c r="F184" s="27">
        <f t="shared" si="22"/>
        <v>2.482776130504899E-2</v>
      </c>
      <c r="G184" s="26">
        <f t="shared" ca="1" si="23"/>
        <v>0.37831987323207594</v>
      </c>
      <c r="I184" s="28">
        <v>1.5999999999999959E-2</v>
      </c>
      <c r="J184" s="28">
        <f t="shared" si="26"/>
        <v>8.5725602465783965E-3</v>
      </c>
    </row>
    <row r="185" spans="2:10" x14ac:dyDescent="0.35">
      <c r="B185" s="16">
        <v>13.900000000000084</v>
      </c>
      <c r="C185" s="25">
        <f t="shared" si="24"/>
        <v>-12.900000000000084</v>
      </c>
      <c r="D185" s="26" cm="1">
        <f t="array" aca="1" ref="D185" ca="1">B185^2*$P$6+C185^2*$P$5+2*B185*C185*MMULT(MMULT(TRANSPOSE(gmvweights), covmat), epweights)</f>
        <v>3.4745752996807044E-3</v>
      </c>
      <c r="E185" s="27">
        <f t="shared" ca="1" si="25"/>
        <v>5.8945528241595262E-2</v>
      </c>
      <c r="F185" s="27">
        <f t="shared" si="22"/>
        <v>2.4798764861099901E-2</v>
      </c>
      <c r="G185" s="26">
        <f t="shared" ca="1" si="23"/>
        <v>0.37829442752138481</v>
      </c>
      <c r="I185" s="28">
        <v>1.6099999999999958E-2</v>
      </c>
      <c r="J185" s="28">
        <f t="shared" si="26"/>
        <v>8.610513748119511E-3</v>
      </c>
    </row>
    <row r="186" spans="2:10" x14ac:dyDescent="0.35">
      <c r="B186" s="16">
        <v>13.875000000000083</v>
      </c>
      <c r="C186" s="25">
        <f t="shared" si="24"/>
        <v>-12.875000000000083</v>
      </c>
      <c r="D186" s="26" cm="1">
        <f t="array" aca="1" ref="D186" ca="1">B186^2*$P$6+C186^2*$P$5+2*B186*C186*MMULT(MMULT(TRANSPOSE(gmvweights), covmat), epweights)</f>
        <v>3.4660170253992817E-3</v>
      </c>
      <c r="E186" s="27">
        <f t="shared" ca="1" si="25"/>
        <v>5.8872888712881093E-2</v>
      </c>
      <c r="F186" s="27">
        <f t="shared" si="22"/>
        <v>2.4769768417150811E-2</v>
      </c>
      <c r="G186" s="26">
        <f t="shared" ca="1" si="23"/>
        <v>0.37826865479217259</v>
      </c>
      <c r="I186" s="28">
        <v>1.6199999999999957E-2</v>
      </c>
      <c r="J186" s="28">
        <f t="shared" si="26"/>
        <v>8.6484672496606255E-3</v>
      </c>
    </row>
    <row r="187" spans="2:10" x14ac:dyDescent="0.35">
      <c r="B187" s="16">
        <v>13.850000000000083</v>
      </c>
      <c r="C187" s="25">
        <f t="shared" si="24"/>
        <v>-12.850000000000083</v>
      </c>
      <c r="D187" s="26" cm="1">
        <f t="array" aca="1" ref="D187" ca="1">B187^2*$P$6+C187^2*$P$5+2*B187*C187*MMULT(MMULT(TRANSPOSE(gmvweights), covmat), epweights)</f>
        <v>3.4574741575522649E-3</v>
      </c>
      <c r="E187" s="27">
        <f t="shared" ca="1" si="25"/>
        <v>5.8800290454659024E-2</v>
      </c>
      <c r="F187" s="27">
        <f t="shared" si="22"/>
        <v>2.4740771973201736E-2</v>
      </c>
      <c r="G187" s="26">
        <f t="shared" ca="1" si="23"/>
        <v>0.37824255290629261</v>
      </c>
      <c r="I187" s="28">
        <v>1.6299999999999957E-2</v>
      </c>
      <c r="J187" s="28">
        <f t="shared" si="26"/>
        <v>8.6864207512017417E-3</v>
      </c>
    </row>
    <row r="188" spans="2:10" x14ac:dyDescent="0.35">
      <c r="B188" s="16">
        <v>13.825000000000083</v>
      </c>
      <c r="C188" s="25">
        <f t="shared" si="24"/>
        <v>-12.825000000000083</v>
      </c>
      <c r="D188" s="26" cm="1">
        <f t="array" aca="1" ref="D188" ca="1">B188^2*$P$6+C188^2*$P$5+2*B188*C188*MMULT(MMULT(TRANSPOSE(gmvweights), covmat), epweights)</f>
        <v>3.4489466961395432E-3</v>
      </c>
      <c r="E188" s="27">
        <f t="shared" ca="1" si="25"/>
        <v>5.872773361998182E-2</v>
      </c>
      <c r="F188" s="27">
        <f t="shared" si="22"/>
        <v>2.4711775529252647E-2</v>
      </c>
      <c r="G188" s="26">
        <f t="shared" ca="1" si="23"/>
        <v>0.37821611971239433</v>
      </c>
      <c r="I188" s="28">
        <v>1.6399999999999956E-2</v>
      </c>
      <c r="J188" s="28">
        <f t="shared" si="26"/>
        <v>8.7243742527428562E-3</v>
      </c>
    </row>
    <row r="189" spans="2:10" x14ac:dyDescent="0.35">
      <c r="B189" s="16">
        <v>13.800000000000082</v>
      </c>
      <c r="C189" s="25">
        <f t="shared" si="24"/>
        <v>-12.800000000000082</v>
      </c>
      <c r="D189" s="26" cm="1">
        <f t="array" aca="1" ref="D189" ca="1">B189^2*$P$6+C189^2*$P$5+2*B189*C189*MMULT(MMULT(TRANSPOSE(gmvweights), covmat), epweights)</f>
        <v>3.4404346411611164E-3</v>
      </c>
      <c r="E189" s="27">
        <f t="shared" ca="1" si="25"/>
        <v>5.865521836257296E-2</v>
      </c>
      <c r="F189" s="27">
        <f t="shared" si="22"/>
        <v>2.4682779085303558E-2</v>
      </c>
      <c r="G189" s="26">
        <f t="shared" ca="1" si="23"/>
        <v>0.37818935304583345</v>
      </c>
      <c r="I189" s="28">
        <v>1.6499999999999956E-2</v>
      </c>
      <c r="J189" s="28">
        <f t="shared" si="26"/>
        <v>8.7623277542839707E-3</v>
      </c>
    </row>
    <row r="190" spans="2:10" x14ac:dyDescent="0.35">
      <c r="B190" s="16">
        <v>13.775000000000082</v>
      </c>
      <c r="C190" s="25">
        <f t="shared" si="24"/>
        <v>-12.775000000000082</v>
      </c>
      <c r="D190" s="26" cm="1">
        <f t="array" aca="1" ref="D190" ca="1">B190^2*$P$6+C190^2*$P$5+2*B190*C190*MMULT(MMULT(TRANSPOSE(gmvweights), covmat), epweights)</f>
        <v>3.4319379926171512E-3</v>
      </c>
      <c r="E190" s="27">
        <f t="shared" ca="1" si="25"/>
        <v>5.8582744836830167E-2</v>
      </c>
      <c r="F190" s="27">
        <f t="shared" si="22"/>
        <v>2.4653782641354469E-2</v>
      </c>
      <c r="G190" s="26">
        <f t="shared" ca="1" si="23"/>
        <v>0.3781622507285915</v>
      </c>
      <c r="I190" s="28">
        <v>1.6599999999999955E-2</v>
      </c>
      <c r="J190" s="28">
        <f t="shared" si="26"/>
        <v>8.8002812558250851E-3</v>
      </c>
    </row>
    <row r="191" spans="2:10" x14ac:dyDescent="0.35">
      <c r="B191" s="16">
        <v>13.750000000000082</v>
      </c>
      <c r="C191" s="25">
        <f t="shared" si="24"/>
        <v>-12.750000000000082</v>
      </c>
      <c r="D191" s="26" cm="1">
        <f t="array" aca="1" ref="D191" ca="1">B191^2*$P$6+C191^2*$P$5+2*B191*C191*MMULT(MMULT(TRANSPOSE(gmvweights), covmat), epweights)</f>
        <v>3.4234567505074809E-3</v>
      </c>
      <c r="E191" s="27">
        <f t="shared" ca="1" si="25"/>
        <v>5.8510313197824203E-2</v>
      </c>
      <c r="F191" s="27">
        <f t="shared" si="22"/>
        <v>2.4624786197405366E-2</v>
      </c>
      <c r="G191" s="26">
        <f t="shared" ca="1" si="23"/>
        <v>0.37813481056922649</v>
      </c>
      <c r="I191" s="28">
        <v>1.6699999999999954E-2</v>
      </c>
      <c r="J191" s="28">
        <f t="shared" si="26"/>
        <v>8.8382347573661996E-3</v>
      </c>
    </row>
    <row r="192" spans="2:10" x14ac:dyDescent="0.35">
      <c r="B192" s="16">
        <v>13.725000000000081</v>
      </c>
      <c r="C192" s="25">
        <f t="shared" si="24"/>
        <v>-12.725000000000081</v>
      </c>
      <c r="D192" s="26" cm="1">
        <f t="array" aca="1" ref="D192" ca="1">B192^2*$P$6+C192^2*$P$5+2*B192*C192*MMULT(MMULT(TRANSPOSE(gmvweights), covmat), epweights)</f>
        <v>3.4149909148321056E-3</v>
      </c>
      <c r="E192" s="27">
        <f t="shared" ca="1" si="25"/>
        <v>5.8437923601306244E-2</v>
      </c>
      <c r="F192" s="27">
        <f t="shared" si="22"/>
        <v>2.4595789753456276E-2</v>
      </c>
      <c r="G192" s="26">
        <f t="shared" ca="1" si="23"/>
        <v>0.37810703036276905</v>
      </c>
      <c r="I192" s="28">
        <v>1.6799999999999954E-2</v>
      </c>
      <c r="J192" s="28">
        <f t="shared" si="26"/>
        <v>8.8761882589073159E-3</v>
      </c>
    </row>
    <row r="193" spans="2:10" x14ac:dyDescent="0.35">
      <c r="B193" s="16">
        <v>13.700000000000081</v>
      </c>
      <c r="C193" s="25">
        <f t="shared" si="24"/>
        <v>-12.700000000000081</v>
      </c>
      <c r="D193" s="26" cm="1">
        <f t="array" aca="1" ref="D193" ca="1">B193^2*$P$6+C193^2*$P$5+2*B193*C193*MMULT(MMULT(TRANSPOSE(gmvweights), covmat), epweights)</f>
        <v>3.4065404855911918E-3</v>
      </c>
      <c r="E193" s="27">
        <f t="shared" ca="1" si="25"/>
        <v>5.8365576203710967E-2</v>
      </c>
      <c r="F193" s="27">
        <f t="shared" si="22"/>
        <v>2.4566793309507187E-2</v>
      </c>
      <c r="G193" s="26">
        <f t="shared" ca="1" si="23"/>
        <v>0.37807890789064375</v>
      </c>
      <c r="I193" s="28">
        <v>1.6899999999999953E-2</v>
      </c>
      <c r="J193" s="28">
        <f t="shared" si="26"/>
        <v>8.9141417604484303E-3</v>
      </c>
    </row>
    <row r="194" spans="2:10" x14ac:dyDescent="0.35">
      <c r="B194" s="16">
        <v>13.675000000000081</v>
      </c>
      <c r="C194" s="25">
        <f t="shared" si="24"/>
        <v>-12.675000000000081</v>
      </c>
      <c r="D194" s="26" cm="1">
        <f t="array" aca="1" ref="D194" ca="1">B194^2*$P$6+C194^2*$P$5+2*B194*C194*MMULT(MMULT(TRANSPOSE(gmvweights), covmat), epweights)</f>
        <v>3.398105462784573E-3</v>
      </c>
      <c r="E194" s="27">
        <f t="shared" ca="1" si="25"/>
        <v>5.8293271162155352E-2</v>
      </c>
      <c r="F194" s="27">
        <f t="shared" si="22"/>
        <v>2.4537796865558098E-2</v>
      </c>
      <c r="G194" s="26">
        <f t="shared" ca="1" si="23"/>
        <v>0.37805044092062012</v>
      </c>
      <c r="I194" s="28">
        <v>1.6999999999999953E-2</v>
      </c>
      <c r="J194" s="28">
        <f t="shared" si="26"/>
        <v>8.9520952619895448E-3</v>
      </c>
    </row>
    <row r="195" spans="2:10" x14ac:dyDescent="0.35">
      <c r="B195" s="16">
        <v>13.65000000000008</v>
      </c>
      <c r="C195" s="25">
        <f t="shared" si="24"/>
        <v>-12.65000000000008</v>
      </c>
      <c r="D195" s="26" cm="1">
        <f t="array" aca="1" ref="D195" ca="1">B195^2*$P$6+C195^2*$P$5+2*B195*C195*MMULT(MMULT(TRANSPOSE(gmvweights), covmat), epweights)</f>
        <v>3.3896858464122492E-3</v>
      </c>
      <c r="E195" s="27">
        <f t="shared" ca="1" si="25"/>
        <v>5.8221008634446118E-2</v>
      </c>
      <c r="F195" s="27">
        <f t="shared" si="22"/>
        <v>2.4508800421609009E-2</v>
      </c>
      <c r="G195" s="26">
        <f t="shared" ca="1" si="23"/>
        <v>0.37802162720670612</v>
      </c>
      <c r="I195" s="28">
        <v>1.7099999999999952E-2</v>
      </c>
      <c r="J195" s="28">
        <f t="shared" si="26"/>
        <v>8.9900487635306593E-3</v>
      </c>
    </row>
    <row r="196" spans="2:10" x14ac:dyDescent="0.35">
      <c r="B196" s="16">
        <v>13.62500000000008</v>
      </c>
      <c r="C196" s="25">
        <f t="shared" si="24"/>
        <v>-12.62500000000008</v>
      </c>
      <c r="D196" s="26" cm="1">
        <f t="array" aca="1" ref="D196" ca="1">B196^2*$P$6+C196^2*$P$5+2*B196*C196*MMULT(MMULT(TRANSPOSE(gmvweights), covmat), epweights)</f>
        <v>3.381281636474387E-3</v>
      </c>
      <c r="E196" s="27">
        <f t="shared" ca="1" si="25"/>
        <v>5.8148788779082812E-2</v>
      </c>
      <c r="F196" s="27">
        <f t="shared" si="22"/>
        <v>2.4479803977659934E-2</v>
      </c>
      <c r="G196" s="26">
        <f t="shared" ca="1" si="23"/>
        <v>0.37799246448907076</v>
      </c>
      <c r="I196" s="28">
        <v>1.7199999999999951E-2</v>
      </c>
      <c r="J196" s="28">
        <f t="shared" si="26"/>
        <v>9.0280022650717738E-3</v>
      </c>
    </row>
    <row r="197" spans="2:10" x14ac:dyDescent="0.35">
      <c r="B197" s="16">
        <v>13.60000000000008</v>
      </c>
      <c r="C197" s="25">
        <f t="shared" si="24"/>
        <v>-12.60000000000008</v>
      </c>
      <c r="D197" s="26" cm="1">
        <f t="array" aca="1" ref="D197" ca="1">B197^2*$P$6+C197^2*$P$5+2*B197*C197*MMULT(MMULT(TRANSPOSE(gmvweights), covmat), epweights)</f>
        <v>3.3728928329708197E-3</v>
      </c>
      <c r="E197" s="27">
        <f t="shared" ca="1" si="25"/>
        <v>5.8076611755256691E-2</v>
      </c>
      <c r="F197" s="27">
        <f t="shared" si="22"/>
        <v>2.4450807533710844E-2</v>
      </c>
      <c r="G197" s="26">
        <f t="shared" ca="1" si="23"/>
        <v>0.37796295049399142</v>
      </c>
      <c r="I197" s="28">
        <v>1.7299999999999951E-2</v>
      </c>
      <c r="J197" s="28">
        <f t="shared" si="26"/>
        <v>9.06595576661289E-3</v>
      </c>
    </row>
    <row r="198" spans="2:10" x14ac:dyDescent="0.35">
      <c r="B198" s="16">
        <v>13.575000000000079</v>
      </c>
      <c r="C198" s="25">
        <f t="shared" si="24"/>
        <v>-12.575000000000079</v>
      </c>
      <c r="D198" s="26" cm="1">
        <f t="array" aca="1" ref="D198" ca="1">B198^2*$P$6+C198^2*$P$5+2*B198*C198*MMULT(MMULT(TRANSPOSE(gmvweights), covmat), epweights)</f>
        <v>3.3645194359016029E-3</v>
      </c>
      <c r="E198" s="27">
        <f t="shared" ca="1" si="25"/>
        <v>5.8004477722858626E-2</v>
      </c>
      <c r="F198" s="27">
        <f t="shared" si="22"/>
        <v>2.4421811089761755E-2</v>
      </c>
      <c r="G198" s="26">
        <f t="shared" ca="1" si="23"/>
        <v>0.37793308293374611</v>
      </c>
      <c r="I198" s="28">
        <v>1.739999999999995E-2</v>
      </c>
      <c r="J198" s="28">
        <f t="shared" si="26"/>
        <v>9.1039092681540045E-3</v>
      </c>
    </row>
    <row r="199" spans="2:10" x14ac:dyDescent="0.35">
      <c r="B199" s="16">
        <v>13.550000000000079</v>
      </c>
      <c r="C199" s="25">
        <f t="shared" si="24"/>
        <v>-12.550000000000079</v>
      </c>
      <c r="D199" s="26" cm="1">
        <f t="array" aca="1" ref="D199" ca="1">B199^2*$P$6+C199^2*$P$5+2*B199*C199*MMULT(MMULT(TRANSPOSE(gmvweights), covmat), epweights)</f>
        <v>3.3561614452667365E-3</v>
      </c>
      <c r="E199" s="27">
        <f t="shared" ca="1" si="25"/>
        <v>5.7932386842479887E-2</v>
      </c>
      <c r="F199" s="27">
        <f t="shared" si="22"/>
        <v>2.4392814645812666E-2</v>
      </c>
      <c r="G199" s="26">
        <f t="shared" ca="1" si="23"/>
        <v>0.37790285950654801</v>
      </c>
      <c r="I199" s="28">
        <v>1.749999999999995E-2</v>
      </c>
      <c r="J199" s="28">
        <f t="shared" si="26"/>
        <v>9.141862769695119E-3</v>
      </c>
    </row>
    <row r="200" spans="2:10" x14ac:dyDescent="0.35">
      <c r="B200" s="16">
        <v>13.525000000000079</v>
      </c>
      <c r="C200" s="25">
        <f t="shared" si="24"/>
        <v>-12.525000000000079</v>
      </c>
      <c r="D200" s="26" cm="1">
        <f t="array" aca="1" ref="D200" ca="1">B200^2*$P$6+C200^2*$P$5+2*B200*C200*MMULT(MMULT(TRANSPOSE(gmvweights), covmat), epweights)</f>
        <v>3.3478188610662207E-3</v>
      </c>
      <c r="E200" s="27">
        <f t="shared" ca="1" si="25"/>
        <v>5.786033927541577E-2</v>
      </c>
      <c r="F200" s="27">
        <f t="shared" si="22"/>
        <v>2.4363818201863591E-2</v>
      </c>
      <c r="G200" s="26">
        <f t="shared" ca="1" si="23"/>
        <v>0.37787227789646388</v>
      </c>
      <c r="I200" s="28">
        <v>1.7599999999999949E-2</v>
      </c>
      <c r="J200" s="28">
        <f t="shared" si="26"/>
        <v>9.1798162712362335E-3</v>
      </c>
    </row>
    <row r="201" spans="2:10" x14ac:dyDescent="0.35">
      <c r="B201" s="16">
        <v>13.500000000000078</v>
      </c>
      <c r="C201" s="25">
        <f t="shared" si="24"/>
        <v>-12.500000000000078</v>
      </c>
      <c r="D201" s="26" cm="1">
        <f t="array" aca="1" ref="D201" ca="1">B201^2*$P$6+C201^2*$P$5+2*B201*C201*MMULT(MMULT(TRANSPOSE(gmvweights), covmat), epweights)</f>
        <v>3.3394916832999999E-3</v>
      </c>
      <c r="E201" s="27">
        <f t="shared" ca="1" si="25"/>
        <v>5.7788335183668341E-2</v>
      </c>
      <c r="F201" s="27">
        <f t="shared" si="22"/>
        <v>2.4334821757914502E-2</v>
      </c>
      <c r="G201" s="26">
        <f t="shared" ca="1" si="23"/>
        <v>0.37784133577333578</v>
      </c>
      <c r="I201" s="28">
        <v>1.7699999999999948E-2</v>
      </c>
      <c r="J201" s="28">
        <f t="shared" si="26"/>
        <v>9.2177697727773497E-3</v>
      </c>
    </row>
    <row r="202" spans="2:10" x14ac:dyDescent="0.35">
      <c r="B202" s="16">
        <v>13.475000000000078</v>
      </c>
      <c r="C202" s="25">
        <f t="shared" si="24"/>
        <v>-12.475000000000078</v>
      </c>
      <c r="D202" s="26" cm="1">
        <f t="array" aca="1" ref="D202" ca="1">B202^2*$P$6+C202^2*$P$5+2*B202*C202*MMULT(MMULT(TRANSPOSE(gmvweights), covmat), epweights)</f>
        <v>3.3311799119682406E-3</v>
      </c>
      <c r="E202" s="27">
        <f t="shared" ca="1" si="25"/>
        <v>5.7716374729951989E-2</v>
      </c>
      <c r="F202" s="27">
        <f t="shared" si="22"/>
        <v>2.4305825313965412E-2</v>
      </c>
      <c r="G202" s="26">
        <f t="shared" ca="1" si="23"/>
        <v>0.37781003079268682</v>
      </c>
      <c r="I202" s="28">
        <v>1.7799999999999948E-2</v>
      </c>
      <c r="J202" s="28">
        <f t="shared" si="26"/>
        <v>9.2557232743184642E-3</v>
      </c>
    </row>
    <row r="203" spans="2:10" x14ac:dyDescent="0.35">
      <c r="B203" s="16">
        <v>13.450000000000077</v>
      </c>
      <c r="C203" s="25">
        <f t="shared" si="24"/>
        <v>-12.450000000000077</v>
      </c>
      <c r="D203" s="26" cm="1">
        <f t="array" aca="1" ref="D203" ca="1">B203^2*$P$6+C203^2*$P$5+2*B203*C203*MMULT(MMULT(TRANSPOSE(gmvweights), covmat), epweights)</f>
        <v>3.3228835470707763E-3</v>
      </c>
      <c r="E203" s="27">
        <f t="shared" ca="1" si="25"/>
        <v>5.7644458077691876E-2</v>
      </c>
      <c r="F203" s="27">
        <f t="shared" si="22"/>
        <v>2.4276828870016295E-2</v>
      </c>
      <c r="G203" s="26">
        <f t="shared" ca="1" si="23"/>
        <v>0.37777836059567055</v>
      </c>
      <c r="I203" s="28">
        <v>1.7899999999999947E-2</v>
      </c>
      <c r="J203" s="28">
        <f t="shared" si="26"/>
        <v>9.2936767758595787E-3</v>
      </c>
    </row>
    <row r="204" spans="2:10" x14ac:dyDescent="0.35">
      <c r="B204" s="16">
        <v>13.425000000000077</v>
      </c>
      <c r="C204" s="25">
        <f t="shared" si="24"/>
        <v>-12.425000000000077</v>
      </c>
      <c r="D204" s="26" cm="1">
        <f t="array" aca="1" ref="D204" ca="1">B204^2*$P$6+C204^2*$P$5+2*B204*C204*MMULT(MMULT(TRANSPOSE(gmvweights), covmat), epweights)</f>
        <v>3.3146025886076624E-3</v>
      </c>
      <c r="E204" s="27">
        <f t="shared" ca="1" si="25"/>
        <v>5.7572585391031925E-2</v>
      </c>
      <c r="F204" s="27">
        <f t="shared" si="22"/>
        <v>2.424783242606722E-2</v>
      </c>
      <c r="G204" s="26">
        <f t="shared" ca="1" si="23"/>
        <v>0.37774632280896109</v>
      </c>
      <c r="I204" s="28">
        <v>1.7999999999999947E-2</v>
      </c>
      <c r="J204" s="28">
        <f t="shared" si="26"/>
        <v>9.3316302774006932E-3</v>
      </c>
    </row>
    <row r="205" spans="2:10" x14ac:dyDescent="0.35">
      <c r="B205" s="16">
        <v>13.400000000000077</v>
      </c>
      <c r="C205" s="25">
        <f t="shared" si="24"/>
        <v>-12.400000000000077</v>
      </c>
      <c r="D205" s="26" cm="1">
        <f t="array" aca="1" ref="D205" ca="1">B205^2*$P$6+C205^2*$P$5+2*B205*C205*MMULT(MMULT(TRANSPOSE(gmvweights), covmat), epweights)</f>
        <v>3.3063370365788991E-3</v>
      </c>
      <c r="E205" s="27">
        <f t="shared" ca="1" si="25"/>
        <v>5.7500756834835652E-2</v>
      </c>
      <c r="F205" s="27">
        <f t="shared" si="22"/>
        <v>2.4218835982118131E-2</v>
      </c>
      <c r="G205" s="26">
        <f t="shared" ca="1" si="23"/>
        <v>0.37771391504468377</v>
      </c>
      <c r="I205" s="28">
        <v>1.8099999999999946E-2</v>
      </c>
      <c r="J205" s="28">
        <f t="shared" si="26"/>
        <v>9.3695837789418077E-3</v>
      </c>
    </row>
    <row r="206" spans="2:10" x14ac:dyDescent="0.35">
      <c r="B206" s="16">
        <v>13.375000000000076</v>
      </c>
      <c r="C206" s="25">
        <f t="shared" si="24"/>
        <v>-12.375000000000076</v>
      </c>
      <c r="D206" s="26" cm="1">
        <f t="array" aca="1" ref="D206" ca="1">B206^2*$P$6+C206^2*$P$5+2*B206*C206*MMULT(MMULT(TRANSPOSE(gmvweights), covmat), epweights)</f>
        <v>3.2980868909844863E-3</v>
      </c>
      <c r="E206" s="27">
        <f t="shared" ca="1" si="25"/>
        <v>5.7428972574689915E-2</v>
      </c>
      <c r="F206" s="27">
        <f t="shared" si="22"/>
        <v>2.4189839538169042E-2</v>
      </c>
      <c r="G206" s="26">
        <f t="shared" ca="1" si="23"/>
        <v>0.377681134900334</v>
      </c>
      <c r="I206" s="28">
        <v>1.8199999999999945E-2</v>
      </c>
      <c r="J206" s="28">
        <f t="shared" si="26"/>
        <v>9.4075372804829239E-3</v>
      </c>
    </row>
    <row r="207" spans="2:10" x14ac:dyDescent="0.35">
      <c r="B207" s="16">
        <v>13.350000000000076</v>
      </c>
      <c r="C207" s="25">
        <f t="shared" si="24"/>
        <v>-12.350000000000076</v>
      </c>
      <c r="D207" s="26" cm="1">
        <f t="array" aca="1" ref="D207" ca="1">B207^2*$P$6+C207^2*$P$5+2*B207*C207*MMULT(MMULT(TRANSPOSE(gmvweights), covmat), epweights)</f>
        <v>3.2898521518244239E-3</v>
      </c>
      <c r="E207" s="27">
        <f t="shared" ca="1" si="25"/>
        <v>5.7357232776908129E-2</v>
      </c>
      <c r="F207" s="27">
        <f t="shared" si="22"/>
        <v>2.4160843094219953E-2</v>
      </c>
      <c r="G207" s="26">
        <f t="shared" ca="1" si="23"/>
        <v>0.37764797995869409</v>
      </c>
      <c r="I207" s="28">
        <v>1.8299999999999945E-2</v>
      </c>
      <c r="J207" s="28">
        <f t="shared" si="26"/>
        <v>9.4454907820240384E-3</v>
      </c>
    </row>
    <row r="208" spans="2:10" x14ac:dyDescent="0.35">
      <c r="B208" s="16">
        <v>13.325000000000076</v>
      </c>
      <c r="C208" s="25">
        <f t="shared" si="24"/>
        <v>-12.325000000000076</v>
      </c>
      <c r="D208" s="26" cm="1">
        <f t="array" aca="1" ref="D208" ca="1">B208^2*$P$6+C208^2*$P$5+2*B208*C208*MMULT(MMULT(TRANSPOSE(gmvweights), covmat), epweights)</f>
        <v>3.2816328190987121E-3</v>
      </c>
      <c r="E208" s="27">
        <f t="shared" ca="1" si="25"/>
        <v>5.7285537608533554E-2</v>
      </c>
      <c r="F208" s="27">
        <f t="shared" si="22"/>
        <v>2.4131846650270877E-2</v>
      </c>
      <c r="G208" s="26">
        <f t="shared" ca="1" si="23"/>
        <v>0.37761444778775166</v>
      </c>
      <c r="I208" s="28">
        <v>1.8399999999999944E-2</v>
      </c>
      <c r="J208" s="28">
        <f t="shared" si="26"/>
        <v>9.4834442835651529E-3</v>
      </c>
    </row>
    <row r="209" spans="2:10" x14ac:dyDescent="0.35">
      <c r="B209" s="16">
        <v>13.300000000000075</v>
      </c>
      <c r="C209" s="25">
        <f t="shared" si="24"/>
        <v>-12.300000000000075</v>
      </c>
      <c r="D209" s="26" cm="1">
        <f t="array" aca="1" ref="D209" ca="1">B209^2*$P$6+C209^2*$P$5+2*B209*C209*MMULT(MMULT(TRANSPOSE(gmvweights), covmat), epweights)</f>
        <v>3.2734288928072952E-3</v>
      </c>
      <c r="E209" s="27">
        <f t="shared" ca="1" si="25"/>
        <v>5.7213887237342081E-2</v>
      </c>
      <c r="F209" s="27">
        <f t="shared" si="22"/>
        <v>2.4102850206321788E-2</v>
      </c>
      <c r="G209" s="26">
        <f t="shared" ca="1" si="23"/>
        <v>0.37758053594061941</v>
      </c>
      <c r="I209" s="28">
        <v>1.8499999999999944E-2</v>
      </c>
      <c r="J209" s="28">
        <f t="shared" si="26"/>
        <v>9.5213977851062673E-3</v>
      </c>
    </row>
    <row r="210" spans="2:10" x14ac:dyDescent="0.35">
      <c r="B210" s="16">
        <v>13.275000000000075</v>
      </c>
      <c r="C210" s="25">
        <f t="shared" si="24"/>
        <v>-12.275000000000075</v>
      </c>
      <c r="D210" s="26" cm="1">
        <f t="array" aca="1" ref="D210" ca="1">B210^2*$P$6+C210^2*$P$5+2*B210*C210*MMULT(MMULT(TRANSPOSE(gmvweights), covmat), epweights)</f>
        <v>3.2652403729503954E-3</v>
      </c>
      <c r="E210" s="27">
        <f t="shared" ca="1" si="25"/>
        <v>5.7142281831848434E-2</v>
      </c>
      <c r="F210" s="27">
        <f t="shared" si="22"/>
        <v>2.4073853762372699E-2</v>
      </c>
      <c r="G210" s="26">
        <f t="shared" ca="1" si="23"/>
        <v>0.3775462419554349</v>
      </c>
      <c r="I210" s="28">
        <v>1.8599999999999943E-2</v>
      </c>
      <c r="J210" s="28">
        <f t="shared" si="26"/>
        <v>9.5593512866473818E-3</v>
      </c>
    </row>
    <row r="211" spans="2:10" x14ac:dyDescent="0.35">
      <c r="B211" s="16">
        <v>13.250000000000075</v>
      </c>
      <c r="C211" s="25">
        <f t="shared" si="24"/>
        <v>-12.250000000000075</v>
      </c>
      <c r="D211" s="26" cm="1">
        <f t="array" aca="1" ref="D211" ca="1">B211^2*$P$6+C211^2*$P$5+2*B211*C211*MMULT(MMULT(TRANSPOSE(gmvweights), covmat), epweights)</f>
        <v>3.2570672595276795E-3</v>
      </c>
      <c r="E211" s="27">
        <f t="shared" ca="1" si="25"/>
        <v>5.7070721561302162E-2</v>
      </c>
      <c r="F211" s="27">
        <f t="shared" si="22"/>
        <v>2.404485731842361E-2</v>
      </c>
      <c r="G211" s="26">
        <f t="shared" ca="1" si="23"/>
        <v>0.3775115633553246</v>
      </c>
      <c r="I211" s="28">
        <v>1.8699999999999942E-2</v>
      </c>
      <c r="J211" s="28">
        <f t="shared" si="26"/>
        <v>9.5973047881884981E-3</v>
      </c>
    </row>
    <row r="212" spans="2:10" x14ac:dyDescent="0.35">
      <c r="B212" s="16">
        <v>13.225000000000074</v>
      </c>
      <c r="C212" s="25">
        <f t="shared" si="24"/>
        <v>-12.225000000000074</v>
      </c>
      <c r="D212" s="26" cm="1">
        <f t="array" aca="1" ref="D212" ca="1">B212^2*$P$6+C212^2*$P$5+2*B212*C212*MMULT(MMULT(TRANSPOSE(gmvweights), covmat), epweights)</f>
        <v>3.2489095525392586E-3</v>
      </c>
      <c r="E212" s="27">
        <f t="shared" ca="1" si="25"/>
        <v>5.6999206595699722E-2</v>
      </c>
      <c r="F212" s="27">
        <f t="shared" si="22"/>
        <v>2.4015860874474521E-2</v>
      </c>
      <c r="G212" s="26">
        <f t="shared" ca="1" si="23"/>
        <v>0.37747649764826335</v>
      </c>
      <c r="I212" s="28">
        <v>1.8799999999999942E-2</v>
      </c>
      <c r="J212" s="28">
        <f t="shared" si="26"/>
        <v>9.6352582897296125E-3</v>
      </c>
    </row>
    <row r="213" spans="2:10" x14ac:dyDescent="0.35">
      <c r="B213" s="16">
        <v>13.200000000000074</v>
      </c>
      <c r="C213" s="25">
        <f t="shared" si="24"/>
        <v>-12.200000000000074</v>
      </c>
      <c r="D213" s="26" cm="1">
        <f t="array" aca="1" ref="D213" ca="1">B213^2*$P$6+C213^2*$P$5+2*B213*C213*MMULT(MMULT(TRANSPOSE(gmvweights), covmat), epweights)</f>
        <v>3.2407672519853548E-3</v>
      </c>
      <c r="E213" s="27">
        <f t="shared" ca="1" si="25"/>
        <v>5.6927737105784866E-2</v>
      </c>
      <c r="F213" s="27">
        <f t="shared" ref="F213:F276" si="27">B213*$O$6+C213*$O$5</f>
        <v>2.3986864430525445E-2</v>
      </c>
      <c r="G213" s="26">
        <f t="shared" ref="G213:G276" ca="1" si="28">(F213-rf)/E213</f>
        <v>0.37744104232701003</v>
      </c>
      <c r="I213" s="28">
        <v>1.8899999999999941E-2</v>
      </c>
      <c r="J213" s="28">
        <f t="shared" si="26"/>
        <v>9.673211791270727E-3</v>
      </c>
    </row>
    <row r="214" spans="2:10" x14ac:dyDescent="0.35">
      <c r="B214" s="16">
        <v>13.175000000000074</v>
      </c>
      <c r="C214" s="25">
        <f t="shared" ref="C214:C277" si="29">1-B214</f>
        <v>-12.175000000000074</v>
      </c>
      <c r="D214" s="26" cm="1">
        <f t="array" aca="1" ref="D214" ca="1">B214^2*$P$6+C214^2*$P$5+2*B214*C214*MMULT(MMULT(TRANSPOSE(gmvweights), covmat), epweights)</f>
        <v>3.2326403578657459E-3</v>
      </c>
      <c r="E214" s="27">
        <f t="shared" ref="E214:E277" ca="1" si="30">SQRT(D214)</f>
        <v>5.6856313263047104E-2</v>
      </c>
      <c r="F214" s="27">
        <f t="shared" si="27"/>
        <v>2.3957867986576328E-2</v>
      </c>
      <c r="G214" s="26">
        <f t="shared" ca="1" si="28"/>
        <v>0.37740519486905499</v>
      </c>
      <c r="I214" s="28">
        <v>1.8999999999999941E-2</v>
      </c>
      <c r="J214" s="28">
        <f t="shared" si="26"/>
        <v>9.7111652928118415E-3</v>
      </c>
    </row>
    <row r="215" spans="2:10" x14ac:dyDescent="0.35">
      <c r="B215" s="16">
        <v>13.150000000000073</v>
      </c>
      <c r="C215" s="25">
        <f t="shared" si="29"/>
        <v>-12.150000000000073</v>
      </c>
      <c r="D215" s="26" cm="1">
        <f t="array" aca="1" ref="D215" ca="1">B215^2*$P$6+C215^2*$P$5+2*B215*C215*MMULT(MMULT(TRANSPOSE(gmvweights), covmat), epweights)</f>
        <v>3.2245288701804875E-3</v>
      </c>
      <c r="E215" s="27">
        <f t="shared" ca="1" si="30"/>
        <v>5.6784935239731389E-2</v>
      </c>
      <c r="F215" s="27">
        <f t="shared" si="27"/>
        <v>2.3928871542627239E-2</v>
      </c>
      <c r="G215" s="26">
        <f t="shared" ca="1" si="28"/>
        <v>0.37736895273649707</v>
      </c>
      <c r="I215" s="28">
        <v>1.909999999999994E-2</v>
      </c>
      <c r="J215" s="28">
        <f t="shared" si="26"/>
        <v>9.749118794352956E-3</v>
      </c>
    </row>
    <row r="216" spans="2:10" x14ac:dyDescent="0.35">
      <c r="B216" s="16">
        <v>13.125000000000073</v>
      </c>
      <c r="C216" s="25">
        <f t="shared" si="29"/>
        <v>-12.125000000000073</v>
      </c>
      <c r="D216" s="26" cm="1">
        <f t="array" aca="1" ref="D216" ca="1">B216^2*$P$6+C216^2*$P$5+2*B216*C216*MMULT(MMULT(TRANSPOSE(gmvweights), covmat), epweights)</f>
        <v>3.2164327889295796E-3</v>
      </c>
      <c r="E216" s="27">
        <f t="shared" ca="1" si="30"/>
        <v>5.6713603208838524E-2</v>
      </c>
      <c r="F216" s="27">
        <f t="shared" si="27"/>
        <v>2.389987509867815E-2</v>
      </c>
      <c r="G216" s="26">
        <f t="shared" ca="1" si="28"/>
        <v>0.37733231337597484</v>
      </c>
      <c r="I216" s="28">
        <v>1.9199999999999939E-2</v>
      </c>
      <c r="J216" s="28">
        <f t="shared" ref="J216:J279" si="31">$J$21*I216+rf</f>
        <v>9.7870722958940722E-3</v>
      </c>
    </row>
    <row r="217" spans="2:10" x14ac:dyDescent="0.35">
      <c r="B217" s="16">
        <v>13.100000000000072</v>
      </c>
      <c r="C217" s="25">
        <f t="shared" si="29"/>
        <v>-12.100000000000072</v>
      </c>
      <c r="D217" s="26" cm="1">
        <f t="array" aca="1" ref="D217" ca="1">B217^2*$P$6+C217^2*$P$5+2*B217*C217*MMULT(MMULT(TRANSPOSE(gmvweights), covmat), epweights)</f>
        <v>3.2083521141129667E-3</v>
      </c>
      <c r="E217" s="27">
        <f t="shared" ca="1" si="30"/>
        <v>5.6642317344128557E-2</v>
      </c>
      <c r="F217" s="27">
        <f t="shared" si="27"/>
        <v>2.3870878654729075E-2</v>
      </c>
      <c r="G217" s="26">
        <f t="shared" ca="1" si="28"/>
        <v>0.37729527421858461</v>
      </c>
      <c r="I217" s="28">
        <v>1.9299999999999939E-2</v>
      </c>
      <c r="J217" s="28">
        <f t="shared" si="31"/>
        <v>9.8250257974351867E-3</v>
      </c>
    </row>
    <row r="218" spans="2:10" x14ac:dyDescent="0.35">
      <c r="B218" s="16">
        <v>13.075000000000072</v>
      </c>
      <c r="C218" s="25">
        <f t="shared" si="29"/>
        <v>-12.075000000000072</v>
      </c>
      <c r="D218" s="26" cm="1">
        <f t="array" aca="1" ref="D218" ca="1">B218^2*$P$6+C218^2*$P$5+2*B218*C218*MMULT(MMULT(TRANSPOSE(gmvweights), covmat), epweights)</f>
        <v>3.2002868457308153E-3</v>
      </c>
      <c r="E218" s="27">
        <f t="shared" ca="1" si="30"/>
        <v>5.6571077820126561E-2</v>
      </c>
      <c r="F218" s="27">
        <f t="shared" si="27"/>
        <v>2.3841882210779985E-2</v>
      </c>
      <c r="G218" s="26">
        <f t="shared" ca="1" si="28"/>
        <v>0.37725783267977764</v>
      </c>
      <c r="I218" s="28">
        <v>1.9399999999999938E-2</v>
      </c>
      <c r="J218" s="28">
        <f t="shared" si="31"/>
        <v>9.8629792989763012E-3</v>
      </c>
    </row>
    <row r="219" spans="2:10" x14ac:dyDescent="0.35">
      <c r="B219" s="16">
        <v>13.050000000000072</v>
      </c>
      <c r="C219" s="25">
        <f t="shared" si="29"/>
        <v>-12.050000000000072</v>
      </c>
      <c r="D219" s="26" cm="1">
        <f t="array" aca="1" ref="D219" ca="1">B219^2*$P$6+C219^2*$P$5+2*B219*C219*MMULT(MMULT(TRANSPOSE(gmvweights), covmat), epweights)</f>
        <v>3.1922369837829589E-3</v>
      </c>
      <c r="E219" s="27">
        <f t="shared" ca="1" si="30"/>
        <v>5.6499884812121155E-2</v>
      </c>
      <c r="F219" s="27">
        <f t="shared" si="27"/>
        <v>2.3812885766830896E-2</v>
      </c>
      <c r="G219" s="26">
        <f t="shared" ca="1" si="28"/>
        <v>0.37721998615930907</v>
      </c>
      <c r="I219" s="28">
        <v>1.9499999999999938E-2</v>
      </c>
      <c r="J219" s="28">
        <f t="shared" si="31"/>
        <v>9.9009328005174157E-3</v>
      </c>
    </row>
    <row r="220" spans="2:10" x14ac:dyDescent="0.35">
      <c r="B220" s="16">
        <v>13.025000000000071</v>
      </c>
      <c r="C220" s="25">
        <f t="shared" si="29"/>
        <v>-12.025000000000071</v>
      </c>
      <c r="D220" s="26" cm="1">
        <f t="array" aca="1" ref="D220" ca="1">B220^2*$P$6+C220^2*$P$5+2*B220*C220*MMULT(MMULT(TRANSPOSE(gmvweights), covmat), epweights)</f>
        <v>3.184202528269453E-3</v>
      </c>
      <c r="E220" s="27">
        <f t="shared" ca="1" si="30"/>
        <v>5.6428738496172789E-2</v>
      </c>
      <c r="F220" s="27">
        <f t="shared" si="27"/>
        <v>2.3783889322881807E-2</v>
      </c>
      <c r="G220" s="26">
        <f t="shared" ca="1" si="28"/>
        <v>0.37718173204111877</v>
      </c>
      <c r="I220" s="28">
        <v>1.9599999999999937E-2</v>
      </c>
      <c r="J220" s="28">
        <f t="shared" si="31"/>
        <v>9.9388863020585302E-3</v>
      </c>
    </row>
    <row r="221" spans="2:10" x14ac:dyDescent="0.35">
      <c r="B221" s="1">
        <v>13.000000000000071</v>
      </c>
      <c r="C221" s="25">
        <f t="shared" si="29"/>
        <v>-12.000000000000071</v>
      </c>
      <c r="D221" s="26" cm="1">
        <f t="array" aca="1" ref="D221" ca="1">B221^2*$P$6+C221^2*$P$5+2*B221*C221*MMULT(MMULT(TRANSPOSE(gmvweights), covmat), epweights)</f>
        <v>3.1761834791902976E-3</v>
      </c>
      <c r="E221" s="27">
        <f t="shared" ca="1" si="30"/>
        <v>5.6357639049114699E-2</v>
      </c>
      <c r="F221" s="27">
        <f t="shared" si="27"/>
        <v>2.3754892878932732E-2</v>
      </c>
      <c r="G221" s="26">
        <f t="shared" ca="1" si="28"/>
        <v>0.37714306769326272</v>
      </c>
      <c r="I221" s="28">
        <v>1.9699999999999936E-2</v>
      </c>
      <c r="J221" s="28">
        <f t="shared" si="31"/>
        <v>9.9768398035996464E-3</v>
      </c>
    </row>
    <row r="222" spans="2:10" x14ac:dyDescent="0.35">
      <c r="B222" s="1">
        <v>12.975000000000071</v>
      </c>
      <c r="C222" s="25">
        <f t="shared" si="29"/>
        <v>-11.975000000000071</v>
      </c>
      <c r="D222" s="26" cm="1">
        <f t="array" aca="1" ref="D222" ca="1">B222^2*$P$6+C222^2*$P$5+2*B222*C222*MMULT(MMULT(TRANSPOSE(gmvweights), covmat), epweights)</f>
        <v>3.1681798365453817E-3</v>
      </c>
      <c r="E222" s="27">
        <f t="shared" ca="1" si="30"/>
        <v>5.6286586648555813E-2</v>
      </c>
      <c r="F222" s="27">
        <f t="shared" si="27"/>
        <v>2.3725896434983643E-2</v>
      </c>
      <c r="G222" s="26">
        <f t="shared" ca="1" si="28"/>
        <v>0.37710399046782939</v>
      </c>
      <c r="I222" s="28">
        <v>1.9799999999999936E-2</v>
      </c>
      <c r="J222" s="28">
        <f t="shared" si="31"/>
        <v>1.0014793305140761E-2</v>
      </c>
    </row>
    <row r="223" spans="2:10" x14ac:dyDescent="0.35">
      <c r="B223" s="1">
        <v>12.95000000000007</v>
      </c>
      <c r="C223" s="25">
        <f t="shared" si="29"/>
        <v>-11.95000000000007</v>
      </c>
      <c r="D223" s="26" cm="1">
        <f t="array" aca="1" ref="D223" ca="1">B223^2*$P$6+C223^2*$P$5+2*B223*C223*MMULT(MMULT(TRANSPOSE(gmvweights), covmat), epweights)</f>
        <v>3.1601916003349828E-3</v>
      </c>
      <c r="E223" s="27">
        <f t="shared" ca="1" si="30"/>
        <v>5.6215581472888659E-2</v>
      </c>
      <c r="F223" s="27">
        <f t="shared" si="27"/>
        <v>2.3696899991034553E-2</v>
      </c>
      <c r="G223" s="26">
        <f t="shared" ca="1" si="28"/>
        <v>0.37706449770082479</v>
      </c>
      <c r="I223" s="28">
        <v>1.9899999999999935E-2</v>
      </c>
      <c r="J223" s="28">
        <f t="shared" si="31"/>
        <v>1.0052746806681875E-2</v>
      </c>
    </row>
    <row r="224" spans="2:10" x14ac:dyDescent="0.35">
      <c r="B224" s="1">
        <v>12.92500000000007</v>
      </c>
      <c r="C224" s="25">
        <f t="shared" si="29"/>
        <v>-11.92500000000007</v>
      </c>
      <c r="D224" s="26" cm="1">
        <f t="array" aca="1" ref="D224" ca="1">B224^2*$P$6+C224^2*$P$5+2*B224*C224*MMULT(MMULT(TRANSPOSE(gmvweights), covmat), epweights)</f>
        <v>3.1522187705588789E-3</v>
      </c>
      <c r="E224" s="27">
        <f t="shared" ca="1" si="30"/>
        <v>5.6144623701284868E-2</v>
      </c>
      <c r="F224" s="27">
        <f t="shared" si="27"/>
        <v>2.3667903547085464E-2</v>
      </c>
      <c r="G224" s="26">
        <f t="shared" ca="1" si="28"/>
        <v>0.37702458671213857</v>
      </c>
      <c r="I224" s="28">
        <v>1.9999999999999934E-2</v>
      </c>
      <c r="J224" s="28">
        <f t="shared" si="31"/>
        <v>1.009070030822299E-2</v>
      </c>
    </row>
    <row r="225" spans="2:10" x14ac:dyDescent="0.35">
      <c r="B225" s="1">
        <v>12.90000000000007</v>
      </c>
      <c r="C225" s="25">
        <f t="shared" si="29"/>
        <v>-11.90000000000007</v>
      </c>
      <c r="D225" s="26" cm="1">
        <f t="array" aca="1" ref="D225" ca="1">B225^2*$P$6+C225^2*$P$5+2*B225*C225*MMULT(MMULT(TRANSPOSE(gmvweights), covmat), epweights)</f>
        <v>3.14426134721707E-3</v>
      </c>
      <c r="E225" s="27">
        <f t="shared" ca="1" si="30"/>
        <v>5.6073713513705062E-2</v>
      </c>
      <c r="F225" s="27">
        <f t="shared" si="27"/>
        <v>2.3638907103136389E-2</v>
      </c>
      <c r="G225" s="26">
        <f t="shared" ca="1" si="28"/>
        <v>0.37698425480541425</v>
      </c>
      <c r="I225" s="28">
        <v>2.0099999999999934E-2</v>
      </c>
      <c r="J225" s="28">
        <f t="shared" si="31"/>
        <v>1.0128653809764104E-2</v>
      </c>
    </row>
    <row r="226" spans="2:10" x14ac:dyDescent="0.35">
      <c r="B226" s="1">
        <v>12.875000000000069</v>
      </c>
      <c r="C226" s="25">
        <f t="shared" si="29"/>
        <v>-11.875000000000069</v>
      </c>
      <c r="D226" s="26" cm="1">
        <f t="array" aca="1" ref="D226" ca="1">B226^2*$P$6+C226^2*$P$5+2*B226*C226*MMULT(MMULT(TRANSPOSE(gmvweights), covmat), epweights)</f>
        <v>3.136319330309667E-3</v>
      </c>
      <c r="E226" s="27">
        <f t="shared" ca="1" si="30"/>
        <v>5.6002851090901321E-2</v>
      </c>
      <c r="F226" s="27">
        <f t="shared" si="27"/>
        <v>2.3609910659187272E-2</v>
      </c>
      <c r="G226" s="26">
        <f t="shared" ca="1" si="28"/>
        <v>0.37694349926796783</v>
      </c>
      <c r="I226" s="28">
        <v>2.0199999999999933E-2</v>
      </c>
      <c r="J226" s="28">
        <f t="shared" si="31"/>
        <v>1.0166607311305221E-2</v>
      </c>
    </row>
    <row r="227" spans="2:10" x14ac:dyDescent="0.35">
      <c r="B227" s="1">
        <v>12.850000000000069</v>
      </c>
      <c r="C227" s="25">
        <f t="shared" si="29"/>
        <v>-11.850000000000069</v>
      </c>
      <c r="D227" s="26" cm="1">
        <f t="array" aca="1" ref="D227" ca="1">B227^2*$P$6+C227^2*$P$5+2*B227*C227*MMULT(MMULT(TRANSPOSE(gmvweights), covmat), epweights)</f>
        <v>3.1283927198365591E-3</v>
      </c>
      <c r="E227" s="27">
        <f t="shared" ca="1" si="30"/>
        <v>5.5932036614417674E-2</v>
      </c>
      <c r="F227" s="27">
        <f t="shared" si="27"/>
        <v>2.3580914215238183E-2</v>
      </c>
      <c r="G227" s="26">
        <f t="shared" ca="1" si="28"/>
        <v>0.37690231737072361</v>
      </c>
      <c r="I227" s="28">
        <v>2.0299999999999933E-2</v>
      </c>
      <c r="J227" s="28">
        <f t="shared" si="31"/>
        <v>1.0204560812846335E-2</v>
      </c>
    </row>
    <row r="228" spans="2:10" x14ac:dyDescent="0.35">
      <c r="B228" s="1">
        <v>12.825000000000069</v>
      </c>
      <c r="C228" s="25">
        <f t="shared" si="29"/>
        <v>-11.825000000000069</v>
      </c>
      <c r="D228" s="26" cm="1">
        <f t="array" aca="1" ref="D228" ca="1">B228^2*$P$6+C228^2*$P$5+2*B228*C228*MMULT(MMULT(TRANSPOSE(gmvweights), covmat), epweights)</f>
        <v>3.1204815157978572E-3</v>
      </c>
      <c r="E228" s="27">
        <f t="shared" ca="1" si="30"/>
        <v>5.5861270266597568E-2</v>
      </c>
      <c r="F228" s="27">
        <f t="shared" si="27"/>
        <v>2.3551917771289094E-2</v>
      </c>
      <c r="G228" s="26">
        <f t="shared" ca="1" si="28"/>
        <v>0.37686070636809632</v>
      </c>
      <c r="I228" s="28">
        <v>2.0399999999999932E-2</v>
      </c>
      <c r="J228" s="28">
        <f t="shared" si="31"/>
        <v>1.024251431438745E-2</v>
      </c>
    </row>
    <row r="229" spans="2:10" x14ac:dyDescent="0.35">
      <c r="B229" s="1">
        <v>12.800000000000068</v>
      </c>
      <c r="C229" s="25">
        <f t="shared" si="29"/>
        <v>-11.800000000000068</v>
      </c>
      <c r="D229" s="26" cm="1">
        <f t="array" aca="1" ref="D229" ca="1">B229^2*$P$6+C229^2*$P$5+2*B229*C229*MMULT(MMULT(TRANSPOSE(gmvweights), covmat), epweights)</f>
        <v>3.1125857181935057E-3</v>
      </c>
      <c r="E229" s="27">
        <f t="shared" ca="1" si="30"/>
        <v>5.5790552230583858E-2</v>
      </c>
      <c r="F229" s="27">
        <f t="shared" si="27"/>
        <v>2.3522921327340005E-2</v>
      </c>
      <c r="G229" s="26">
        <f t="shared" ca="1" si="28"/>
        <v>0.37681866349792892</v>
      </c>
      <c r="I229" s="28">
        <v>2.0499999999999931E-2</v>
      </c>
      <c r="J229" s="28">
        <f t="shared" si="31"/>
        <v>1.0280467815928564E-2</v>
      </c>
    </row>
    <row r="230" spans="2:10" x14ac:dyDescent="0.35">
      <c r="B230" s="1">
        <v>12.775000000000068</v>
      </c>
      <c r="C230" s="25">
        <f t="shared" si="29"/>
        <v>-11.775000000000068</v>
      </c>
      <c r="D230" s="26" cm="1">
        <f t="array" aca="1" ref="D230" ca="1">B230^2*$P$6+C230^2*$P$5+2*B230*C230*MMULT(MMULT(TRANSPOSE(gmvweights), covmat), epweights)</f>
        <v>3.1047053270235048E-3</v>
      </c>
      <c r="E230" s="27">
        <f t="shared" ca="1" si="30"/>
        <v>5.5719882690324331E-2</v>
      </c>
      <c r="F230" s="27">
        <f t="shared" si="27"/>
        <v>2.3493924883390929E-2</v>
      </c>
      <c r="G230" s="26">
        <f t="shared" ca="1" si="28"/>
        <v>0.37677618598139101</v>
      </c>
      <c r="I230" s="28">
        <v>2.0599999999999931E-2</v>
      </c>
      <c r="J230" s="28">
        <f t="shared" si="31"/>
        <v>1.031842131746968E-2</v>
      </c>
    </row>
    <row r="231" spans="2:10" x14ac:dyDescent="0.35">
      <c r="B231" s="1">
        <v>12.750000000000068</v>
      </c>
      <c r="C231" s="25">
        <f t="shared" si="29"/>
        <v>-11.750000000000068</v>
      </c>
      <c r="D231" s="26" cm="1">
        <f t="array" aca="1" ref="D231" ca="1">B231^2*$P$6+C231^2*$P$5+2*B231*C231*MMULT(MMULT(TRANSPOSE(gmvweights), covmat), epweights)</f>
        <v>3.0968403422879098E-3</v>
      </c>
      <c r="E231" s="27">
        <f t="shared" ca="1" si="30"/>
        <v>5.5649261830575163E-2</v>
      </c>
      <c r="F231" s="27">
        <f t="shared" si="27"/>
        <v>2.346492843944184E-2</v>
      </c>
      <c r="G231" s="26">
        <f t="shared" ca="1" si="28"/>
        <v>0.37673327102289</v>
      </c>
      <c r="I231" s="28">
        <v>2.069999999999993E-2</v>
      </c>
      <c r="J231" s="28">
        <f t="shared" si="31"/>
        <v>1.0356374819010795E-2</v>
      </c>
    </row>
    <row r="232" spans="2:10" x14ac:dyDescent="0.35">
      <c r="B232" s="1">
        <v>12.725000000000067</v>
      </c>
      <c r="C232" s="25">
        <f t="shared" si="29"/>
        <v>-11.725000000000067</v>
      </c>
      <c r="D232" s="26" cm="1">
        <f t="array" aca="1" ref="D232" ca="1">B232^2*$P$6+C232^2*$P$5+2*B232*C232*MMULT(MMULT(TRANSPOSE(gmvweights), covmat), epweights)</f>
        <v>3.0889907639864989E-3</v>
      </c>
      <c r="E232" s="27">
        <f t="shared" ca="1" si="30"/>
        <v>5.5578689836901507E-2</v>
      </c>
      <c r="F232" s="27">
        <f t="shared" si="27"/>
        <v>2.3435931995492751E-2</v>
      </c>
      <c r="G232" s="26">
        <f t="shared" ca="1" si="28"/>
        <v>0.37668991581000399</v>
      </c>
      <c r="I232" s="28">
        <v>2.079999999999993E-2</v>
      </c>
      <c r="J232" s="28">
        <f t="shared" si="31"/>
        <v>1.0394328320551909E-2</v>
      </c>
    </row>
    <row r="233" spans="2:10" x14ac:dyDescent="0.35">
      <c r="B233" s="1">
        <v>12.700000000000067</v>
      </c>
      <c r="C233" s="25">
        <f t="shared" si="29"/>
        <v>-11.700000000000067</v>
      </c>
      <c r="D233" s="26" cm="1">
        <f t="array" aca="1" ref="D233" ca="1">B233^2*$P$6+C233^2*$P$5+2*B233*C233*MMULT(MMULT(TRANSPOSE(gmvweights), covmat), epweights)</f>
        <v>3.0811565921195494E-3</v>
      </c>
      <c r="E233" s="27">
        <f t="shared" ca="1" si="30"/>
        <v>5.5508166895687966E-2</v>
      </c>
      <c r="F233" s="27">
        <f t="shared" si="27"/>
        <v>2.3406935551543662E-2</v>
      </c>
      <c r="G233" s="26">
        <f t="shared" ca="1" si="28"/>
        <v>0.37664611751334509</v>
      </c>
      <c r="I233" s="28">
        <v>2.0899999999999929E-2</v>
      </c>
      <c r="J233" s="28">
        <f t="shared" si="31"/>
        <v>1.0432281822093024E-2</v>
      </c>
    </row>
    <row r="234" spans="2:10" x14ac:dyDescent="0.35">
      <c r="B234" s="1">
        <v>12.675000000000066</v>
      </c>
      <c r="C234" s="25">
        <f t="shared" si="29"/>
        <v>-11.675000000000066</v>
      </c>
      <c r="D234" s="26" cm="1">
        <f t="array" aca="1" ref="D234" ca="1">B234^2*$P$6+C234^2*$P$5+2*B234*C234*MMULT(MMULT(TRANSPOSE(gmvweights), covmat), epweights)</f>
        <v>3.0733378266869504E-3</v>
      </c>
      <c r="E234" s="27">
        <f t="shared" ca="1" si="30"/>
        <v>5.543769319413417E-2</v>
      </c>
      <c r="F234" s="27">
        <f t="shared" si="27"/>
        <v>2.3377939107594572E-2</v>
      </c>
      <c r="G234" s="26">
        <f t="shared" ca="1" si="28"/>
        <v>0.37660187328652511</v>
      </c>
      <c r="I234" s="28">
        <v>2.0999999999999928E-2</v>
      </c>
      <c r="J234" s="28">
        <f t="shared" si="31"/>
        <v>1.047023532363414E-2</v>
      </c>
    </row>
    <row r="235" spans="2:10" x14ac:dyDescent="0.35">
      <c r="B235" s="1">
        <v>12.650000000000066</v>
      </c>
      <c r="C235" s="25">
        <f t="shared" si="29"/>
        <v>-11.650000000000066</v>
      </c>
      <c r="D235" s="26" cm="1">
        <f t="array" aca="1" ref="D235" ca="1">B235^2*$P$6+C235^2*$P$5+2*B235*C235*MMULT(MMULT(TRANSPOSE(gmvweights), covmat), epweights)</f>
        <v>3.065534467688702E-3</v>
      </c>
      <c r="E235" s="27">
        <f t="shared" ca="1" si="30"/>
        <v>5.5367268920262828E-2</v>
      </c>
      <c r="F235" s="27">
        <f t="shared" si="27"/>
        <v>2.3348942663645483E-2</v>
      </c>
      <c r="G235" s="26">
        <f t="shared" ca="1" si="28"/>
        <v>0.37655718026603568</v>
      </c>
      <c r="I235" s="28">
        <v>2.1099999999999928E-2</v>
      </c>
      <c r="J235" s="28">
        <f t="shared" si="31"/>
        <v>1.0508188825175254E-2</v>
      </c>
    </row>
    <row r="236" spans="2:10" x14ac:dyDescent="0.35">
      <c r="B236" s="1">
        <v>12.625000000000066</v>
      </c>
      <c r="C236" s="25">
        <f t="shared" si="29"/>
        <v>-11.625000000000066</v>
      </c>
      <c r="D236" s="26" cm="1">
        <f t="array" aca="1" ref="D236" ca="1">B236^2*$P$6+C236^2*$P$5+2*B236*C236*MMULT(MMULT(TRANSPOSE(gmvweights), covmat), epweights)</f>
        <v>3.0577465151247485E-3</v>
      </c>
      <c r="E236" s="27">
        <f t="shared" ca="1" si="30"/>
        <v>5.5296894262921753E-2</v>
      </c>
      <c r="F236" s="27">
        <f t="shared" si="27"/>
        <v>2.3319946219696394E-2</v>
      </c>
      <c r="G236" s="26">
        <f t="shared" ca="1" si="28"/>
        <v>0.37651203557116952</v>
      </c>
      <c r="I236" s="28">
        <v>2.1199999999999927E-2</v>
      </c>
      <c r="J236" s="28">
        <f t="shared" si="31"/>
        <v>1.0546142326716369E-2</v>
      </c>
    </row>
    <row r="237" spans="2:10" x14ac:dyDescent="0.35">
      <c r="B237" s="1">
        <v>12.600000000000065</v>
      </c>
      <c r="C237" s="25">
        <f t="shared" si="29"/>
        <v>-11.600000000000065</v>
      </c>
      <c r="D237" s="26" cm="1">
        <f t="array" aca="1" ref="D237" ca="1">B237^2*$P$6+C237^2*$P$5+2*B237*C237*MMULT(MMULT(TRANSPOSE(gmvweights), covmat), epweights)</f>
        <v>3.049973968995201E-3</v>
      </c>
      <c r="E237" s="27">
        <f t="shared" ca="1" si="30"/>
        <v>5.5226569411789474E-2</v>
      </c>
      <c r="F237" s="27">
        <f t="shared" si="27"/>
        <v>2.3290949775747305E-2</v>
      </c>
      <c r="G237" s="26">
        <f t="shared" ca="1" si="28"/>
        <v>0.37646643630391724</v>
      </c>
      <c r="I237" s="28">
        <v>2.1299999999999927E-2</v>
      </c>
      <c r="J237" s="28">
        <f t="shared" si="31"/>
        <v>1.0584095828257483E-2</v>
      </c>
    </row>
    <row r="238" spans="2:10" x14ac:dyDescent="0.35">
      <c r="B238" s="1">
        <v>12.575000000000065</v>
      </c>
      <c r="C238" s="25">
        <f t="shared" si="29"/>
        <v>-11.575000000000065</v>
      </c>
      <c r="D238" s="26" cm="1">
        <f t="array" aca="1" ref="D238" ca="1">B238^2*$P$6+C238^2*$P$5+2*B238*C238*MMULT(MMULT(TRANSPOSE(gmvweights), covmat), epweights)</f>
        <v>3.0422168292999485E-3</v>
      </c>
      <c r="E238" s="27">
        <f t="shared" ca="1" si="30"/>
        <v>5.51562945573753E-2</v>
      </c>
      <c r="F238" s="27">
        <f t="shared" si="27"/>
        <v>2.326195333179823E-2</v>
      </c>
      <c r="G238" s="26">
        <f t="shared" ca="1" si="28"/>
        <v>0.37642037954890167</v>
      </c>
      <c r="I238" s="28">
        <v>2.1399999999999926E-2</v>
      </c>
      <c r="J238" s="28">
        <f t="shared" si="31"/>
        <v>1.0622049329798598E-2</v>
      </c>
    </row>
    <row r="239" spans="2:10" x14ac:dyDescent="0.35">
      <c r="B239" s="1">
        <v>12.550000000000065</v>
      </c>
      <c r="C239" s="25">
        <f t="shared" si="29"/>
        <v>-11.550000000000065</v>
      </c>
      <c r="D239" s="26" cm="1">
        <f t="array" aca="1" ref="D239" ca="1">B239^2*$P$6+C239^2*$P$5+2*B239*C239*MMULT(MMULT(TRANSPOSE(gmvweights), covmat), epweights)</f>
        <v>3.034475096039102E-3</v>
      </c>
      <c r="E239" s="27">
        <f t="shared" ca="1" si="30"/>
        <v>5.5086069891026913E-2</v>
      </c>
      <c r="F239" s="27">
        <f t="shared" si="27"/>
        <v>2.323295688784914E-2</v>
      </c>
      <c r="G239" s="26">
        <f t="shared" ca="1" si="28"/>
        <v>0.37637386237325993</v>
      </c>
      <c r="I239" s="28">
        <v>2.1499999999999925E-2</v>
      </c>
      <c r="J239" s="28">
        <f t="shared" si="31"/>
        <v>1.0660002831339714E-2</v>
      </c>
    </row>
    <row r="240" spans="2:10" x14ac:dyDescent="0.35">
      <c r="B240" s="1">
        <v>12.525000000000064</v>
      </c>
      <c r="C240" s="25">
        <f t="shared" si="29"/>
        <v>-11.525000000000064</v>
      </c>
      <c r="D240" s="26" cm="1">
        <f t="array" aca="1" ref="D240" ca="1">B240^2*$P$6+C240^2*$P$5+2*B240*C240*MMULT(MMULT(TRANSPOSE(gmvweights), covmat), epweights)</f>
        <v>3.0267487692126616E-3</v>
      </c>
      <c r="E240" s="27">
        <f t="shared" ca="1" si="30"/>
        <v>5.5015895604930962E-2</v>
      </c>
      <c r="F240" s="27">
        <f t="shared" si="27"/>
        <v>2.3203960443900037E-2</v>
      </c>
      <c r="G240" s="26">
        <f t="shared" ca="1" si="28"/>
        <v>0.37632688182657498</v>
      </c>
      <c r="I240" s="28">
        <v>2.1599999999999925E-2</v>
      </c>
      <c r="J240" s="28">
        <f t="shared" si="31"/>
        <v>1.0697956332880829E-2</v>
      </c>
    </row>
    <row r="241" spans="2:10" x14ac:dyDescent="0.35">
      <c r="B241" s="1">
        <v>12.500000000000064</v>
      </c>
      <c r="C241" s="25">
        <f t="shared" si="29"/>
        <v>-11.500000000000064</v>
      </c>
      <c r="D241" s="26" cm="1">
        <f t="array" aca="1" ref="D241" ca="1">B241^2*$P$6+C241^2*$P$5+2*B241*C241*MMULT(MMULT(TRANSPOSE(gmvweights), covmat), epweights)</f>
        <v>3.019037848820405E-3</v>
      </c>
      <c r="E241" s="27">
        <f t="shared" ca="1" si="30"/>
        <v>5.4945771892115643E-2</v>
      </c>
      <c r="F241" s="27">
        <f t="shared" si="27"/>
        <v>2.3174963999950948E-2</v>
      </c>
      <c r="G241" s="26">
        <f t="shared" ca="1" si="28"/>
        <v>0.37627943494079241</v>
      </c>
      <c r="I241" s="28">
        <v>2.1699999999999924E-2</v>
      </c>
      <c r="J241" s="28">
        <f t="shared" si="31"/>
        <v>1.0735909834421943E-2</v>
      </c>
    </row>
    <row r="242" spans="2:10" x14ac:dyDescent="0.35">
      <c r="B242" s="1">
        <v>12.475000000000064</v>
      </c>
      <c r="C242" s="25">
        <f t="shared" si="29"/>
        <v>-11.475000000000064</v>
      </c>
      <c r="D242" s="26" cm="1">
        <f t="array" aca="1" ref="D242" ca="1">B242^2*$P$6+C242^2*$P$5+2*B242*C242*MMULT(MMULT(TRANSPOSE(gmvweights), covmat), epweights)</f>
        <v>3.0113423348625545E-3</v>
      </c>
      <c r="E242" s="27">
        <f t="shared" ca="1" si="30"/>
        <v>5.4875698946460397E-2</v>
      </c>
      <c r="F242" s="27">
        <f t="shared" si="27"/>
        <v>2.3145967556001873E-2</v>
      </c>
      <c r="G242" s="26">
        <f t="shared" ca="1" si="28"/>
        <v>0.37623151873008781</v>
      </c>
      <c r="I242" s="28">
        <v>2.1799999999999924E-2</v>
      </c>
      <c r="J242" s="28">
        <f t="shared" si="31"/>
        <v>1.0773863335963058E-2</v>
      </c>
    </row>
    <row r="243" spans="2:10" x14ac:dyDescent="0.35">
      <c r="B243" s="1">
        <v>12.450000000000063</v>
      </c>
      <c r="C243" s="25">
        <f t="shared" si="29"/>
        <v>-11.450000000000063</v>
      </c>
      <c r="D243" s="26" cm="1">
        <f t="array" aca="1" ref="D243" ca="1">B243^2*$P$6+C243^2*$P$5+2*B243*C243*MMULT(MMULT(TRANSPOSE(gmvweights), covmat), epweights)</f>
        <v>3.00366222733911E-3</v>
      </c>
      <c r="E243" s="27">
        <f t="shared" ca="1" si="30"/>
        <v>5.4805676962693471E-2</v>
      </c>
      <c r="F243" s="27">
        <f t="shared" si="27"/>
        <v>2.3116971112052784E-2</v>
      </c>
      <c r="G243" s="26">
        <f t="shared" ca="1" si="28"/>
        <v>0.37618313019081712</v>
      </c>
      <c r="I243" s="28">
        <v>2.1899999999999923E-2</v>
      </c>
      <c r="J243" s="28">
        <f t="shared" si="31"/>
        <v>1.0811816837504172E-2</v>
      </c>
    </row>
    <row r="244" spans="2:10" x14ac:dyDescent="0.35">
      <c r="B244" s="1">
        <v>12.425000000000063</v>
      </c>
      <c r="C244" s="25">
        <f t="shared" si="29"/>
        <v>-11.425000000000063</v>
      </c>
      <c r="D244" s="26" cm="1">
        <f t="array" aca="1" ref="D244" ca="1">B244^2*$P$6+C244^2*$P$5+2*B244*C244*MMULT(MMULT(TRANSPOSE(gmvweights), covmat), epweights)</f>
        <v>2.995997526250016E-3</v>
      </c>
      <c r="E244" s="27">
        <f t="shared" ca="1" si="30"/>
        <v>5.4735706136397069E-2</v>
      </c>
      <c r="F244" s="27">
        <f t="shared" si="27"/>
        <v>2.3087974668103695E-2</v>
      </c>
      <c r="G244" s="26">
        <f t="shared" ca="1" si="28"/>
        <v>0.37613426630141727</v>
      </c>
      <c r="I244" s="28">
        <v>2.1999999999999922E-2</v>
      </c>
      <c r="J244" s="28">
        <f t="shared" si="31"/>
        <v>1.0849770339045288E-2</v>
      </c>
    </row>
    <row r="245" spans="2:10" x14ac:dyDescent="0.35">
      <c r="B245" s="1">
        <v>12.400000000000063</v>
      </c>
      <c r="C245" s="25">
        <f t="shared" si="29"/>
        <v>-11.400000000000063</v>
      </c>
      <c r="D245" s="26" cm="1">
        <f t="array" aca="1" ref="D245" ca="1">B245^2*$P$6+C245^2*$P$5+2*B245*C245*MMULT(MMULT(TRANSPOSE(gmvweights), covmat), epweights)</f>
        <v>2.9883482315952725E-3</v>
      </c>
      <c r="E245" s="27">
        <f t="shared" ca="1" si="30"/>
        <v>5.4665786664012006E-2</v>
      </c>
      <c r="F245" s="27">
        <f t="shared" si="27"/>
        <v>2.3058978224154605E-2</v>
      </c>
      <c r="G245" s="26">
        <f t="shared" ca="1" si="28"/>
        <v>0.37608492402230714</v>
      </c>
      <c r="I245" s="28">
        <v>2.2099999999999922E-2</v>
      </c>
      <c r="J245" s="28">
        <f t="shared" si="31"/>
        <v>1.0887723840586403E-2</v>
      </c>
    </row>
    <row r="246" spans="2:10" x14ac:dyDescent="0.35">
      <c r="B246" s="1">
        <v>12.375000000000062</v>
      </c>
      <c r="C246" s="25">
        <f t="shared" si="29"/>
        <v>-11.375000000000062</v>
      </c>
      <c r="D246" s="26" cm="1">
        <f t="array" aca="1" ref="D246" ca="1">B246^2*$P$6+C246^2*$P$5+2*B246*C246*MMULT(MMULT(TRANSPOSE(gmvweights), covmat), epweights)</f>
        <v>2.980714343374824E-3</v>
      </c>
      <c r="E246" s="27">
        <f t="shared" ca="1" si="30"/>
        <v>5.4595918742840331E-2</v>
      </c>
      <c r="F246" s="27">
        <f t="shared" si="27"/>
        <v>2.3029981780205502E-2</v>
      </c>
      <c r="G246" s="26">
        <f t="shared" ca="1" si="28"/>
        <v>0.3760351002958035</v>
      </c>
      <c r="I246" s="28">
        <v>2.2199999999999921E-2</v>
      </c>
      <c r="J246" s="28">
        <f t="shared" si="31"/>
        <v>1.0925677342127517E-2</v>
      </c>
    </row>
    <row r="247" spans="2:10" x14ac:dyDescent="0.35">
      <c r="B247" s="1">
        <v>12.350000000000062</v>
      </c>
      <c r="C247" s="25">
        <f t="shared" si="29"/>
        <v>-11.350000000000062</v>
      </c>
      <c r="D247" s="26" cm="1">
        <f t="array" aca="1" ref="D247" ca="1">B247^2*$P$6+C247^2*$P$5+2*B247*C247*MMULT(MMULT(TRANSPOSE(gmvweights), covmat), epweights)</f>
        <v>2.973095861588726E-3</v>
      </c>
      <c r="E247" s="27">
        <f t="shared" ca="1" si="30"/>
        <v>5.4526102571050554E-2</v>
      </c>
      <c r="F247" s="27">
        <f t="shared" si="27"/>
        <v>2.3000985336256427E-2</v>
      </c>
      <c r="G247" s="26">
        <f t="shared" ca="1" si="28"/>
        <v>0.37598479204602053</v>
      </c>
      <c r="I247" s="28">
        <v>2.2299999999999921E-2</v>
      </c>
      <c r="J247" s="28">
        <f t="shared" si="31"/>
        <v>1.0963630843668632E-2</v>
      </c>
    </row>
    <row r="248" spans="2:10" x14ac:dyDescent="0.35">
      <c r="B248" s="1">
        <v>12.325000000000061</v>
      </c>
      <c r="C248" s="25">
        <f t="shared" si="29"/>
        <v>-11.325000000000061</v>
      </c>
      <c r="D248" s="26" cm="1">
        <f t="array" aca="1" ref="D248" ca="1">B248^2*$P$6+C248^2*$P$5+2*B248*C248*MMULT(MMULT(TRANSPOSE(gmvweights), covmat), epweights)</f>
        <v>2.965492786237145E-3</v>
      </c>
      <c r="E248" s="27">
        <f t="shared" ca="1" si="30"/>
        <v>5.44563383476813E-2</v>
      </c>
      <c r="F248" s="27">
        <f t="shared" si="27"/>
        <v>2.2971988892307338E-2</v>
      </c>
      <c r="G248" s="26">
        <f t="shared" ca="1" si="28"/>
        <v>0.37593399617877571</v>
      </c>
      <c r="I248" s="28">
        <v>2.239999999999992E-2</v>
      </c>
      <c r="J248" s="28">
        <f t="shared" si="31"/>
        <v>1.1001584345209746E-2</v>
      </c>
    </row>
    <row r="249" spans="2:10" x14ac:dyDescent="0.35">
      <c r="B249" s="1">
        <v>12.300000000000061</v>
      </c>
      <c r="C249" s="25">
        <f t="shared" si="29"/>
        <v>-11.300000000000061</v>
      </c>
      <c r="D249" s="26" cm="1">
        <f t="array" aca="1" ref="D249" ca="1">B249^2*$P$6+C249^2*$P$5+2*B249*C249*MMULT(MMULT(TRANSPOSE(gmvweights), covmat), epweights)</f>
        <v>2.9579051173196924E-3</v>
      </c>
      <c r="E249" s="27">
        <f t="shared" ca="1" si="30"/>
        <v>5.438662627263887E-2</v>
      </c>
      <c r="F249" s="27">
        <f t="shared" si="27"/>
        <v>2.2942992448358249E-2</v>
      </c>
      <c r="G249" s="26">
        <f t="shared" ca="1" si="28"/>
        <v>0.3758827095815433</v>
      </c>
      <c r="I249" s="28">
        <v>2.2499999999999919E-2</v>
      </c>
      <c r="J249" s="28">
        <f t="shared" si="31"/>
        <v>1.1039537846750862E-2</v>
      </c>
    </row>
    <row r="250" spans="2:10" x14ac:dyDescent="0.35">
      <c r="B250" s="1">
        <v>12.275000000000061</v>
      </c>
      <c r="C250" s="25">
        <f t="shared" si="29"/>
        <v>-11.275000000000061</v>
      </c>
      <c r="D250" s="26" cm="1">
        <f t="array" aca="1" ref="D250" ca="1">B250^2*$P$6+C250^2*$P$5+2*B250*C250*MMULT(MMULT(TRANSPOSE(gmvweights), covmat), epweights)</f>
        <v>2.9503328548366459E-3</v>
      </c>
      <c r="E250" s="27">
        <f t="shared" ca="1" si="30"/>
        <v>5.4316966546712142E-2</v>
      </c>
      <c r="F250" s="27">
        <f t="shared" si="27"/>
        <v>2.291399600440916E-2</v>
      </c>
      <c r="G250" s="26">
        <f t="shared" ca="1" si="28"/>
        <v>0.37583092912328403</v>
      </c>
      <c r="I250" s="28">
        <v>2.2599999999999919E-2</v>
      </c>
      <c r="J250" s="28">
        <f t="shared" si="31"/>
        <v>1.1077491348291977E-2</v>
      </c>
    </row>
    <row r="251" spans="2:10" x14ac:dyDescent="0.35">
      <c r="B251" s="1">
        <v>12.25000000000006</v>
      </c>
      <c r="C251" s="25">
        <f t="shared" si="29"/>
        <v>-11.25000000000006</v>
      </c>
      <c r="D251" s="26" cm="1">
        <f t="array" aca="1" ref="D251" ca="1">B251^2*$P$6+C251^2*$P$5+2*B251*C251*MMULT(MMULT(TRANSPOSE(gmvweights), covmat), epweights)</f>
        <v>2.9427759987880053E-3</v>
      </c>
      <c r="E251" s="27">
        <f t="shared" ca="1" si="30"/>
        <v>5.4247359371567619E-2</v>
      </c>
      <c r="F251" s="27">
        <f t="shared" si="27"/>
        <v>2.2884999560460084E-2</v>
      </c>
      <c r="G251" s="26">
        <f t="shared" ca="1" si="28"/>
        <v>0.37577865165441338</v>
      </c>
      <c r="I251" s="28">
        <v>2.2699999999999918E-2</v>
      </c>
      <c r="J251" s="28">
        <f t="shared" si="31"/>
        <v>1.1115444849833091E-2</v>
      </c>
    </row>
    <row r="252" spans="2:10" x14ac:dyDescent="0.35">
      <c r="B252" s="1">
        <v>12.22500000000006</v>
      </c>
      <c r="C252" s="25">
        <f t="shared" si="29"/>
        <v>-11.22500000000006</v>
      </c>
      <c r="D252" s="26" cm="1">
        <f t="array" aca="1" ref="D252" ca="1">B252^2*$P$6+C252^2*$P$5+2*B252*C252*MMULT(MMULT(TRANSPOSE(gmvweights), covmat), epweights)</f>
        <v>2.9352345491737153E-3</v>
      </c>
      <c r="E252" s="27">
        <f t="shared" ca="1" si="30"/>
        <v>5.4177804949755166E-2</v>
      </c>
      <c r="F252" s="27">
        <f t="shared" si="27"/>
        <v>2.2856003116510981E-2</v>
      </c>
      <c r="G252" s="26">
        <f t="shared" ca="1" si="28"/>
        <v>0.37572587400669455</v>
      </c>
      <c r="I252" s="28">
        <v>2.2799999999999918E-2</v>
      </c>
      <c r="J252" s="28">
        <f t="shared" si="31"/>
        <v>1.1153398351374206E-2</v>
      </c>
    </row>
    <row r="253" spans="2:10" x14ac:dyDescent="0.35">
      <c r="B253" s="1">
        <v>12.20000000000006</v>
      </c>
      <c r="C253" s="25">
        <f t="shared" si="29"/>
        <v>-11.20000000000006</v>
      </c>
      <c r="D253" s="26" cm="1">
        <f t="array" aca="1" ref="D253" ca="1">B253^2*$P$6+C253^2*$P$5+2*B253*C253*MMULT(MMULT(TRANSPOSE(gmvweights), covmat), epweights)</f>
        <v>2.9277085059937202E-3</v>
      </c>
      <c r="E253" s="27">
        <f t="shared" ca="1" si="30"/>
        <v>5.4108303484712218E-2</v>
      </c>
      <c r="F253" s="27">
        <f t="shared" si="27"/>
        <v>2.2827006672561892E-2</v>
      </c>
      <c r="G253" s="26">
        <f t="shared" ca="1" si="28"/>
        <v>0.37567259299314559</v>
      </c>
      <c r="I253" s="28">
        <v>2.2899999999999917E-2</v>
      </c>
      <c r="J253" s="28">
        <f t="shared" si="31"/>
        <v>1.1191351852915322E-2</v>
      </c>
    </row>
    <row r="254" spans="2:10" x14ac:dyDescent="0.35">
      <c r="B254" s="1">
        <v>12.175000000000059</v>
      </c>
      <c r="C254" s="25">
        <f t="shared" si="29"/>
        <v>-11.175000000000059</v>
      </c>
      <c r="D254" s="26" cm="1">
        <f t="array" aca="1" ref="D254" ca="1">B254^2*$P$6+C254^2*$P$5+2*B254*C254*MMULT(MMULT(TRANSPOSE(gmvweights), covmat), epweights)</f>
        <v>2.9201978692481312E-3</v>
      </c>
      <c r="E254" s="27">
        <f t="shared" ca="1" si="30"/>
        <v>5.4038855180769063E-2</v>
      </c>
      <c r="F254" s="27">
        <f t="shared" si="27"/>
        <v>2.2798010228612803E-2</v>
      </c>
      <c r="G254" s="26">
        <f t="shared" ca="1" si="28"/>
        <v>0.37561880540793369</v>
      </c>
      <c r="I254" s="28">
        <v>2.2999999999999916E-2</v>
      </c>
      <c r="J254" s="28">
        <f t="shared" si="31"/>
        <v>1.1229305354456437E-2</v>
      </c>
    </row>
    <row r="255" spans="2:10" x14ac:dyDescent="0.35">
      <c r="B255" s="1">
        <v>12.150000000000059</v>
      </c>
      <c r="C255" s="25">
        <f t="shared" si="29"/>
        <v>-11.150000000000059</v>
      </c>
      <c r="D255" s="26" cm="1">
        <f t="array" aca="1" ref="D255" ca="1">B255^2*$P$6+C255^2*$P$5+2*B255*C255*MMULT(MMULT(TRANSPOSE(gmvweights), covmat), epweights)</f>
        <v>2.9127026389368371E-3</v>
      </c>
      <c r="E255" s="27">
        <f t="shared" ca="1" si="30"/>
        <v>5.396946024314897E-2</v>
      </c>
      <c r="F255" s="27">
        <f t="shared" si="27"/>
        <v>2.2769013784663727E-2</v>
      </c>
      <c r="G255" s="26">
        <f t="shared" ca="1" si="28"/>
        <v>0.37556450802630981</v>
      </c>
      <c r="I255" s="28">
        <v>2.3099999999999916E-2</v>
      </c>
      <c r="J255" s="28">
        <f t="shared" si="31"/>
        <v>1.1267258855997551E-2</v>
      </c>
    </row>
    <row r="256" spans="2:10" x14ac:dyDescent="0.35">
      <c r="B256" s="1">
        <v>12.125000000000059</v>
      </c>
      <c r="C256" s="25">
        <f t="shared" si="29"/>
        <v>-11.125000000000059</v>
      </c>
      <c r="D256" s="26" cm="1">
        <f t="array" aca="1" ref="D256" ca="1">B256^2*$P$6+C256^2*$P$5+2*B256*C256*MMULT(MMULT(TRANSPOSE(gmvweights), covmat), epweights)</f>
        <v>2.9052228150599491E-3</v>
      </c>
      <c r="E256" s="27">
        <f t="shared" ca="1" si="30"/>
        <v>5.3900118877976043E-2</v>
      </c>
      <c r="F256" s="27">
        <f t="shared" si="27"/>
        <v>2.2740017340714638E-2</v>
      </c>
      <c r="G256" s="26">
        <f t="shared" ca="1" si="28"/>
        <v>0.37550969760448616</v>
      </c>
      <c r="I256" s="28">
        <v>2.3199999999999915E-2</v>
      </c>
      <c r="J256" s="28">
        <f t="shared" si="31"/>
        <v>1.1305212357538666E-2</v>
      </c>
    </row>
    <row r="257" spans="2:10" x14ac:dyDescent="0.35">
      <c r="B257" s="1">
        <v>12.100000000000058</v>
      </c>
      <c r="C257" s="25">
        <f t="shared" si="29"/>
        <v>-11.100000000000058</v>
      </c>
      <c r="D257" s="26" cm="1">
        <f t="array" aca="1" ref="D257" ca="1">B257^2*$P$6+C257^2*$P$5+2*B257*C257*MMULT(MMULT(TRANSPOSE(gmvweights), covmat), epweights)</f>
        <v>2.897758397617356E-3</v>
      </c>
      <c r="E257" s="27">
        <f t="shared" ca="1" si="30"/>
        <v>5.3830831292274839E-2</v>
      </c>
      <c r="F257" s="27">
        <f t="shared" si="27"/>
        <v>2.2711020896765535E-2</v>
      </c>
      <c r="G257" s="26">
        <f t="shared" ca="1" si="28"/>
        <v>0.37545437087957401</v>
      </c>
      <c r="I257" s="28">
        <v>2.3299999999999915E-2</v>
      </c>
      <c r="J257" s="28">
        <f t="shared" si="31"/>
        <v>1.134316585907978E-2</v>
      </c>
    </row>
    <row r="258" spans="2:10" x14ac:dyDescent="0.35">
      <c r="B258" s="1">
        <v>12.075000000000058</v>
      </c>
      <c r="C258" s="25">
        <f t="shared" si="29"/>
        <v>-11.075000000000058</v>
      </c>
      <c r="D258" s="26" cm="1">
        <f t="array" aca="1" ref="D258" ca="1">B258^2*$P$6+C258^2*$P$5+2*B258*C258*MMULT(MMULT(TRANSPOSE(gmvweights), covmat), epweights)</f>
        <v>2.8903093866091134E-3</v>
      </c>
      <c r="E258" s="27">
        <f t="shared" ca="1" si="30"/>
        <v>5.3761597693977745E-2</v>
      </c>
      <c r="F258" s="27">
        <f t="shared" si="27"/>
        <v>2.2682024452816446E-2</v>
      </c>
      <c r="G258" s="26">
        <f t="shared" ca="1" si="28"/>
        <v>0.37539852456946593</v>
      </c>
      <c r="I258" s="28">
        <v>2.3399999999999914E-2</v>
      </c>
      <c r="J258" s="28">
        <f t="shared" si="31"/>
        <v>1.1381119360620896E-2</v>
      </c>
    </row>
    <row r="259" spans="2:10" x14ac:dyDescent="0.35">
      <c r="B259" s="1">
        <v>12.050000000000058</v>
      </c>
      <c r="C259" s="25">
        <f t="shared" si="29"/>
        <v>-11.050000000000058</v>
      </c>
      <c r="D259" s="26" cm="1">
        <f t="array" aca="1" ref="D259" ca="1">B259^2*$P$6+C259^2*$P$5+2*B259*C259*MMULT(MMULT(TRANSPOSE(gmvweights), covmat), epweights)</f>
        <v>2.8828757820352213E-3</v>
      </c>
      <c r="E259" s="27">
        <f t="shared" ca="1" si="30"/>
        <v>5.3692418291926669E-2</v>
      </c>
      <c r="F259" s="27">
        <f t="shared" si="27"/>
        <v>2.2653028008867357E-2</v>
      </c>
      <c r="G259" s="26">
        <f t="shared" ca="1" si="28"/>
        <v>0.37534215537275623</v>
      </c>
      <c r="I259" s="28">
        <v>2.3499999999999913E-2</v>
      </c>
      <c r="J259" s="28">
        <f t="shared" si="31"/>
        <v>1.1419072862162011E-2</v>
      </c>
    </row>
    <row r="260" spans="2:10" x14ac:dyDescent="0.35">
      <c r="B260" s="1">
        <v>12.025000000000057</v>
      </c>
      <c r="C260" s="25">
        <f t="shared" si="29"/>
        <v>-11.025000000000057</v>
      </c>
      <c r="D260" s="26" cm="1">
        <f t="array" aca="1" ref="D260" ca="1">B260^2*$P$6+C260^2*$P$5+2*B260*C260*MMULT(MMULT(TRANSPOSE(gmvweights), covmat), epweights)</f>
        <v>2.8754575838957908E-3</v>
      </c>
      <c r="E260" s="27">
        <f t="shared" ca="1" si="30"/>
        <v>5.3623293295878338E-2</v>
      </c>
      <c r="F260" s="27">
        <f t="shared" si="27"/>
        <v>2.2624031564918282E-2</v>
      </c>
      <c r="G260" s="26">
        <f t="shared" ca="1" si="28"/>
        <v>0.3752852599686391</v>
      </c>
      <c r="I260" s="28">
        <v>2.3599999999999913E-2</v>
      </c>
      <c r="J260" s="28">
        <f t="shared" si="31"/>
        <v>1.1457026363703125E-2</v>
      </c>
    </row>
    <row r="261" spans="2:10" x14ac:dyDescent="0.35">
      <c r="B261" s="1">
        <v>12.000000000000057</v>
      </c>
      <c r="C261" s="25">
        <f t="shared" si="29"/>
        <v>-11.000000000000057</v>
      </c>
      <c r="D261" s="26" cm="1">
        <f t="array" aca="1" ref="D261" ca="1">B261^2*$P$6+C261^2*$P$5+2*B261*C261*MMULT(MMULT(TRANSPOSE(gmvweights), covmat), epweights)</f>
        <v>2.8680547921905997E-3</v>
      </c>
      <c r="E261" s="27">
        <f t="shared" ca="1" si="30"/>
        <v>5.3554222916503975E-2</v>
      </c>
      <c r="F261" s="27">
        <f t="shared" si="27"/>
        <v>2.2595035120969192E-2</v>
      </c>
      <c r="G261" s="26">
        <f t="shared" ca="1" si="28"/>
        <v>0.37522783501684315</v>
      </c>
      <c r="I261" s="28">
        <v>2.3699999999999912E-2</v>
      </c>
      <c r="J261" s="28">
        <f t="shared" si="31"/>
        <v>1.149497986524424E-2</v>
      </c>
    </row>
    <row r="262" spans="2:10" x14ac:dyDescent="0.35">
      <c r="B262" s="1">
        <v>11.975000000000056</v>
      </c>
      <c r="C262" s="25">
        <f t="shared" si="29"/>
        <v>-10.975000000000056</v>
      </c>
      <c r="D262" s="26" cm="1">
        <f t="array" aca="1" ref="D262" ca="1">B262^2*$P$6+C262^2*$P$5+2*B262*C262*MMULT(MMULT(TRANSPOSE(gmvweights), covmat), epweights)</f>
        <v>2.8606674069198146E-3</v>
      </c>
      <c r="E262" s="27">
        <f t="shared" ca="1" si="30"/>
        <v>5.348520736539978E-2</v>
      </c>
      <c r="F262" s="27">
        <f t="shared" si="27"/>
        <v>2.2566038677020103E-2</v>
      </c>
      <c r="G262" s="26">
        <f t="shared" ca="1" si="28"/>
        <v>0.37516987715749356</v>
      </c>
      <c r="I262" s="28">
        <v>2.3799999999999912E-2</v>
      </c>
      <c r="J262" s="28">
        <f t="shared" si="31"/>
        <v>1.1532933366785354E-2</v>
      </c>
    </row>
    <row r="263" spans="2:10" x14ac:dyDescent="0.35">
      <c r="B263" s="1">
        <v>11.950000000000056</v>
      </c>
      <c r="C263" s="25">
        <f t="shared" si="29"/>
        <v>-10.950000000000056</v>
      </c>
      <c r="D263" s="26" cm="1">
        <f t="array" aca="1" ref="D263" ca="1">B263^2*$P$6+C263^2*$P$5+2*B263*C263*MMULT(MMULT(TRANSPOSE(gmvweights), covmat), epweights)</f>
        <v>2.853295428083269E-3</v>
      </c>
      <c r="E263" s="27">
        <f t="shared" ca="1" si="30"/>
        <v>5.3416246855083976E-2</v>
      </c>
      <c r="F263" s="27">
        <f t="shared" si="27"/>
        <v>2.2537042233071E-2</v>
      </c>
      <c r="G263" s="26">
        <f t="shared" ca="1" si="28"/>
        <v>0.375111383011065</v>
      </c>
      <c r="I263" s="28">
        <v>2.3899999999999911E-2</v>
      </c>
      <c r="J263" s="28">
        <f t="shared" si="31"/>
        <v>1.157088686832647E-2</v>
      </c>
    </row>
    <row r="264" spans="2:10" x14ac:dyDescent="0.35">
      <c r="B264" s="1">
        <v>11.925000000000056</v>
      </c>
      <c r="C264" s="25">
        <f t="shared" si="29"/>
        <v>-10.925000000000056</v>
      </c>
      <c r="D264" s="26" cm="1">
        <f t="array" aca="1" ref="D264" ca="1">B264^2*$P$6+C264^2*$P$5+2*B264*C264*MMULT(MMULT(TRANSPOSE(gmvweights), covmat), epweights)</f>
        <v>2.8459388556812959E-3</v>
      </c>
      <c r="E264" s="27">
        <f t="shared" ca="1" si="30"/>
        <v>5.3347341599008433E-2</v>
      </c>
      <c r="F264" s="27">
        <f t="shared" si="27"/>
        <v>2.2508045789121925E-2</v>
      </c>
      <c r="G264" s="26">
        <f t="shared" ca="1" si="28"/>
        <v>0.37505234917823566</v>
      </c>
      <c r="I264" s="28">
        <v>2.399999999999991E-2</v>
      </c>
      <c r="J264" s="28">
        <f t="shared" si="31"/>
        <v>1.1608840369867585E-2</v>
      </c>
    </row>
    <row r="265" spans="2:10" x14ac:dyDescent="0.35">
      <c r="B265" s="1">
        <v>11.900000000000055</v>
      </c>
      <c r="C265" s="25">
        <f t="shared" si="29"/>
        <v>-10.900000000000055</v>
      </c>
      <c r="D265" s="26" cm="1">
        <f t="array" aca="1" ref="D265" ca="1">B265^2*$P$6+C265^2*$P$5+2*B265*C265*MMULT(MMULT(TRANSPOSE(gmvweights), covmat), epweights)</f>
        <v>2.8385976897133958E-3</v>
      </c>
      <c r="E265" s="27">
        <f t="shared" ca="1" si="30"/>
        <v>5.3278491811549956E-2</v>
      </c>
      <c r="F265" s="27">
        <f t="shared" si="27"/>
        <v>2.2479049345172836E-2</v>
      </c>
      <c r="G265" s="26">
        <f t="shared" ca="1" si="28"/>
        <v>0.37499277223987948</v>
      </c>
      <c r="I265" s="28">
        <v>2.409999999999991E-2</v>
      </c>
      <c r="J265" s="28">
        <f t="shared" si="31"/>
        <v>1.1646793871408699E-2</v>
      </c>
    </row>
    <row r="266" spans="2:10" x14ac:dyDescent="0.35">
      <c r="B266" s="1">
        <v>11.875000000000055</v>
      </c>
      <c r="C266" s="25">
        <f t="shared" si="29"/>
        <v>-10.875000000000055</v>
      </c>
      <c r="D266" s="26" cm="1">
        <f t="array" aca="1" ref="D266" ca="1">B266^2*$P$6+C266^2*$P$5+2*B266*C266*MMULT(MMULT(TRANSPOSE(gmvweights), covmat), epweights)</f>
        <v>2.8312719301799572E-3</v>
      </c>
      <c r="E266" s="27">
        <f t="shared" ca="1" si="30"/>
        <v>5.3209697708030225E-2</v>
      </c>
      <c r="F266" s="27">
        <f t="shared" si="27"/>
        <v>2.2450052901223747E-2</v>
      </c>
      <c r="G266" s="26">
        <f t="shared" ca="1" si="28"/>
        <v>0.37493264875686289</v>
      </c>
      <c r="I266" s="28">
        <v>2.4199999999999909E-2</v>
      </c>
      <c r="J266" s="28">
        <f t="shared" si="31"/>
        <v>1.1684747372949814E-2</v>
      </c>
    </row>
    <row r="267" spans="2:10" x14ac:dyDescent="0.35">
      <c r="B267" s="1">
        <v>11.850000000000055</v>
      </c>
      <c r="C267" s="25">
        <f t="shared" si="29"/>
        <v>-10.850000000000055</v>
      </c>
      <c r="D267" s="26" cm="1">
        <f t="array" aca="1" ref="D267" ca="1">B267^2*$P$6+C267^2*$P$5+2*B267*C267*MMULT(MMULT(TRANSPOSE(gmvweights), covmat), epweights)</f>
        <v>2.8239615770809801E-3</v>
      </c>
      <c r="E267" s="27">
        <f t="shared" ca="1" si="30"/>
        <v>5.3140959504707666E-2</v>
      </c>
      <c r="F267" s="27">
        <f t="shared" si="27"/>
        <v>2.2421056457274657E-2</v>
      </c>
      <c r="G267" s="26">
        <f t="shared" ca="1" si="28"/>
        <v>0.37487197527003413</v>
      </c>
      <c r="I267" s="28">
        <v>2.4299999999999908E-2</v>
      </c>
      <c r="J267" s="28">
        <f t="shared" si="31"/>
        <v>1.1722700874490928E-2</v>
      </c>
    </row>
    <row r="268" spans="2:10" x14ac:dyDescent="0.35">
      <c r="B268" s="1">
        <v>11.825000000000054</v>
      </c>
      <c r="C268" s="25">
        <f t="shared" si="29"/>
        <v>-10.825000000000054</v>
      </c>
      <c r="D268" s="26" cm="1">
        <f t="array" aca="1" ref="D268" ca="1">B268^2*$P$6+C268^2*$P$5+2*B268*C268*MMULT(MMULT(TRANSPOSE(gmvweights), covmat), epweights)</f>
        <v>2.8166666304161869E-3</v>
      </c>
      <c r="E268" s="27">
        <f t="shared" ca="1" si="30"/>
        <v>5.3072277418782274E-2</v>
      </c>
      <c r="F268" s="27">
        <f t="shared" si="27"/>
        <v>2.2392060013325582E-2</v>
      </c>
      <c r="G268" s="26">
        <f t="shared" ca="1" si="28"/>
        <v>0.37481074830012451</v>
      </c>
      <c r="I268" s="28">
        <v>2.4399999999999908E-2</v>
      </c>
      <c r="J268" s="28">
        <f t="shared" si="31"/>
        <v>1.1760654376032045E-2</v>
      </c>
    </row>
    <row r="269" spans="2:10" x14ac:dyDescent="0.35">
      <c r="B269" s="1">
        <v>11.800000000000054</v>
      </c>
      <c r="C269" s="25">
        <f t="shared" si="29"/>
        <v>-10.800000000000054</v>
      </c>
      <c r="D269" s="26" cm="1">
        <f t="array" aca="1" ref="D269" ca="1">B269^2*$P$6+C269^2*$P$5+2*B269*C269*MMULT(MMULT(TRANSPOSE(gmvweights), covmat), epweights)</f>
        <v>2.8093870901858553E-3</v>
      </c>
      <c r="E269" s="27">
        <f t="shared" ca="1" si="30"/>
        <v>5.3003651668407294E-2</v>
      </c>
      <c r="F269" s="27">
        <f t="shared" si="27"/>
        <v>2.2363063569376479E-2</v>
      </c>
      <c r="G269" s="26">
        <f t="shared" ca="1" si="28"/>
        <v>0.37474896434759825</v>
      </c>
      <c r="I269" s="28">
        <v>2.4499999999999907E-2</v>
      </c>
      <c r="J269" s="28">
        <f t="shared" si="31"/>
        <v>1.1798607877573159E-2</v>
      </c>
    </row>
    <row r="270" spans="2:10" x14ac:dyDescent="0.35">
      <c r="B270" s="1">
        <v>11.775000000000054</v>
      </c>
      <c r="C270" s="25">
        <f t="shared" si="29"/>
        <v>-10.775000000000054</v>
      </c>
      <c r="D270" s="26" cm="1">
        <f t="array" aca="1" ref="D270" ca="1">B270^2*$P$6+C270^2*$P$5+2*B270*C270*MMULT(MMULT(TRANSPOSE(gmvweights), covmat), epweights)</f>
        <v>2.8021229563898742E-3</v>
      </c>
      <c r="E270" s="27">
        <f t="shared" ca="1" si="30"/>
        <v>5.2935082472684164E-2</v>
      </c>
      <c r="F270" s="27">
        <f t="shared" si="27"/>
        <v>2.233406712542739E-2</v>
      </c>
      <c r="G270" s="26">
        <f t="shared" ca="1" si="28"/>
        <v>0.37468661989262547</v>
      </c>
      <c r="I270" s="28">
        <v>2.4599999999999907E-2</v>
      </c>
      <c r="J270" s="28">
        <f t="shared" si="31"/>
        <v>1.1836561379114274E-2</v>
      </c>
    </row>
    <row r="271" spans="2:10" x14ac:dyDescent="0.35">
      <c r="B271" s="1">
        <v>11.750000000000053</v>
      </c>
      <c r="C271" s="25">
        <f t="shared" si="29"/>
        <v>-10.750000000000053</v>
      </c>
      <c r="D271" s="26" cm="1">
        <f t="array" aca="1" ref="D271" ca="1">B271^2*$P$6+C271^2*$P$5+2*B271*C271*MMULT(MMULT(TRANSPOSE(gmvweights), covmat), epweights)</f>
        <v>2.7948742290281881E-3</v>
      </c>
      <c r="E271" s="27">
        <f t="shared" ca="1" si="30"/>
        <v>5.2866570051670538E-2</v>
      </c>
      <c r="F271" s="27">
        <f t="shared" si="27"/>
        <v>2.2305070681478301E-2</v>
      </c>
      <c r="G271" s="26">
        <f t="shared" ca="1" si="28"/>
        <v>0.37462371139495704</v>
      </c>
      <c r="I271" s="28">
        <v>2.4699999999999906E-2</v>
      </c>
      <c r="J271" s="28">
        <f t="shared" si="31"/>
        <v>1.1874514880655388E-2</v>
      </c>
    </row>
    <row r="272" spans="2:10" x14ac:dyDescent="0.35">
      <c r="B272" s="1">
        <v>11.725000000000053</v>
      </c>
      <c r="C272" s="25">
        <f t="shared" si="29"/>
        <v>-10.725000000000053</v>
      </c>
      <c r="D272" s="26" cm="1">
        <f t="array" aca="1" ref="D272" ca="1">B272^2*$P$6+C272^2*$P$5+2*B272*C272*MMULT(MMULT(TRANSPOSE(gmvweights), covmat), epweights)</f>
        <v>2.7876409081008524E-3</v>
      </c>
      <c r="E272" s="27">
        <f t="shared" ca="1" si="30"/>
        <v>5.2798114626384646E-2</v>
      </c>
      <c r="F272" s="27">
        <f t="shared" si="27"/>
        <v>2.2276074237529225E-2</v>
      </c>
      <c r="G272" s="26">
        <f t="shared" ca="1" si="28"/>
        <v>0.37456023529382976</v>
      </c>
      <c r="I272" s="28">
        <v>2.4799999999999905E-2</v>
      </c>
      <c r="J272" s="28">
        <f t="shared" si="31"/>
        <v>1.1912468382196503E-2</v>
      </c>
    </row>
    <row r="273" spans="2:10" x14ac:dyDescent="0.35">
      <c r="B273" s="1">
        <v>11.700000000000053</v>
      </c>
      <c r="C273" s="25">
        <f t="shared" si="29"/>
        <v>-10.700000000000053</v>
      </c>
      <c r="D273" s="26" cm="1">
        <f t="array" aca="1" ref="D273" ca="1">B273^2*$P$6+C273^2*$P$5+2*B273*C273*MMULT(MMULT(TRANSPOSE(gmvweights), covmat), epweights)</f>
        <v>2.7804229936079228E-3</v>
      </c>
      <c r="E273" s="27">
        <f t="shared" ca="1" si="30"/>
        <v>5.2729716418808123E-2</v>
      </c>
      <c r="F273" s="27">
        <f t="shared" si="27"/>
        <v>2.2247077793580136E-2</v>
      </c>
      <c r="G273" s="26">
        <f t="shared" ca="1" si="28"/>
        <v>0.37449618800787948</v>
      </c>
      <c r="I273" s="28">
        <v>2.4899999999999905E-2</v>
      </c>
      <c r="J273" s="28">
        <f t="shared" si="31"/>
        <v>1.1950421883737619E-2</v>
      </c>
    </row>
    <row r="274" spans="2:10" x14ac:dyDescent="0.35">
      <c r="B274" s="1">
        <v>11.675000000000052</v>
      </c>
      <c r="C274" s="25">
        <f t="shared" si="29"/>
        <v>-10.675000000000052</v>
      </c>
      <c r="D274" s="26" cm="1">
        <f t="array" aca="1" ref="D274" ca="1">B274^2*$P$6+C274^2*$P$5+2*B274*C274*MMULT(MMULT(TRANSPOSE(gmvweights), covmat), epweights)</f>
        <v>2.7732204855492881E-3</v>
      </c>
      <c r="E274" s="27">
        <f t="shared" ca="1" si="30"/>
        <v>5.2661375651888248E-2</v>
      </c>
      <c r="F274" s="27">
        <f t="shared" si="27"/>
        <v>2.2218081349631047E-2</v>
      </c>
      <c r="G274" s="26">
        <f t="shared" ca="1" si="28"/>
        <v>0.37443156593506172</v>
      </c>
      <c r="I274" s="28">
        <v>2.4999999999999904E-2</v>
      </c>
      <c r="J274" s="28">
        <f t="shared" si="31"/>
        <v>1.1988375385278733E-2</v>
      </c>
    </row>
    <row r="275" spans="2:10" x14ac:dyDescent="0.35">
      <c r="B275" s="1">
        <v>11.650000000000052</v>
      </c>
      <c r="C275" s="25">
        <f t="shared" si="29"/>
        <v>-10.650000000000052</v>
      </c>
      <c r="D275" s="26" cm="1">
        <f t="array" aca="1" ref="D275" ca="1">B275^2*$P$6+C275^2*$P$5+2*B275*C275*MMULT(MMULT(TRANSPOSE(gmvweights), covmat), epweights)</f>
        <v>2.766033383925004E-3</v>
      </c>
      <c r="E275" s="27">
        <f t="shared" ca="1" si="30"/>
        <v>5.259309254954498E-2</v>
      </c>
      <c r="F275" s="27">
        <f t="shared" si="27"/>
        <v>2.2189084905681944E-2</v>
      </c>
      <c r="G275" s="26">
        <f t="shared" ca="1" si="28"/>
        <v>0.37436636545253488</v>
      </c>
      <c r="I275" s="28">
        <v>2.5099999999999904E-2</v>
      </c>
      <c r="J275" s="28">
        <f t="shared" si="31"/>
        <v>1.2026328886819848E-2</v>
      </c>
    </row>
    <row r="276" spans="2:10" x14ac:dyDescent="0.35">
      <c r="B276" s="1">
        <v>11.625000000000052</v>
      </c>
      <c r="C276" s="25">
        <f t="shared" si="29"/>
        <v>-10.625000000000052</v>
      </c>
      <c r="D276" s="26" cm="1">
        <f t="array" aca="1" ref="D276" ca="1">B276^2*$P$6+C276^2*$P$5+2*B276*C276*MMULT(MMULT(TRANSPOSE(gmvweights), covmat), epweights)</f>
        <v>2.7588616887351258E-3</v>
      </c>
      <c r="E276" s="27">
        <f t="shared" ca="1" si="30"/>
        <v>5.2524867336673262E-2</v>
      </c>
      <c r="F276" s="27">
        <f t="shared" si="27"/>
        <v>2.2160088461732855E-2</v>
      </c>
      <c r="G276" s="26">
        <f t="shared" ca="1" si="28"/>
        <v>0.37430058291658042</v>
      </c>
      <c r="I276" s="28">
        <v>2.5199999999999903E-2</v>
      </c>
      <c r="J276" s="28">
        <f t="shared" si="31"/>
        <v>1.2064282388360962E-2</v>
      </c>
    </row>
    <row r="277" spans="2:10" x14ac:dyDescent="0.35">
      <c r="B277" s="1">
        <v>11.600000000000051</v>
      </c>
      <c r="C277" s="25">
        <f t="shared" si="29"/>
        <v>-10.600000000000051</v>
      </c>
      <c r="D277" s="26" cm="1">
        <f t="array" aca="1" ref="D277" ca="1">B277^2*$P$6+C277^2*$P$5+2*B277*C277*MMULT(MMULT(TRANSPOSE(gmvweights), covmat), epweights)</f>
        <v>2.7517053999795427E-3</v>
      </c>
      <c r="E277" s="27">
        <f t="shared" ca="1" si="30"/>
        <v>5.2456700239145261E-2</v>
      </c>
      <c r="F277" s="27">
        <f t="shared" ref="F277:F340" si="32">B277*$O$6+C277*$O$5</f>
        <v>2.2131092017783779E-2</v>
      </c>
      <c r="G277" s="26">
        <f t="shared" ref="G277:G340" ca="1" si="33">(F277-rf)/E277</f>
        <v>0.37423421466252055</v>
      </c>
      <c r="I277" s="28">
        <v>2.5299999999999902E-2</v>
      </c>
      <c r="J277" s="28">
        <f t="shared" si="31"/>
        <v>1.2102235889902077E-2</v>
      </c>
    </row>
    <row r="278" spans="2:10" x14ac:dyDescent="0.35">
      <c r="B278" s="1">
        <v>11.575000000000051</v>
      </c>
      <c r="C278" s="25">
        <f t="shared" ref="C278:C341" si="34">1-B278</f>
        <v>-10.575000000000051</v>
      </c>
      <c r="D278" s="26" cm="1">
        <f t="array" aca="1" ref="D278" ca="1">B278^2*$P$6+C278^2*$P$5+2*B278*C278*MMULT(MMULT(TRANSPOSE(gmvweights), covmat), epweights)</f>
        <v>2.74456451765831E-3</v>
      </c>
      <c r="E278" s="27">
        <f t="shared" ref="E278:E341" ca="1" si="35">SQRT(D278)</f>
        <v>5.238859148381745E-2</v>
      </c>
      <c r="F278" s="27">
        <f t="shared" si="32"/>
        <v>2.210209557383469E-2</v>
      </c>
      <c r="G278" s="26">
        <f t="shared" ca="1" si="33"/>
        <v>0.37416725700460324</v>
      </c>
      <c r="I278" s="28">
        <v>2.5399999999999902E-2</v>
      </c>
      <c r="J278" s="28">
        <f t="shared" si="31"/>
        <v>1.2140189391443193E-2</v>
      </c>
    </row>
    <row r="279" spans="2:10" x14ac:dyDescent="0.35">
      <c r="B279" s="1">
        <v>11.55000000000005</v>
      </c>
      <c r="C279" s="25">
        <f t="shared" si="34"/>
        <v>-10.55000000000005</v>
      </c>
      <c r="D279" s="26" cm="1">
        <f t="array" aca="1" ref="D279" ca="1">B279^2*$P$6+C279^2*$P$5+2*B279*C279*MMULT(MMULT(TRANSPOSE(gmvweights), covmat), epweights)</f>
        <v>2.7374390417714278E-3</v>
      </c>
      <c r="E279" s="27">
        <f t="shared" ca="1" si="35"/>
        <v>5.2320541298532336E-2</v>
      </c>
      <c r="F279" s="27">
        <f t="shared" si="32"/>
        <v>2.2073099129885601E-2</v>
      </c>
      <c r="G279" s="26">
        <f t="shared" ca="1" si="33"/>
        <v>0.37409970623592642</v>
      </c>
      <c r="I279" s="28">
        <v>2.5499999999999901E-2</v>
      </c>
      <c r="J279" s="28">
        <f t="shared" si="31"/>
        <v>1.2178142892984307E-2</v>
      </c>
    </row>
    <row r="280" spans="2:10" x14ac:dyDescent="0.35">
      <c r="B280" s="1">
        <v>11.52500000000005</v>
      </c>
      <c r="C280" s="25">
        <f t="shared" si="34"/>
        <v>-10.52500000000005</v>
      </c>
      <c r="D280" s="26" cm="1">
        <f t="array" aca="1" ref="D280" ca="1">B280^2*$P$6+C280^2*$P$5+2*B280*C280*MMULT(MMULT(TRANSPOSE(gmvweights), covmat), epweights)</f>
        <v>2.7303289723189517E-3</v>
      </c>
      <c r="E280" s="27">
        <f t="shared" ca="1" si="35"/>
        <v>5.2252549912123442E-2</v>
      </c>
      <c r="F280" s="27">
        <f t="shared" si="32"/>
        <v>2.2044102685936498E-2</v>
      </c>
      <c r="G280" s="26">
        <f t="shared" ca="1" si="33"/>
        <v>0.37403155862833692</v>
      </c>
      <c r="I280" s="28">
        <v>2.5599999999999901E-2</v>
      </c>
      <c r="J280" s="28">
        <f t="shared" ref="J280:J343" si="36">$J$21*I280+rf</f>
        <v>1.2216096394525422E-2</v>
      </c>
    </row>
    <row r="281" spans="2:10" x14ac:dyDescent="0.35">
      <c r="B281" s="1">
        <v>11.50000000000005</v>
      </c>
      <c r="C281" s="25">
        <f t="shared" si="34"/>
        <v>-10.50000000000005</v>
      </c>
      <c r="D281" s="26" cm="1">
        <f t="array" aca="1" ref="D281" ca="1">B281^2*$P$6+C281^2*$P$5+2*B281*C281*MMULT(MMULT(TRANSPOSE(gmvweights), covmat), epweights)</f>
        <v>2.7232343093007705E-3</v>
      </c>
      <c r="E281" s="27">
        <f t="shared" ca="1" si="35"/>
        <v>5.2184617554417036E-2</v>
      </c>
      <c r="F281" s="27">
        <f t="shared" si="32"/>
        <v>2.2015106241987423E-2</v>
      </c>
      <c r="G281" s="26">
        <f t="shared" ca="1" si="33"/>
        <v>0.37396281043235541</v>
      </c>
      <c r="I281" s="28">
        <v>2.56999999999999E-2</v>
      </c>
      <c r="J281" s="28">
        <f t="shared" si="36"/>
        <v>1.2254049896066536E-2</v>
      </c>
    </row>
    <row r="282" spans="2:10" x14ac:dyDescent="0.35">
      <c r="B282" s="1">
        <v>11.475000000000049</v>
      </c>
      <c r="C282" s="25">
        <f t="shared" si="34"/>
        <v>-10.475000000000049</v>
      </c>
      <c r="D282" s="26" cm="1">
        <f t="array" aca="1" ref="D282" ca="1">B282^2*$P$6+C282^2*$P$5+2*B282*C282*MMULT(MMULT(TRANSPOSE(gmvweights), covmat), epweights)</f>
        <v>2.7161550527169398E-3</v>
      </c>
      <c r="E282" s="27">
        <f t="shared" ca="1" si="35"/>
        <v>5.2116744456239206E-2</v>
      </c>
      <c r="F282" s="27">
        <f t="shared" si="32"/>
        <v>2.1986109798038334E-2</v>
      </c>
      <c r="G282" s="26">
        <f t="shared" ca="1" si="33"/>
        <v>0.37389345787705924</v>
      </c>
      <c r="I282" s="28">
        <v>2.5799999999999899E-2</v>
      </c>
      <c r="J282" s="28">
        <f t="shared" si="36"/>
        <v>1.2292003397607653E-2</v>
      </c>
    </row>
    <row r="283" spans="2:10" x14ac:dyDescent="0.35">
      <c r="B283" s="1">
        <v>11.450000000000049</v>
      </c>
      <c r="C283" s="25">
        <f t="shared" si="34"/>
        <v>-10.450000000000049</v>
      </c>
      <c r="D283" s="26" cm="1">
        <f t="array" aca="1" ref="D283" ca="1">B283^2*$P$6+C283^2*$P$5+2*B283*C283*MMULT(MMULT(TRANSPOSE(gmvweights), covmat), epweights)</f>
        <v>2.7090912025675151E-3</v>
      </c>
      <c r="E283" s="27">
        <f t="shared" ca="1" si="35"/>
        <v>5.2048930849418175E-2</v>
      </c>
      <c r="F283" s="27">
        <f t="shared" si="32"/>
        <v>2.1957113354089244E-2</v>
      </c>
      <c r="G283" s="26">
        <f t="shared" ca="1" si="33"/>
        <v>0.37382349717000468</v>
      </c>
      <c r="I283" s="28">
        <v>2.5899999999999899E-2</v>
      </c>
      <c r="J283" s="28">
        <f t="shared" si="36"/>
        <v>1.2329956899148767E-2</v>
      </c>
    </row>
    <row r="284" spans="2:10" x14ac:dyDescent="0.35">
      <c r="B284" s="1">
        <v>11.425000000000049</v>
      </c>
      <c r="C284" s="25">
        <f t="shared" si="34"/>
        <v>-10.425000000000049</v>
      </c>
      <c r="D284" s="26" cm="1">
        <f t="array" aca="1" ref="D284" ca="1">B284^2*$P$6+C284^2*$P$5+2*B284*C284*MMULT(MMULT(TRANSPOSE(gmvweights), covmat), epweights)</f>
        <v>2.7020427588523854E-3</v>
      </c>
      <c r="E284" s="27">
        <f t="shared" ca="1" si="35"/>
        <v>5.1981176966786599E-2</v>
      </c>
      <c r="F284" s="27">
        <f t="shared" si="32"/>
        <v>2.1928116910140155E-2</v>
      </c>
      <c r="G284" s="26">
        <f t="shared" ca="1" si="33"/>
        <v>0.37375292449714559</v>
      </c>
      <c r="I284" s="28">
        <v>2.5999999999999898E-2</v>
      </c>
      <c r="J284" s="28">
        <f t="shared" si="36"/>
        <v>1.2367910400689882E-2</v>
      </c>
    </row>
    <row r="285" spans="2:10" x14ac:dyDescent="0.35">
      <c r="B285" s="1">
        <v>11.400000000000048</v>
      </c>
      <c r="C285" s="25">
        <f t="shared" si="34"/>
        <v>-10.400000000000048</v>
      </c>
      <c r="D285" s="26" cm="1">
        <f t="array" aca="1" ref="D285" ca="1">B285^2*$P$6+C285^2*$P$5+2*B285*C285*MMULT(MMULT(TRANSPOSE(gmvweights), covmat), epweights)</f>
        <v>2.6950097215715507E-3</v>
      </c>
      <c r="E285" s="27">
        <f t="shared" ca="1" si="35"/>
        <v>5.1913483042188097E-2</v>
      </c>
      <c r="F285" s="27">
        <f t="shared" si="32"/>
        <v>2.189912046619108E-2</v>
      </c>
      <c r="G285" s="26">
        <f t="shared" ca="1" si="33"/>
        <v>0.37368173602272381</v>
      </c>
      <c r="I285" s="28">
        <v>2.6099999999999898E-2</v>
      </c>
      <c r="J285" s="28">
        <f t="shared" si="36"/>
        <v>1.2405863902230996E-2</v>
      </c>
    </row>
    <row r="286" spans="2:10" x14ac:dyDescent="0.35">
      <c r="B286" s="1">
        <v>11.375000000000048</v>
      </c>
      <c r="C286" s="25">
        <f t="shared" si="34"/>
        <v>-10.375000000000048</v>
      </c>
      <c r="D286" s="26" cm="1">
        <f t="array" aca="1" ref="D286" ca="1">B286^2*$P$6+C286^2*$P$5+2*B286*C286*MMULT(MMULT(TRANSPOSE(gmvweights), covmat), epweights)</f>
        <v>2.6879920907251775E-3</v>
      </c>
      <c r="E286" s="27">
        <f t="shared" ca="1" si="35"/>
        <v>5.1845849310481716E-2</v>
      </c>
      <c r="F286" s="27">
        <f t="shared" si="32"/>
        <v>2.1870124022241977E-2</v>
      </c>
      <c r="G286" s="26">
        <f t="shared" ca="1" si="33"/>
        <v>0.37360992788917252</v>
      </c>
      <c r="I286" s="28">
        <v>2.6199999999999897E-2</v>
      </c>
      <c r="J286" s="28">
        <f t="shared" si="36"/>
        <v>1.2443817403772111E-2</v>
      </c>
    </row>
    <row r="287" spans="2:10" x14ac:dyDescent="0.35">
      <c r="B287" s="1">
        <v>11.350000000000048</v>
      </c>
      <c r="C287" s="25">
        <f t="shared" si="34"/>
        <v>-10.350000000000048</v>
      </c>
      <c r="D287" s="26" cm="1">
        <f t="array" aca="1" ref="D287" ca="1">B287^2*$P$6+C287^2*$P$5+2*B287*C287*MMULT(MMULT(TRANSPOSE(gmvweights), covmat), epweights)</f>
        <v>2.6809898663130993E-3</v>
      </c>
      <c r="E287" s="27">
        <f t="shared" ca="1" si="35"/>
        <v>5.1778276007541035E-2</v>
      </c>
      <c r="F287" s="27">
        <f t="shared" si="32"/>
        <v>2.1841127578292888E-2</v>
      </c>
      <c r="G287" s="26">
        <f t="shared" ca="1" si="33"/>
        <v>0.37353749621706273</v>
      </c>
      <c r="I287" s="28">
        <v>2.6299999999999896E-2</v>
      </c>
      <c r="J287" s="28">
        <f t="shared" si="36"/>
        <v>1.2481770905313227E-2</v>
      </c>
    </row>
    <row r="288" spans="2:10" x14ac:dyDescent="0.35">
      <c r="B288" s="1">
        <v>11.325000000000047</v>
      </c>
      <c r="C288" s="25">
        <f t="shared" si="34"/>
        <v>-10.325000000000047</v>
      </c>
      <c r="D288" s="26" cm="1">
        <f t="array" aca="1" ref="D288" ca="1">B288^2*$P$6+C288^2*$P$5+2*B288*C288*MMULT(MMULT(TRANSPOSE(gmvweights), covmat), epweights)</f>
        <v>2.6740030483353716E-3</v>
      </c>
      <c r="E288" s="27">
        <f t="shared" ca="1" si="35"/>
        <v>5.1710763370263368E-2</v>
      </c>
      <c r="F288" s="27">
        <f t="shared" si="32"/>
        <v>2.1812131134343798E-2</v>
      </c>
      <c r="G288" s="26">
        <f t="shared" ca="1" si="33"/>
        <v>0.37346443710497174</v>
      </c>
      <c r="I288" s="28">
        <v>2.6399999999999896E-2</v>
      </c>
      <c r="J288" s="28">
        <f t="shared" si="36"/>
        <v>1.2519724406854341E-2</v>
      </c>
    </row>
    <row r="289" spans="2:10" x14ac:dyDescent="0.35">
      <c r="B289" s="1">
        <v>11.300000000000047</v>
      </c>
      <c r="C289" s="25">
        <f t="shared" si="34"/>
        <v>-10.300000000000047</v>
      </c>
      <c r="D289" s="26" cm="1">
        <f t="array" aca="1" ref="D289" ca="1">B289^2*$P$6+C289^2*$P$5+2*B289*C289*MMULT(MMULT(TRANSPOSE(gmvweights), covmat), epweights)</f>
        <v>2.6670316367920499E-3</v>
      </c>
      <c r="E289" s="27">
        <f t="shared" ca="1" si="35"/>
        <v>5.1643311636571584E-2</v>
      </c>
      <c r="F289" s="27">
        <f t="shared" si="32"/>
        <v>2.1783134690394723E-2</v>
      </c>
      <c r="G289" s="26">
        <f t="shared" ca="1" si="33"/>
        <v>0.3733907466294093</v>
      </c>
      <c r="I289" s="28">
        <v>2.6499999999999895E-2</v>
      </c>
      <c r="J289" s="28">
        <f t="shared" si="36"/>
        <v>1.2557677908395456E-2</v>
      </c>
    </row>
    <row r="290" spans="2:10" x14ac:dyDescent="0.35">
      <c r="B290" s="1">
        <v>11.275000000000047</v>
      </c>
      <c r="C290" s="25">
        <f t="shared" si="34"/>
        <v>-10.275000000000047</v>
      </c>
      <c r="D290" s="26" cm="1">
        <f t="array" aca="1" ref="D290" ca="1">B290^2*$P$6+C290^2*$P$5+2*B290*C290*MMULT(MMULT(TRANSPOSE(gmvweights), covmat), epweights)</f>
        <v>2.6600756316829677E-3</v>
      </c>
      <c r="E290" s="27">
        <f t="shared" ca="1" si="35"/>
        <v>5.1575921045415835E-2</v>
      </c>
      <c r="F290" s="27">
        <f t="shared" si="32"/>
        <v>2.1754138246445634E-2</v>
      </c>
      <c r="G290" s="26">
        <f t="shared" ca="1" si="33"/>
        <v>0.37331642084474181</v>
      </c>
      <c r="I290" s="28">
        <v>2.6599999999999895E-2</v>
      </c>
      <c r="J290" s="28">
        <f t="shared" si="36"/>
        <v>1.259563140993657E-2</v>
      </c>
    </row>
    <row r="291" spans="2:10" x14ac:dyDescent="0.35">
      <c r="B291" s="1">
        <v>11.250000000000046</v>
      </c>
      <c r="C291" s="25">
        <f t="shared" si="34"/>
        <v>-10.250000000000046</v>
      </c>
      <c r="D291" s="26" cm="1">
        <f t="array" aca="1" ref="D291" ca="1">B291^2*$P$6+C291^2*$P$5+2*B291*C291*MMULT(MMULT(TRANSPOSE(gmvweights), covmat), epweights)</f>
        <v>2.653135033008347E-3</v>
      </c>
      <c r="E291" s="27">
        <f t="shared" ca="1" si="35"/>
        <v>5.1508591836783378E-2</v>
      </c>
      <c r="F291" s="27">
        <f t="shared" si="32"/>
        <v>2.1725141802496545E-2</v>
      </c>
      <c r="G291" s="26">
        <f t="shared" ca="1" si="33"/>
        <v>0.3732414557830615</v>
      </c>
      <c r="I291" s="28">
        <v>2.6699999999999894E-2</v>
      </c>
      <c r="J291" s="28">
        <f t="shared" si="36"/>
        <v>1.2633584911477685E-2</v>
      </c>
    </row>
    <row r="292" spans="2:10" x14ac:dyDescent="0.35">
      <c r="B292" s="1">
        <v>11.225000000000046</v>
      </c>
      <c r="C292" s="25">
        <f t="shared" si="34"/>
        <v>-10.225000000000046</v>
      </c>
      <c r="D292" s="26" cm="1">
        <f t="array" aca="1" ref="D292" ca="1">B292^2*$P$6+C292^2*$P$5+2*B292*C292*MMULT(MMULT(TRANSPOSE(gmvweights), covmat), epweights)</f>
        <v>2.6462098407680212E-3</v>
      </c>
      <c r="E292" s="27">
        <f t="shared" ca="1" si="35"/>
        <v>5.1441324251694974E-2</v>
      </c>
      <c r="F292" s="27">
        <f t="shared" si="32"/>
        <v>2.1696145358547442E-2</v>
      </c>
      <c r="G292" s="26">
        <f t="shared" ca="1" si="33"/>
        <v>0.37316584745414938</v>
      </c>
      <c r="I292" s="28">
        <v>2.6799999999999893E-2</v>
      </c>
      <c r="J292" s="28">
        <f t="shared" si="36"/>
        <v>1.2671538413018801E-2</v>
      </c>
    </row>
    <row r="293" spans="2:10" x14ac:dyDescent="0.35">
      <c r="B293" s="1">
        <v>11.200000000000045</v>
      </c>
      <c r="C293" s="25">
        <f t="shared" si="34"/>
        <v>-10.200000000000045</v>
      </c>
      <c r="D293" s="26" cm="1">
        <f t="array" aca="1" ref="D293" ca="1">B293^2*$P$6+C293^2*$P$5+2*B293*C293*MMULT(MMULT(TRANSPOSE(gmvweights), covmat), epweights)</f>
        <v>2.639300054962046E-3</v>
      </c>
      <c r="E293" s="27">
        <f t="shared" ca="1" si="35"/>
        <v>5.1374118532214699E-2</v>
      </c>
      <c r="F293" s="27">
        <f t="shared" si="32"/>
        <v>2.1667148914598353E-2</v>
      </c>
      <c r="G293" s="26">
        <f t="shared" ca="1" si="33"/>
        <v>0.37308959184534496</v>
      </c>
      <c r="I293" s="28">
        <v>2.6899999999999893E-2</v>
      </c>
      <c r="J293" s="28">
        <f t="shared" si="36"/>
        <v>1.2709491914559915E-2</v>
      </c>
    </row>
    <row r="294" spans="2:10" x14ac:dyDescent="0.35">
      <c r="B294" s="1">
        <v>11.175000000000045</v>
      </c>
      <c r="C294" s="25">
        <f t="shared" si="34"/>
        <v>-10.175000000000045</v>
      </c>
      <c r="D294" s="26" cm="1">
        <f t="array" aca="1" ref="D294" ca="1">B294^2*$P$6+C294^2*$P$5+2*B294*C294*MMULT(MMULT(TRANSPOSE(gmvweights), covmat), epweights)</f>
        <v>2.6324056755904213E-3</v>
      </c>
      <c r="E294" s="27">
        <f t="shared" ca="1" si="35"/>
        <v>5.1306974921451191E-2</v>
      </c>
      <c r="F294" s="27">
        <f t="shared" si="32"/>
        <v>2.1638152470649277E-2</v>
      </c>
      <c r="G294" s="26">
        <f t="shared" ca="1" si="33"/>
        <v>0.37301268492147471</v>
      </c>
      <c r="I294" s="28">
        <v>2.6999999999999892E-2</v>
      </c>
      <c r="J294" s="28">
        <f t="shared" si="36"/>
        <v>1.274744541610103E-2</v>
      </c>
    </row>
    <row r="295" spans="2:10" x14ac:dyDescent="0.35">
      <c r="B295" s="1">
        <v>11.150000000000045</v>
      </c>
      <c r="C295" s="25">
        <f t="shared" si="34"/>
        <v>-10.150000000000045</v>
      </c>
      <c r="D295" s="26" cm="1">
        <f t="array" aca="1" ref="D295" ca="1">B295^2*$P$6+C295^2*$P$5+2*B295*C295*MMULT(MMULT(TRANSPOSE(gmvweights), covmat), epweights)</f>
        <v>2.6255267026531748E-3</v>
      </c>
      <c r="E295" s="27">
        <f t="shared" ca="1" si="35"/>
        <v>5.1239893663562325E-2</v>
      </c>
      <c r="F295" s="27">
        <f t="shared" si="32"/>
        <v>2.1609156026700188E-2</v>
      </c>
      <c r="G295" s="26">
        <f t="shared" ca="1" si="33"/>
        <v>0.37293512262475825</v>
      </c>
      <c r="I295" s="28">
        <v>2.7099999999999892E-2</v>
      </c>
      <c r="J295" s="28">
        <f t="shared" si="36"/>
        <v>1.2785398917642144E-2</v>
      </c>
    </row>
    <row r="296" spans="2:10" x14ac:dyDescent="0.35">
      <c r="B296" s="1">
        <v>11.125000000000044</v>
      </c>
      <c r="C296" s="25">
        <f t="shared" si="34"/>
        <v>-10.125000000000044</v>
      </c>
      <c r="D296" s="26" cm="1">
        <f t="array" aca="1" ref="D296" ca="1">B296^2*$P$6+C296^2*$P$5+2*B296*C296*MMULT(MMULT(TRANSPOSE(gmvweights), covmat), epweights)</f>
        <v>2.618663136150251E-3</v>
      </c>
      <c r="E296" s="27">
        <f t="shared" ca="1" si="35"/>
        <v>5.1172875003758105E-2</v>
      </c>
      <c r="F296" s="27">
        <f t="shared" si="32"/>
        <v>2.1580159582751099E-2</v>
      </c>
      <c r="G296" s="26">
        <f t="shared" ca="1" si="33"/>
        <v>0.37285690087472834</v>
      </c>
      <c r="I296" s="28">
        <v>2.7199999999999891E-2</v>
      </c>
      <c r="J296" s="28">
        <f t="shared" si="36"/>
        <v>1.2823352419183259E-2</v>
      </c>
    </row>
    <row r="297" spans="2:10" x14ac:dyDescent="0.35">
      <c r="B297" s="1">
        <v>11.100000000000044</v>
      </c>
      <c r="C297" s="25">
        <f t="shared" si="34"/>
        <v>-10.100000000000044</v>
      </c>
      <c r="D297" s="26" cm="1">
        <f t="array" aca="1" ref="D297" ca="1">B297^2*$P$6+C297^2*$P$5+2*B297*C297*MMULT(MMULT(TRANSPOSE(gmvweights), covmat), epweights)</f>
        <v>2.6118149760816778E-3</v>
      </c>
      <c r="E297" s="27">
        <f t="shared" ca="1" si="35"/>
        <v>5.1105919188306141E-2</v>
      </c>
      <c r="F297" s="27">
        <f t="shared" si="32"/>
        <v>2.155116313880201E-2</v>
      </c>
      <c r="G297" s="26">
        <f t="shared" ca="1" si="33"/>
        <v>0.37277801556813062</v>
      </c>
      <c r="I297" s="28">
        <v>2.729999999999989E-2</v>
      </c>
      <c r="J297" s="28">
        <f t="shared" si="36"/>
        <v>1.2861305920724375E-2</v>
      </c>
    </row>
    <row r="298" spans="2:10" x14ac:dyDescent="0.35">
      <c r="B298" s="1">
        <v>11.075000000000044</v>
      </c>
      <c r="C298" s="25">
        <f t="shared" si="34"/>
        <v>-10.075000000000044</v>
      </c>
      <c r="D298" s="26" cm="1">
        <f t="array" aca="1" ref="D298" ca="1">B298^2*$P$6+C298^2*$P$5+2*B298*C298*MMULT(MMULT(TRANSPOSE(gmvweights), covmat), epweights)</f>
        <v>2.604982222447455E-3</v>
      </c>
      <c r="E298" s="27">
        <f t="shared" ca="1" si="35"/>
        <v>5.1039026464534516E-2</v>
      </c>
      <c r="F298" s="27">
        <f t="shared" si="32"/>
        <v>2.1522166694852921E-2</v>
      </c>
      <c r="G298" s="26">
        <f t="shared" ca="1" si="33"/>
        <v>0.37269846257884354</v>
      </c>
      <c r="I298" s="28">
        <v>2.739999999999989E-2</v>
      </c>
      <c r="J298" s="28">
        <f t="shared" si="36"/>
        <v>1.289925942226549E-2</v>
      </c>
    </row>
    <row r="299" spans="2:10" x14ac:dyDescent="0.35">
      <c r="B299" s="1">
        <v>11.050000000000043</v>
      </c>
      <c r="C299" s="25">
        <f t="shared" si="34"/>
        <v>-10.050000000000043</v>
      </c>
      <c r="D299" s="26" cm="1">
        <f t="array" aca="1" ref="D299" ca="1">B299^2*$P$6+C299^2*$P$5+2*B299*C299*MMULT(MMULT(TRANSPOSE(gmvweights), covmat), epweights)</f>
        <v>2.598164875247555E-3</v>
      </c>
      <c r="E299" s="27">
        <f t="shared" ca="1" si="35"/>
        <v>5.0972197080835696E-2</v>
      </c>
      <c r="F299" s="27">
        <f t="shared" si="32"/>
        <v>2.1493170250903831E-2</v>
      </c>
      <c r="G299" s="26">
        <f t="shared" ca="1" si="33"/>
        <v>0.37261823775779135</v>
      </c>
      <c r="I299" s="28">
        <v>2.7499999999999889E-2</v>
      </c>
      <c r="J299" s="28">
        <f t="shared" si="36"/>
        <v>1.2937212923806604E-2</v>
      </c>
    </row>
    <row r="300" spans="2:10" x14ac:dyDescent="0.35">
      <c r="B300" s="1">
        <v>11.025000000000043</v>
      </c>
      <c r="C300" s="25">
        <f t="shared" si="34"/>
        <v>-10.025000000000043</v>
      </c>
      <c r="D300" s="26" cm="1">
        <f t="array" aca="1" ref="D300" ca="1">B300^2*$P$6+C300^2*$P$5+2*B300*C300*MMULT(MMULT(TRANSPOSE(gmvweights), covmat), epweights)</f>
        <v>2.5913629344821165E-3</v>
      </c>
      <c r="E300" s="27">
        <f t="shared" ca="1" si="35"/>
        <v>5.0905431286672312E-2</v>
      </c>
      <c r="F300" s="27">
        <f t="shared" si="32"/>
        <v>2.1464173806954742E-2</v>
      </c>
      <c r="G300" s="26">
        <f t="shared" ca="1" si="33"/>
        <v>0.37253733693284324</v>
      </c>
      <c r="I300" s="28">
        <v>2.7599999999999889E-2</v>
      </c>
      <c r="J300" s="28">
        <f t="shared" si="36"/>
        <v>1.2975166425347719E-2</v>
      </c>
    </row>
    <row r="301" spans="2:10" x14ac:dyDescent="0.35">
      <c r="B301" s="1">
        <v>11.000000000000043</v>
      </c>
      <c r="C301" s="25">
        <f t="shared" si="34"/>
        <v>-10.000000000000043</v>
      </c>
      <c r="D301" s="26" cm="1">
        <f t="array" aca="1" ref="D301" ca="1">B301^2*$P$6+C301^2*$P$5+2*B301*C301*MMULT(MMULT(TRANSPOSE(gmvweights), covmat), epweights)</f>
        <v>2.5845764001509175E-3</v>
      </c>
      <c r="E301" s="27">
        <f t="shared" ca="1" si="35"/>
        <v>5.0838729332575945E-2</v>
      </c>
      <c r="F301" s="27">
        <f t="shared" si="32"/>
        <v>2.1435177363005653E-2</v>
      </c>
      <c r="G301" s="26">
        <f t="shared" ca="1" si="33"/>
        <v>0.37245575590876456</v>
      </c>
      <c r="I301" s="28">
        <v>2.7699999999999888E-2</v>
      </c>
      <c r="J301" s="28">
        <f t="shared" si="36"/>
        <v>1.3013119926888833E-2</v>
      </c>
    </row>
    <row r="302" spans="2:10" x14ac:dyDescent="0.35">
      <c r="B302" s="1">
        <v>10.975000000000042</v>
      </c>
      <c r="C302" s="25">
        <f t="shared" si="34"/>
        <v>-9.9750000000000423</v>
      </c>
      <c r="D302" s="26" cm="1">
        <f t="array" aca="1" ref="D302" ca="1">B302^2*$P$6+C302^2*$P$5+2*B302*C302*MMULT(MMULT(TRANSPOSE(gmvweights), covmat), epweights)</f>
        <v>2.577805272254069E-3</v>
      </c>
      <c r="E302" s="27">
        <f t="shared" ca="1" si="35"/>
        <v>5.0772091470157786E-2</v>
      </c>
      <c r="F302" s="27">
        <f t="shared" si="32"/>
        <v>2.1406180919056578E-2</v>
      </c>
      <c r="G302" s="26">
        <f t="shared" ca="1" si="33"/>
        <v>0.37237349046708129</v>
      </c>
      <c r="I302" s="28">
        <v>2.7799999999999887E-2</v>
      </c>
      <c r="J302" s="28">
        <f t="shared" si="36"/>
        <v>1.3051073428429949E-2</v>
      </c>
    </row>
    <row r="303" spans="2:10" x14ac:dyDescent="0.35">
      <c r="B303" s="1">
        <v>10.950000000000042</v>
      </c>
      <c r="C303" s="25">
        <f t="shared" si="34"/>
        <v>-9.9500000000000419</v>
      </c>
      <c r="D303" s="26" cm="1">
        <f t="array" aca="1" ref="D303" ca="1">B303^2*$P$6+C303^2*$P$5+2*B303*C303*MMULT(MMULT(TRANSPOSE(gmvweights), covmat), epweights)</f>
        <v>2.5710495507915987E-3</v>
      </c>
      <c r="E303" s="27">
        <f t="shared" ca="1" si="35"/>
        <v>5.0705517952108516E-2</v>
      </c>
      <c r="F303" s="27">
        <f t="shared" si="32"/>
        <v>2.1377184475107475E-2</v>
      </c>
      <c r="G303" s="26">
        <f t="shared" ca="1" si="33"/>
        <v>0.37229053636602277</v>
      </c>
      <c r="I303" s="28">
        <v>2.7899999999999887E-2</v>
      </c>
      <c r="J303" s="28">
        <f t="shared" si="36"/>
        <v>1.3089026929971064E-2</v>
      </c>
    </row>
    <row r="304" spans="2:10" x14ac:dyDescent="0.35">
      <c r="B304" s="1">
        <v>10.925000000000042</v>
      </c>
      <c r="C304" s="25">
        <f t="shared" si="34"/>
        <v>-9.9250000000000416</v>
      </c>
      <c r="D304" s="26" cm="1">
        <f t="array" aca="1" ref="D304" ca="1">B304^2*$P$6+C304^2*$P$5+2*B304*C304*MMULT(MMULT(TRANSPOSE(gmvweights), covmat), epweights)</f>
        <v>2.5643092357635067E-3</v>
      </c>
      <c r="E304" s="27">
        <f t="shared" ca="1" si="35"/>
        <v>5.0639009032202698E-2</v>
      </c>
      <c r="F304" s="27">
        <f t="shared" si="32"/>
        <v>2.1348188031158385E-2</v>
      </c>
      <c r="G304" s="26">
        <f t="shared" ca="1" si="33"/>
        <v>0.37220688934043555</v>
      </c>
      <c r="I304" s="28">
        <v>2.7999999999999886E-2</v>
      </c>
      <c r="J304" s="28">
        <f t="shared" si="36"/>
        <v>1.3126980431512178E-2</v>
      </c>
    </row>
    <row r="305" spans="2:10" x14ac:dyDescent="0.35">
      <c r="B305" s="1">
        <v>10.900000000000041</v>
      </c>
      <c r="C305" s="25">
        <f t="shared" si="34"/>
        <v>-9.9000000000000412</v>
      </c>
      <c r="D305" s="26" cm="1">
        <f t="array" aca="1" ref="D305" ca="1">B305^2*$P$6+C305^2*$P$5+2*B305*C305*MMULT(MMULT(TRANSPOSE(gmvweights), covmat), epweights)</f>
        <v>2.5575843271697374E-3</v>
      </c>
      <c r="E305" s="27">
        <f t="shared" ca="1" si="35"/>
        <v>5.0572564965302456E-2</v>
      </c>
      <c r="F305" s="27">
        <f t="shared" si="32"/>
        <v>2.1319191587209296E-2</v>
      </c>
      <c r="G305" s="26">
        <f t="shared" ca="1" si="33"/>
        <v>0.37212254510169762</v>
      </c>
      <c r="I305" s="28">
        <v>2.8099999999999885E-2</v>
      </c>
      <c r="J305" s="28">
        <f t="shared" si="36"/>
        <v>1.3164933933053293E-2</v>
      </c>
    </row>
    <row r="306" spans="2:10" x14ac:dyDescent="0.35">
      <c r="B306" s="1">
        <v>10.875000000000041</v>
      </c>
      <c r="C306" s="25">
        <f t="shared" si="34"/>
        <v>-9.8750000000000409</v>
      </c>
      <c r="D306" s="26" cm="1">
        <f t="array" aca="1" ref="D306" ca="1">B306^2*$P$6+C306^2*$P$5+2*B306*C306*MMULT(MMULT(TRANSPOSE(gmvweights), covmat), epweights)</f>
        <v>2.5508748250103186E-3</v>
      </c>
      <c r="E306" s="27">
        <f t="shared" ca="1" si="35"/>
        <v>5.0506186007362688E-2</v>
      </c>
      <c r="F306" s="27">
        <f t="shared" si="32"/>
        <v>2.1290195143260221E-2</v>
      </c>
      <c r="G306" s="26">
        <f t="shared" ca="1" si="33"/>
        <v>0.3720374993376262</v>
      </c>
      <c r="I306" s="28">
        <v>2.8199999999999885E-2</v>
      </c>
      <c r="J306" s="28">
        <f t="shared" si="36"/>
        <v>1.3202887434594407E-2</v>
      </c>
    </row>
    <row r="307" spans="2:10" x14ac:dyDescent="0.35">
      <c r="B307" s="1">
        <v>10.850000000000041</v>
      </c>
      <c r="C307" s="25">
        <f t="shared" si="34"/>
        <v>-9.8500000000000405</v>
      </c>
      <c r="D307" s="26" cm="1">
        <f t="array" aca="1" ref="D307" ca="1">B307^2*$P$6+C307^2*$P$5+2*B307*C307*MMULT(MMULT(TRANSPOSE(gmvweights), covmat), epweights)</f>
        <v>2.5441807292852503E-3</v>
      </c>
      <c r="E307" s="27">
        <f t="shared" ca="1" si="35"/>
        <v>5.0439872415433906E-2</v>
      </c>
      <c r="F307" s="27">
        <f t="shared" si="32"/>
        <v>2.1261198699311132E-2</v>
      </c>
      <c r="G307" s="26">
        <f t="shared" ca="1" si="33"/>
        <v>0.37195174771240036</v>
      </c>
      <c r="I307" s="28">
        <v>2.8299999999999884E-2</v>
      </c>
      <c r="J307" s="28">
        <f t="shared" si="36"/>
        <v>1.3240840936135524E-2</v>
      </c>
    </row>
    <row r="308" spans="2:10" x14ac:dyDescent="0.35">
      <c r="B308" s="1">
        <v>10.82500000000004</v>
      </c>
      <c r="C308" s="25">
        <f t="shared" si="34"/>
        <v>-9.8250000000000401</v>
      </c>
      <c r="D308" s="26" cm="1">
        <f t="array" aca="1" ref="D308" ca="1">B308^2*$P$6+C308^2*$P$5+2*B308*C308*MMULT(MMULT(TRANSPOSE(gmvweights), covmat), epweights)</f>
        <v>2.5375020399945603E-3</v>
      </c>
      <c r="E308" s="27">
        <f t="shared" ca="1" si="35"/>
        <v>5.0373624447666659E-2</v>
      </c>
      <c r="F308" s="27">
        <f t="shared" si="32"/>
        <v>2.1232202255362043E-2</v>
      </c>
      <c r="G308" s="26">
        <f t="shared" ca="1" si="33"/>
        <v>0.37186528586647555</v>
      </c>
      <c r="I308" s="28">
        <v>2.8399999999999884E-2</v>
      </c>
      <c r="J308" s="28">
        <f t="shared" si="36"/>
        <v>1.3278794437676638E-2</v>
      </c>
    </row>
    <row r="309" spans="2:10" x14ac:dyDescent="0.35">
      <c r="B309" s="1">
        <v>10.80000000000004</v>
      </c>
      <c r="C309" s="25">
        <f t="shared" si="34"/>
        <v>-9.8000000000000398</v>
      </c>
      <c r="D309" s="26" cm="1">
        <f t="array" aca="1" ref="D309" ca="1">B309^2*$P$6+C309^2*$P$5+2*B309*C309*MMULT(MMULT(TRANSPOSE(gmvweights), covmat), epweights)</f>
        <v>2.530838757138193E-3</v>
      </c>
      <c r="E309" s="27">
        <f t="shared" ca="1" si="35"/>
        <v>5.0307442363314324E-2</v>
      </c>
      <c r="F309" s="27">
        <f t="shared" si="32"/>
        <v>2.120320581141294E-2</v>
      </c>
      <c r="G309" s="26">
        <f t="shared" ca="1" si="33"/>
        <v>0.37177810941650796</v>
      </c>
      <c r="I309" s="28">
        <v>2.8499999999999883E-2</v>
      </c>
      <c r="J309" s="28">
        <f t="shared" si="36"/>
        <v>1.3316747939217752E-2</v>
      </c>
    </row>
    <row r="310" spans="2:10" x14ac:dyDescent="0.35">
      <c r="B310" s="1">
        <v>10.775000000000039</v>
      </c>
      <c r="C310" s="25">
        <f t="shared" si="34"/>
        <v>-9.7750000000000394</v>
      </c>
      <c r="D310" s="26" cm="1">
        <f t="array" aca="1" ref="D310" ca="1">B310^2*$P$6+C310^2*$P$5+2*B310*C310*MMULT(MMULT(TRANSPOSE(gmvweights), covmat), epweights)</f>
        <v>2.5241908807161484E-3</v>
      </c>
      <c r="E310" s="27">
        <f t="shared" ca="1" si="35"/>
        <v>5.0241326422738368E-2</v>
      </c>
      <c r="F310" s="27">
        <f t="shared" si="32"/>
        <v>2.117420936746385E-2</v>
      </c>
      <c r="G310" s="26">
        <f t="shared" ca="1" si="33"/>
        <v>0.37169021395526336</v>
      </c>
      <c r="I310" s="28">
        <v>2.8599999999999882E-2</v>
      </c>
      <c r="J310" s="28">
        <f t="shared" si="36"/>
        <v>1.3354701440758867E-2</v>
      </c>
    </row>
    <row r="311" spans="2:10" x14ac:dyDescent="0.35">
      <c r="B311" s="1">
        <v>10.750000000000039</v>
      </c>
      <c r="C311" s="25">
        <f t="shared" si="34"/>
        <v>-9.7500000000000391</v>
      </c>
      <c r="D311" s="26" cm="1">
        <f t="array" aca="1" ref="D311" ca="1">B311^2*$P$6+C311^2*$P$5+2*B311*C311*MMULT(MMULT(TRANSPOSE(gmvweights), covmat), epweights)</f>
        <v>2.5175584107285376E-3</v>
      </c>
      <c r="E311" s="27">
        <f t="shared" ca="1" si="35"/>
        <v>5.0175276887412766E-2</v>
      </c>
      <c r="F311" s="27">
        <f t="shared" si="32"/>
        <v>2.1145212923514775E-2</v>
      </c>
      <c r="G311" s="26">
        <f t="shared" ca="1" si="33"/>
        <v>0.37160159505153051</v>
      </c>
      <c r="I311" s="28">
        <v>2.8699999999999882E-2</v>
      </c>
      <c r="J311" s="28">
        <f t="shared" si="36"/>
        <v>1.3392654942299983E-2</v>
      </c>
    </row>
    <row r="312" spans="2:10" x14ac:dyDescent="0.35">
      <c r="B312" s="1">
        <v>10.725000000000039</v>
      </c>
      <c r="C312" s="25">
        <f t="shared" si="34"/>
        <v>-9.7250000000000387</v>
      </c>
      <c r="D312" s="26" cm="1">
        <f t="array" aca="1" ref="D312" ca="1">B312^2*$P$6+C312^2*$P$5+2*B312*C312*MMULT(MMULT(TRANSPOSE(gmvweights), covmat), epweights)</f>
        <v>2.5109413471751663E-3</v>
      </c>
      <c r="E312" s="27">
        <f t="shared" ca="1" si="35"/>
        <v>5.0109294019923749E-2</v>
      </c>
      <c r="F312" s="27">
        <f t="shared" si="32"/>
        <v>2.1116216479565686E-2</v>
      </c>
      <c r="G312" s="26">
        <f t="shared" ca="1" si="33"/>
        <v>0.37151224825007056</v>
      </c>
      <c r="I312" s="28">
        <v>2.8799999999999881E-2</v>
      </c>
      <c r="J312" s="28">
        <f t="shared" si="36"/>
        <v>1.3430608443841098E-2</v>
      </c>
    </row>
    <row r="313" spans="2:10" x14ac:dyDescent="0.35">
      <c r="B313" s="1">
        <v>10.700000000000038</v>
      </c>
      <c r="C313" s="25">
        <f t="shared" si="34"/>
        <v>-9.7000000000000384</v>
      </c>
      <c r="D313" s="26" cm="1">
        <f t="array" aca="1" ref="D313" ca="1">B313^2*$P$6+C313^2*$P$5+2*B313*C313*MMULT(MMULT(TRANSPOSE(gmvweights), covmat), epweights)</f>
        <v>2.5043396900561732E-3</v>
      </c>
      <c r="E313" s="27">
        <f t="shared" ca="1" si="35"/>
        <v>5.0043378083980031E-2</v>
      </c>
      <c r="F313" s="27">
        <f t="shared" si="32"/>
        <v>2.1087220035616597E-2</v>
      </c>
      <c r="G313" s="26">
        <f t="shared" ca="1" si="33"/>
        <v>0.37142216907149139</v>
      </c>
      <c r="I313" s="28">
        <v>2.8899999999999881E-2</v>
      </c>
      <c r="J313" s="28">
        <f t="shared" si="36"/>
        <v>1.3468561945382212E-2</v>
      </c>
    </row>
    <row r="314" spans="2:10" x14ac:dyDescent="0.35">
      <c r="B314" s="1">
        <v>10.675000000000038</v>
      </c>
      <c r="C314" s="25">
        <f t="shared" si="34"/>
        <v>-9.675000000000038</v>
      </c>
      <c r="D314" s="26" cm="1">
        <f t="array" aca="1" ref="D314" ca="1">B314^2*$P$6+C314^2*$P$5+2*B314*C314*MMULT(MMULT(TRANSPOSE(gmvweights), covmat), epweights)</f>
        <v>2.4977534393715861E-3</v>
      </c>
      <c r="E314" s="27">
        <f t="shared" ca="1" si="35"/>
        <v>4.9977529344412235E-2</v>
      </c>
      <c r="F314" s="27">
        <f t="shared" si="32"/>
        <v>2.1058223591667508E-2</v>
      </c>
      <c r="G314" s="26">
        <f t="shared" ca="1" si="33"/>
        <v>0.37133135301219972</v>
      </c>
      <c r="I314" s="28">
        <v>2.899999999999988E-2</v>
      </c>
      <c r="J314" s="28">
        <f t="shared" si="36"/>
        <v>1.3506515446923327E-2</v>
      </c>
    </row>
    <row r="315" spans="2:10" x14ac:dyDescent="0.35">
      <c r="B315" s="1">
        <v>10.650000000000038</v>
      </c>
      <c r="C315" s="25">
        <f t="shared" si="34"/>
        <v>-9.6500000000000377</v>
      </c>
      <c r="D315" s="26" cm="1">
        <f t="array" aca="1" ref="D315" ca="1">B315^2*$P$6+C315^2*$P$5+2*B315*C315*MMULT(MMULT(TRANSPOSE(gmvweights), covmat), epweights)</f>
        <v>2.4911825951213218E-3</v>
      </c>
      <c r="E315" s="27">
        <f t="shared" ca="1" si="35"/>
        <v>4.9911748067176749E-2</v>
      </c>
      <c r="F315" s="27">
        <f t="shared" si="32"/>
        <v>2.1029227147718418E-2</v>
      </c>
      <c r="G315" s="26">
        <f t="shared" ca="1" si="33"/>
        <v>0.37123979554432229</v>
      </c>
      <c r="I315" s="28">
        <v>2.9099999999999879E-2</v>
      </c>
      <c r="J315" s="28">
        <f t="shared" si="36"/>
        <v>1.3544468948464441E-2</v>
      </c>
    </row>
    <row r="316" spans="2:10" x14ac:dyDescent="0.35">
      <c r="B316" s="1">
        <v>10.625000000000037</v>
      </c>
      <c r="C316" s="25">
        <f t="shared" si="34"/>
        <v>-9.6250000000000373</v>
      </c>
      <c r="D316" s="26" cm="1">
        <f t="array" aca="1" ref="D316" ca="1">B316^2*$P$6+C316^2*$P$5+2*B316*C316*MMULT(MMULT(TRANSPOSE(gmvweights), covmat), epweights)</f>
        <v>2.484627157305408E-3</v>
      </c>
      <c r="E316" s="27">
        <f t="shared" ca="1" si="35"/>
        <v>4.9846034519361801E-2</v>
      </c>
      <c r="F316" s="27">
        <f t="shared" si="32"/>
        <v>2.1000230703769329E-2</v>
      </c>
      <c r="G316" s="26">
        <f t="shared" ca="1" si="33"/>
        <v>0.37114749211561143</v>
      </c>
      <c r="I316" s="28">
        <v>2.9199999999999879E-2</v>
      </c>
      <c r="J316" s="28">
        <f t="shared" si="36"/>
        <v>1.3582422450005557E-2</v>
      </c>
    </row>
    <row r="317" spans="2:10" x14ac:dyDescent="0.35">
      <c r="B317" s="1">
        <v>10.600000000000037</v>
      </c>
      <c r="C317" s="25">
        <f t="shared" si="34"/>
        <v>-9.6000000000000369</v>
      </c>
      <c r="D317" s="26" cm="1">
        <f t="array" aca="1" ref="D317" ca="1">B317^2*$P$6+C317^2*$P$5+2*B317*C317*MMULT(MMULT(TRANSPOSE(gmvweights), covmat), epweights)</f>
        <v>2.4780871259238169E-3</v>
      </c>
      <c r="E317" s="27">
        <f t="shared" ca="1" si="35"/>
        <v>4.9780388969189633E-2</v>
      </c>
      <c r="F317" s="27">
        <f t="shared" si="32"/>
        <v>2.097123425982024E-2</v>
      </c>
      <c r="G317" s="26">
        <f t="shared" ca="1" si="33"/>
        <v>0.37105443814937977</v>
      </c>
      <c r="I317" s="28">
        <v>2.9299999999999878E-2</v>
      </c>
      <c r="J317" s="28">
        <f t="shared" si="36"/>
        <v>1.3620375951546672E-2</v>
      </c>
    </row>
    <row r="318" spans="2:10" x14ac:dyDescent="0.35">
      <c r="B318" s="1">
        <v>10.575000000000037</v>
      </c>
      <c r="C318" s="25">
        <f t="shared" si="34"/>
        <v>-9.5750000000000366</v>
      </c>
      <c r="D318" s="26" cm="1">
        <f t="array" aca="1" ref="D318" ca="1">B318^2*$P$6+C318^2*$P$5+2*B318*C318*MMULT(MMULT(TRANSPOSE(gmvweights), covmat), epweights)</f>
        <v>2.4715625009766318E-3</v>
      </c>
      <c r="E318" s="27">
        <f t="shared" ca="1" si="35"/>
        <v>4.9714811686022022E-2</v>
      </c>
      <c r="F318" s="27">
        <f t="shared" si="32"/>
        <v>2.0942237815871151E-2</v>
      </c>
      <c r="G318" s="26">
        <f t="shared" ca="1" si="33"/>
        <v>0.37096062904441074</v>
      </c>
      <c r="I318" s="28">
        <v>2.9399999999999878E-2</v>
      </c>
      <c r="J318" s="28">
        <f t="shared" si="36"/>
        <v>1.3658329453087786E-2</v>
      </c>
    </row>
    <row r="319" spans="2:10" x14ac:dyDescent="0.35">
      <c r="B319" s="1">
        <v>10.550000000000036</v>
      </c>
      <c r="C319" s="25">
        <f t="shared" si="34"/>
        <v>-9.5500000000000362</v>
      </c>
      <c r="D319" s="26" cm="1">
        <f t="array" aca="1" ref="D319" ca="1">B319^2*$P$6+C319^2*$P$5+2*B319*C319*MMULT(MMULT(TRANSPOSE(gmvweights), covmat), epweights)</f>
        <v>2.4650532824637694E-3</v>
      </c>
      <c r="E319" s="27">
        <f t="shared" ca="1" si="35"/>
        <v>4.9649302940361302E-2</v>
      </c>
      <c r="F319" s="27">
        <f t="shared" si="32"/>
        <v>2.0913241371922076E-2</v>
      </c>
      <c r="G319" s="26">
        <f t="shared" ca="1" si="33"/>
        <v>0.37086606017490409</v>
      </c>
      <c r="I319" s="28">
        <v>2.9499999999999877E-2</v>
      </c>
      <c r="J319" s="28">
        <f t="shared" si="36"/>
        <v>1.3696282954628901E-2</v>
      </c>
    </row>
    <row r="320" spans="2:10" x14ac:dyDescent="0.35">
      <c r="B320" s="1">
        <v>10.525000000000036</v>
      </c>
      <c r="C320" s="25">
        <f t="shared" si="34"/>
        <v>-9.5250000000000359</v>
      </c>
      <c r="D320" s="26" cm="1">
        <f t="array" aca="1" ref="D320" ca="1">B320^2*$P$6+C320^2*$P$5+2*B320*C320*MMULT(MMULT(TRANSPOSE(gmvweights), covmat), epweights)</f>
        <v>2.4585594703852298E-3</v>
      </c>
      <c r="E320" s="27">
        <f t="shared" ca="1" si="35"/>
        <v>4.9583863003856705E-2</v>
      </c>
      <c r="F320" s="27">
        <f t="shared" si="32"/>
        <v>2.0884244927972986E-2</v>
      </c>
      <c r="G320" s="26">
        <f t="shared" ca="1" si="33"/>
        <v>0.37077072689038032</v>
      </c>
      <c r="I320" s="28">
        <v>2.9599999999999876E-2</v>
      </c>
      <c r="J320" s="28">
        <f t="shared" si="36"/>
        <v>1.3734236456170015E-2</v>
      </c>
    </row>
    <row r="321" spans="2:10" x14ac:dyDescent="0.35">
      <c r="B321" s="1">
        <v>10.500000000000036</v>
      </c>
      <c r="C321" s="25">
        <f t="shared" si="34"/>
        <v>-9.5000000000000355</v>
      </c>
      <c r="D321" s="26" cm="1">
        <f t="array" aca="1" ref="D321" ca="1">B321^2*$P$6+C321^2*$P$5+2*B321*C321*MMULT(MMULT(TRANSPOSE(gmvweights), covmat), epweights)</f>
        <v>2.4520810647410685E-3</v>
      </c>
      <c r="E321" s="27">
        <f t="shared" ca="1" si="35"/>
        <v>4.9518492149307904E-2</v>
      </c>
      <c r="F321" s="27">
        <f t="shared" si="32"/>
        <v>2.0855248484023883E-2</v>
      </c>
      <c r="G321" s="26">
        <f t="shared" ca="1" si="33"/>
        <v>0.3706746245156099</v>
      </c>
      <c r="I321" s="28">
        <v>2.9699999999999876E-2</v>
      </c>
      <c r="J321" s="28">
        <f t="shared" si="36"/>
        <v>1.3772189957711132E-2</v>
      </c>
    </row>
    <row r="322" spans="2:10" x14ac:dyDescent="0.35">
      <c r="B322" s="1">
        <v>10.475000000000035</v>
      </c>
      <c r="C322" s="25">
        <f t="shared" si="34"/>
        <v>-9.4750000000000352</v>
      </c>
      <c r="D322" s="26" cm="1">
        <f t="array" aca="1" ref="D322" ca="1">B322^2*$P$6+C322^2*$P$5+2*B322*C322*MMULT(MMULT(TRANSPOSE(gmvweights), covmat), epweights)</f>
        <v>2.4456180655312854E-3</v>
      </c>
      <c r="E322" s="27">
        <f t="shared" ca="1" si="35"/>
        <v>4.945319065066768E-2</v>
      </c>
      <c r="F322" s="27">
        <f t="shared" si="32"/>
        <v>2.0826252040074794E-2</v>
      </c>
      <c r="G322" s="26">
        <f t="shared" ca="1" si="33"/>
        <v>0.37057774835054791</v>
      </c>
      <c r="I322" s="28">
        <v>2.9799999999999875E-2</v>
      </c>
      <c r="J322" s="28">
        <f t="shared" si="36"/>
        <v>1.3810143459252246E-2</v>
      </c>
    </row>
    <row r="323" spans="2:10" x14ac:dyDescent="0.35">
      <c r="B323" s="1">
        <v>10.450000000000035</v>
      </c>
      <c r="C323" s="25">
        <f t="shared" si="34"/>
        <v>-9.4500000000000348</v>
      </c>
      <c r="D323" s="26" cm="1">
        <f t="array" aca="1" ref="D323" ca="1">B323^2*$P$6+C323^2*$P$5+2*B323*C323*MMULT(MMULT(TRANSPOSE(gmvweights), covmat), epweights)</f>
        <v>2.4391704727557695E-3</v>
      </c>
      <c r="E323" s="27">
        <f t="shared" ca="1" si="35"/>
        <v>4.938795878304518E-2</v>
      </c>
      <c r="F323" s="27">
        <f t="shared" si="32"/>
        <v>2.0797255596125719E-2</v>
      </c>
      <c r="G323" s="26">
        <f t="shared" ca="1" si="33"/>
        <v>0.37048009367026408</v>
      </c>
      <c r="I323" s="28">
        <v>2.9899999999999875E-2</v>
      </c>
      <c r="J323" s="28">
        <f t="shared" si="36"/>
        <v>1.3848096960793361E-2</v>
      </c>
    </row>
    <row r="324" spans="2:10" x14ac:dyDescent="0.35">
      <c r="B324" s="1">
        <v>10.425000000000034</v>
      </c>
      <c r="C324" s="25">
        <f t="shared" si="34"/>
        <v>-9.4250000000000345</v>
      </c>
      <c r="D324" s="26" cm="1">
        <f t="array" aca="1" ref="D324" ca="1">B324^2*$P$6+C324^2*$P$5+2*B324*C324*MMULT(MMULT(TRANSPOSE(gmvweights), covmat), epweights)</f>
        <v>2.4327382864146596E-3</v>
      </c>
      <c r="E324" s="27">
        <f t="shared" ca="1" si="35"/>
        <v>4.9322796822713323E-2</v>
      </c>
      <c r="F324" s="27">
        <f t="shared" si="32"/>
        <v>2.076825915217663E-2</v>
      </c>
      <c r="G324" s="26">
        <f t="shared" ca="1" si="33"/>
        <v>0.37038165572484388</v>
      </c>
      <c r="I324" s="28">
        <v>2.9999999999999874E-2</v>
      </c>
      <c r="J324" s="28">
        <f t="shared" si="36"/>
        <v>1.3886050462334475E-2</v>
      </c>
    </row>
    <row r="325" spans="2:10" x14ac:dyDescent="0.35">
      <c r="B325" s="1">
        <v>10.400000000000034</v>
      </c>
      <c r="C325" s="25">
        <f t="shared" si="34"/>
        <v>-9.4000000000000341</v>
      </c>
      <c r="D325" s="26" cm="1">
        <f t="array" aca="1" ref="D325" ca="1">B325^2*$P$6+C325^2*$P$5+2*B325*C325*MMULT(MMULT(TRANSPOSE(gmvweights), covmat), epweights)</f>
        <v>2.4263215065079002E-3</v>
      </c>
      <c r="E325" s="27">
        <f t="shared" ca="1" si="35"/>
        <v>4.9257705047108115E-2</v>
      </c>
      <c r="F325" s="27">
        <f t="shared" si="32"/>
        <v>2.073926270822754E-2</v>
      </c>
      <c r="G325" s="26">
        <f t="shared" ca="1" si="33"/>
        <v>0.37028242973935216</v>
      </c>
      <c r="I325" s="28">
        <v>3.0099999999999873E-2</v>
      </c>
      <c r="J325" s="28">
        <f t="shared" si="36"/>
        <v>1.3924003963875589E-2</v>
      </c>
    </row>
    <row r="326" spans="2:10" x14ac:dyDescent="0.35">
      <c r="B326" s="1">
        <v>10.375000000000034</v>
      </c>
      <c r="C326" s="25">
        <f t="shared" si="34"/>
        <v>-9.3750000000000338</v>
      </c>
      <c r="D326" s="26" cm="1">
        <f t="array" aca="1" ref="D326" ca="1">B326^2*$P$6+C326^2*$P$5+2*B326*C326*MMULT(MMULT(TRANSPOSE(gmvweights), covmat), epweights)</f>
        <v>2.4199201330354914E-3</v>
      </c>
      <c r="E326" s="27">
        <f t="shared" ca="1" si="35"/>
        <v>4.9192683734834909E-2</v>
      </c>
      <c r="F326" s="27">
        <f t="shared" si="32"/>
        <v>2.0710266264278451E-2</v>
      </c>
      <c r="G326" s="26">
        <f t="shared" ca="1" si="33"/>
        <v>0.37018241091374288</v>
      </c>
      <c r="I326" s="28">
        <v>3.0199999999999873E-2</v>
      </c>
      <c r="J326" s="28">
        <f t="shared" si="36"/>
        <v>1.3961957465416706E-2</v>
      </c>
    </row>
    <row r="327" spans="2:10" x14ac:dyDescent="0.35">
      <c r="B327" s="1">
        <v>10.350000000000033</v>
      </c>
      <c r="C327" s="25">
        <f t="shared" si="34"/>
        <v>-9.3500000000000334</v>
      </c>
      <c r="D327" s="26" cm="1">
        <f t="array" aca="1" ref="D327" ca="1">B327^2*$P$6+C327^2*$P$5+2*B327*C327*MMULT(MMULT(TRANSPOSE(gmvweights), covmat), epweights)</f>
        <v>2.4135341659973775E-3</v>
      </c>
      <c r="E327" s="27">
        <f t="shared" ca="1" si="35"/>
        <v>4.9127733165671074E-2</v>
      </c>
      <c r="F327" s="27">
        <f t="shared" si="32"/>
        <v>2.0681269820329348E-2</v>
      </c>
      <c r="G327" s="26">
        <f t="shared" ca="1" si="33"/>
        <v>0.37008159442279853</v>
      </c>
      <c r="I327" s="28">
        <v>3.0299999999999872E-2</v>
      </c>
      <c r="J327" s="28">
        <f t="shared" si="36"/>
        <v>1.399991096695782E-2</v>
      </c>
    </row>
    <row r="328" spans="2:10" x14ac:dyDescent="0.35">
      <c r="B328" s="1">
        <v>10.325000000000033</v>
      </c>
      <c r="C328" s="25">
        <f t="shared" si="34"/>
        <v>-9.325000000000033</v>
      </c>
      <c r="D328" s="26" cm="1">
        <f t="array" aca="1" ref="D328" ca="1">B328^2*$P$6+C328^2*$P$5+2*B328*C328*MMULT(MMULT(TRANSPOSE(gmvweights), covmat), epweights)</f>
        <v>2.4071636053936973E-3</v>
      </c>
      <c r="E328" s="27">
        <f t="shared" ca="1" si="35"/>
        <v>4.9062853620572229E-2</v>
      </c>
      <c r="F328" s="27">
        <f t="shared" si="32"/>
        <v>2.0652273376380273E-2</v>
      </c>
      <c r="G328" s="26">
        <f t="shared" ca="1" si="33"/>
        <v>0.36997997541604388</v>
      </c>
      <c r="I328" s="28">
        <v>3.0399999999999872E-2</v>
      </c>
      <c r="J328" s="28">
        <f t="shared" si="36"/>
        <v>1.4037864468498935E-2</v>
      </c>
    </row>
    <row r="329" spans="2:10" x14ac:dyDescent="0.35">
      <c r="B329" s="1">
        <v>10.300000000000033</v>
      </c>
      <c r="C329" s="25">
        <f t="shared" si="34"/>
        <v>-9.3000000000000327</v>
      </c>
      <c r="D329" s="26" cm="1">
        <f t="array" aca="1" ref="D329" ca="1">B329^2*$P$6+C329^2*$P$5+2*B329*C329*MMULT(MMULT(TRANSPOSE(gmvweights), covmat), epweights)</f>
        <v>2.4008084512242844E-3</v>
      </c>
      <c r="E329" s="27">
        <f t="shared" ca="1" si="35"/>
        <v>4.8998045381670935E-2</v>
      </c>
      <c r="F329" s="27">
        <f t="shared" si="32"/>
        <v>2.0623276932431184E-2</v>
      </c>
      <c r="G329" s="26">
        <f t="shared" ca="1" si="33"/>
        <v>0.36987754901771436</v>
      </c>
      <c r="I329" s="28">
        <v>3.0499999999999871E-2</v>
      </c>
      <c r="J329" s="28">
        <f t="shared" si="36"/>
        <v>1.4075817970040049E-2</v>
      </c>
    </row>
    <row r="330" spans="2:10" x14ac:dyDescent="0.35">
      <c r="B330" s="1">
        <v>10.275000000000032</v>
      </c>
      <c r="C330" s="25">
        <f t="shared" si="34"/>
        <v>-9.2750000000000323</v>
      </c>
      <c r="D330" s="26" cm="1">
        <f t="array" aca="1" ref="D330" ca="1">B330^2*$P$6+C330^2*$P$5+2*B330*C330*MMULT(MMULT(TRANSPOSE(gmvweights), covmat), epweights)</f>
        <v>2.3944687034893053E-3</v>
      </c>
      <c r="E330" s="27">
        <f t="shared" ca="1" si="35"/>
        <v>4.89333087322869E-2</v>
      </c>
      <c r="F330" s="27">
        <f t="shared" si="32"/>
        <v>2.0594280488482095E-2</v>
      </c>
      <c r="G330" s="26">
        <f t="shared" ca="1" si="33"/>
        <v>0.36977431032664321</v>
      </c>
      <c r="I330" s="28">
        <v>3.059999999999987E-2</v>
      </c>
      <c r="J330" s="28">
        <f t="shared" si="36"/>
        <v>1.4113771471581164E-2</v>
      </c>
    </row>
    <row r="331" spans="2:10" x14ac:dyDescent="0.35">
      <c r="B331" s="1">
        <v>10.250000000000032</v>
      </c>
      <c r="C331" s="25">
        <f t="shared" si="34"/>
        <v>-9.250000000000032</v>
      </c>
      <c r="D331" s="26" cm="1">
        <f t="array" aca="1" ref="D331" ca="1">B331^2*$P$6+C331^2*$P$5+2*B331*C331*MMULT(MMULT(TRANSPOSE(gmvweights), covmat), epweights)</f>
        <v>2.3881443621886211E-3</v>
      </c>
      <c r="E331" s="27">
        <f t="shared" ca="1" si="35"/>
        <v>4.8868643956924168E-2</v>
      </c>
      <c r="F331" s="27">
        <f t="shared" si="32"/>
        <v>2.0565284044533005E-2</v>
      </c>
      <c r="G331" s="26">
        <f t="shared" ca="1" si="33"/>
        <v>0.36967025441624407</v>
      </c>
      <c r="I331" s="28">
        <v>3.069999999999987E-2</v>
      </c>
      <c r="J331" s="28">
        <f t="shared" si="36"/>
        <v>1.415172497312228E-2</v>
      </c>
    </row>
    <row r="332" spans="2:10" x14ac:dyDescent="0.35">
      <c r="B332" s="1">
        <v>10.225000000000032</v>
      </c>
      <c r="C332" s="25">
        <f t="shared" si="34"/>
        <v>-9.2250000000000316</v>
      </c>
      <c r="D332" s="26" cm="1">
        <f t="array" aca="1" ref="D332" ca="1">B332^2*$P$6+C332^2*$P$5+2*B332*C332*MMULT(MMULT(TRANSPOSE(gmvweights), covmat), epweights)</f>
        <v>2.3818354273222875E-3</v>
      </c>
      <c r="E332" s="27">
        <f t="shared" ca="1" si="35"/>
        <v>4.8804051341279929E-2</v>
      </c>
      <c r="F332" s="27">
        <f t="shared" si="32"/>
        <v>2.0536287600583916E-2</v>
      </c>
      <c r="G332" s="26">
        <f t="shared" ca="1" si="33"/>
        <v>0.36956537633440861</v>
      </c>
      <c r="I332" s="28">
        <v>3.0799999999999869E-2</v>
      </c>
      <c r="J332" s="28">
        <f t="shared" si="36"/>
        <v>1.4189678474663394E-2</v>
      </c>
    </row>
    <row r="333" spans="2:10" x14ac:dyDescent="0.35">
      <c r="B333" s="1">
        <v>10.200000000000031</v>
      </c>
      <c r="C333" s="25">
        <f t="shared" si="34"/>
        <v>-9.2000000000000313</v>
      </c>
      <c r="D333" s="26" cm="1">
        <f t="array" aca="1" ref="D333" ca="1">B333^2*$P$6+C333^2*$P$5+2*B333*C333*MMULT(MMULT(TRANSPOSE(gmvweights), covmat), epweights)</f>
        <v>2.3755418988903598E-3</v>
      </c>
      <c r="E333" s="27">
        <f t="shared" ca="1" si="35"/>
        <v>4.8739531172246206E-2</v>
      </c>
      <c r="F333" s="27">
        <f t="shared" si="32"/>
        <v>2.0507291156634827E-2</v>
      </c>
      <c r="G333" s="26">
        <f t="shared" ca="1" si="33"/>
        <v>0.36945967110345812</v>
      </c>
      <c r="I333" s="28">
        <v>3.0899999999999869E-2</v>
      </c>
      <c r="J333" s="28">
        <f t="shared" si="36"/>
        <v>1.4227631976204509E-2</v>
      </c>
    </row>
    <row r="334" spans="2:10" x14ac:dyDescent="0.35">
      <c r="B334" s="1">
        <v>10.175000000000031</v>
      </c>
      <c r="C334" s="25">
        <f t="shared" si="34"/>
        <v>-9.1750000000000309</v>
      </c>
      <c r="D334" s="26" cm="1">
        <f t="array" aca="1" ref="D334" ca="1">B334^2*$P$6+C334^2*$P$5+2*B334*C334*MMULT(MMULT(TRANSPOSE(gmvweights), covmat), epweights)</f>
        <v>2.3692637768927272E-3</v>
      </c>
      <c r="E334" s="27">
        <f t="shared" ca="1" si="35"/>
        <v>4.8675083737911816E-2</v>
      </c>
      <c r="F334" s="27">
        <f t="shared" si="32"/>
        <v>2.0478294712685738E-2</v>
      </c>
      <c r="G334" s="26">
        <f t="shared" ca="1" si="33"/>
        <v>0.36935313372009448</v>
      </c>
      <c r="I334" s="28">
        <v>3.0999999999999868E-2</v>
      </c>
      <c r="J334" s="28">
        <f t="shared" si="36"/>
        <v>1.4265585477745623E-2</v>
      </c>
    </row>
    <row r="335" spans="2:10" x14ac:dyDescent="0.35">
      <c r="B335" s="1">
        <v>10.150000000000031</v>
      </c>
      <c r="C335" s="25">
        <f t="shared" si="34"/>
        <v>-9.1500000000000306</v>
      </c>
      <c r="D335" s="26" cm="1">
        <f t="array" aca="1" ref="D335" ca="1">B335^2*$P$6+C335^2*$P$5+2*B335*C335*MMULT(MMULT(TRANSPOSE(gmvweights), covmat), epweights)</f>
        <v>2.3630010613294727E-3</v>
      </c>
      <c r="E335" s="27">
        <f t="shared" ca="1" si="35"/>
        <v>4.8610709327569709E-2</v>
      </c>
      <c r="F335" s="27">
        <f t="shared" si="32"/>
        <v>2.0449298268736649E-2</v>
      </c>
      <c r="G335" s="26">
        <f t="shared" ca="1" si="33"/>
        <v>0.36924575915531133</v>
      </c>
      <c r="I335" s="28">
        <v>3.1099999999999867E-2</v>
      </c>
      <c r="J335" s="28">
        <f t="shared" si="36"/>
        <v>1.4303538979286738E-2</v>
      </c>
    </row>
    <row r="336" spans="2:10" x14ac:dyDescent="0.35">
      <c r="B336" s="1">
        <v>10.12500000000003</v>
      </c>
      <c r="C336" s="25">
        <f t="shared" si="34"/>
        <v>-9.1250000000000302</v>
      </c>
      <c r="D336" s="26" cm="1">
        <f t="array" aca="1" ref="D336" ca="1">B336^2*$P$6+C336^2*$P$5+2*B336*C336*MMULT(MMULT(TRANSPOSE(gmvweights), covmat), epweights)</f>
        <v>2.3567537522005411E-3</v>
      </c>
      <c r="E336" s="27">
        <f t="shared" ca="1" si="35"/>
        <v>4.8546408231717214E-2</v>
      </c>
      <c r="F336" s="27">
        <f t="shared" si="32"/>
        <v>2.0420301824787573E-2</v>
      </c>
      <c r="G336" s="26">
        <f t="shared" ca="1" si="33"/>
        <v>0.36913754235436019</v>
      </c>
      <c r="I336" s="28">
        <v>3.1199999999999867E-2</v>
      </c>
      <c r="J336" s="28">
        <f t="shared" si="36"/>
        <v>1.4341492480827854E-2</v>
      </c>
    </row>
    <row r="337" spans="2:10" x14ac:dyDescent="0.35">
      <c r="B337" s="1">
        <v>10.10000000000003</v>
      </c>
      <c r="C337" s="25">
        <f t="shared" si="34"/>
        <v>-9.1000000000000298</v>
      </c>
      <c r="D337" s="26" cm="1">
        <f t="array" aca="1" ref="D337" ca="1">B337^2*$P$6+C337^2*$P$5+2*B337*C337*MMULT(MMULT(TRANSPOSE(gmvweights), covmat), epweights)</f>
        <v>2.3505218495059876E-3</v>
      </c>
      <c r="E337" s="27">
        <f t="shared" ca="1" si="35"/>
        <v>4.848218074206221E-2</v>
      </c>
      <c r="F337" s="27">
        <f t="shared" si="32"/>
        <v>2.0391305380838484E-2</v>
      </c>
      <c r="G337" s="26">
        <f t="shared" ca="1" si="33"/>
        <v>0.36902847823667162</v>
      </c>
      <c r="I337" s="28">
        <v>3.129999999999987E-2</v>
      </c>
      <c r="J337" s="28">
        <f t="shared" si="36"/>
        <v>1.437944598236897E-2</v>
      </c>
    </row>
    <row r="338" spans="2:10" x14ac:dyDescent="0.35">
      <c r="B338" s="1">
        <v>10.075000000000029</v>
      </c>
      <c r="C338" s="25">
        <f t="shared" si="34"/>
        <v>-9.0750000000000295</v>
      </c>
      <c r="D338" s="26" cm="1">
        <f t="array" aca="1" ref="D338" ca="1">B338^2*$P$6+C338^2*$P$5+2*B338*C338*MMULT(MMULT(TRANSPOSE(gmvweights), covmat), epweights)</f>
        <v>2.344305353245757E-3</v>
      </c>
      <c r="E338" s="27">
        <f t="shared" ca="1" si="35"/>
        <v>4.8418027151524427E-2</v>
      </c>
      <c r="F338" s="27">
        <f t="shared" si="32"/>
        <v>2.0362308936889381E-2</v>
      </c>
      <c r="G338" s="26">
        <f t="shared" ca="1" si="33"/>
        <v>0.36891856169581649</v>
      </c>
      <c r="I338" s="28">
        <v>3.1399999999999872E-2</v>
      </c>
      <c r="J338" s="28">
        <f t="shared" si="36"/>
        <v>1.4417399483910086E-2</v>
      </c>
    </row>
    <row r="339" spans="2:10" x14ac:dyDescent="0.35">
      <c r="B339" s="1">
        <v>10.050000000000029</v>
      </c>
      <c r="C339" s="25">
        <f t="shared" si="34"/>
        <v>-9.0500000000000291</v>
      </c>
      <c r="D339" s="26" cm="1">
        <f t="array" aca="1" ref="D339" ca="1">B339^2*$P$6+C339^2*$P$5+2*B339*C339*MMULT(MMULT(TRANSPOSE(gmvweights), covmat), epweights)</f>
        <v>2.3381042634198768E-3</v>
      </c>
      <c r="E339" s="27">
        <f t="shared" ca="1" si="35"/>
        <v>4.8353947754241088E-2</v>
      </c>
      <c r="F339" s="27">
        <f t="shared" si="32"/>
        <v>2.0333312492940292E-2</v>
      </c>
      <c r="G339" s="26">
        <f t="shared" ca="1" si="33"/>
        <v>0.36880778759943439</v>
      </c>
      <c r="I339" s="28">
        <v>3.1499999999999875E-2</v>
      </c>
      <c r="J339" s="28">
        <f t="shared" si="36"/>
        <v>1.4455352985451203E-2</v>
      </c>
    </row>
    <row r="340" spans="2:10" x14ac:dyDescent="0.35">
      <c r="B340" s="1">
        <v>10.025000000000029</v>
      </c>
      <c r="C340" s="25">
        <f t="shared" si="34"/>
        <v>-9.0250000000000288</v>
      </c>
      <c r="D340" s="26" cm="1">
        <f t="array" aca="1" ref="D340" ca="1">B340^2*$P$6+C340^2*$P$5+2*B340*C340*MMULT(MMULT(TRANSPOSE(gmvweights), covmat), epweights)</f>
        <v>2.3319185800284026E-3</v>
      </c>
      <c r="E340" s="27">
        <f t="shared" ca="1" si="35"/>
        <v>4.8289942845569846E-2</v>
      </c>
      <c r="F340" s="27">
        <f t="shared" si="32"/>
        <v>2.0304316048991203E-2</v>
      </c>
      <c r="G340" s="26">
        <f t="shared" ca="1" si="33"/>
        <v>0.36869615078918205</v>
      </c>
      <c r="I340" s="28">
        <v>3.1599999999999878E-2</v>
      </c>
      <c r="J340" s="28">
        <f t="shared" si="36"/>
        <v>1.4493306486992319E-2</v>
      </c>
    </row>
    <row r="341" spans="2:10" x14ac:dyDescent="0.35">
      <c r="B341" s="1">
        <v>10.000000000000028</v>
      </c>
      <c r="C341" s="25">
        <f t="shared" si="34"/>
        <v>-9.0000000000000284</v>
      </c>
      <c r="D341" s="26" cm="1">
        <f t="array" aca="1" ref="D341" ca="1">B341^2*$P$6+C341^2*$P$5+2*B341*C341*MMULT(MMULT(TRANSPOSE(gmvweights), covmat), epweights)</f>
        <v>2.3257483030712234E-3</v>
      </c>
      <c r="E341" s="27">
        <f t="shared" ca="1" si="35"/>
        <v>4.8226012722090379E-2</v>
      </c>
      <c r="F341" s="27">
        <f t="shared" ref="F341:F404" si="37">B341*$O$6+C341*$O$5</f>
        <v>2.0275319605042127E-2</v>
      </c>
      <c r="G341" s="26">
        <f t="shared" ref="G341:G404" ca="1" si="38">(F341-rf)/E341</f>
        <v>0.36858364608069655</v>
      </c>
      <c r="I341" s="28">
        <v>3.1699999999999881E-2</v>
      </c>
      <c r="J341" s="28">
        <f t="shared" si="36"/>
        <v>1.4531259988533435E-2</v>
      </c>
    </row>
    <row r="342" spans="2:10" x14ac:dyDescent="0.35">
      <c r="B342" s="1">
        <v>9.9750000000000281</v>
      </c>
      <c r="C342" s="25">
        <f t="shared" ref="C342:C405" si="39">1-B342</f>
        <v>-8.9750000000000281</v>
      </c>
      <c r="D342" s="26" cm="1">
        <f t="array" aca="1" ref="D342" ca="1">B342^2*$P$6+C342^2*$P$5+2*B342*C342*MMULT(MMULT(TRANSPOSE(gmvweights), covmat), epweights)</f>
        <v>2.3195934325483947E-3</v>
      </c>
      <c r="E342" s="27">
        <f t="shared" ref="E342:E405" ca="1" si="40">SQRT(D342)</f>
        <v>4.8162157681611348E-2</v>
      </c>
      <c r="F342" s="27">
        <f t="shared" si="37"/>
        <v>2.0246323161093038E-2</v>
      </c>
      <c r="G342" s="26">
        <f t="shared" ca="1" si="38"/>
        <v>0.36847026826351492</v>
      </c>
      <c r="I342" s="28">
        <v>3.1799999999999884E-2</v>
      </c>
      <c r="J342" s="28">
        <f t="shared" si="36"/>
        <v>1.456921349007455E-2</v>
      </c>
    </row>
    <row r="343" spans="2:10" x14ac:dyDescent="0.35">
      <c r="B343" s="1">
        <v>9.9500000000000277</v>
      </c>
      <c r="C343" s="25">
        <f t="shared" si="39"/>
        <v>-8.9500000000000277</v>
      </c>
      <c r="D343" s="26" cm="1">
        <f t="array" aca="1" ref="D343" ca="1">B343^2*$P$6+C343^2*$P$5+2*B343*C343*MMULT(MMULT(TRANSPOSE(gmvweights), covmat), epweights)</f>
        <v>2.3134539684598887E-3</v>
      </c>
      <c r="E343" s="27">
        <f t="shared" ca="1" si="40"/>
        <v>4.8098378023171309E-2</v>
      </c>
      <c r="F343" s="27">
        <f t="shared" si="37"/>
        <v>2.0217326717143949E-2</v>
      </c>
      <c r="G343" s="26">
        <f t="shared" ca="1" si="38"/>
        <v>0.36835601210104546</v>
      </c>
      <c r="I343" s="28">
        <v>3.1899999999999887E-2</v>
      </c>
      <c r="J343" s="28">
        <f t="shared" si="36"/>
        <v>1.4607166991615666E-2</v>
      </c>
    </row>
    <row r="344" spans="2:10" x14ac:dyDescent="0.35">
      <c r="B344" s="1">
        <v>9.9250000000000274</v>
      </c>
      <c r="C344" s="25">
        <f t="shared" si="39"/>
        <v>-8.9250000000000274</v>
      </c>
      <c r="D344" s="26" cm="1">
        <f t="array" aca="1" ref="D344" ca="1">B344^2*$P$6+C344^2*$P$5+2*B344*C344*MMULT(MMULT(TRANSPOSE(gmvweights), covmat), epweights)</f>
        <v>2.3073299108058165E-3</v>
      </c>
      <c r="E344" s="27">
        <f t="shared" ca="1" si="40"/>
        <v>4.8034674047044562E-2</v>
      </c>
      <c r="F344" s="27">
        <f t="shared" si="37"/>
        <v>2.0188330273194846E-2</v>
      </c>
      <c r="G344" s="26">
        <f t="shared" ca="1" si="38"/>
        <v>0.36824087233049851</v>
      </c>
      <c r="I344" s="28">
        <v>3.199999999999989E-2</v>
      </c>
      <c r="J344" s="28">
        <f t="shared" ref="J344:J407" si="41">$J$21*I344+rf</f>
        <v>1.4645120493156782E-2</v>
      </c>
    </row>
    <row r="345" spans="2:10" x14ac:dyDescent="0.35">
      <c r="B345" s="1">
        <v>9.900000000000027</v>
      </c>
      <c r="C345" s="25">
        <f t="shared" si="39"/>
        <v>-8.900000000000027</v>
      </c>
      <c r="D345" s="26" cm="1">
        <f t="array" aca="1" ref="D345" ca="1">B345^2*$P$6+C345^2*$P$5+2*B345*C345*MMULT(MMULT(TRANSPOSE(gmvweights), covmat), epweights)</f>
        <v>2.3012212595860115E-3</v>
      </c>
      <c r="E345" s="27">
        <f t="shared" ca="1" si="40"/>
        <v>4.7971046054740264E-2</v>
      </c>
      <c r="F345" s="27">
        <f t="shared" si="37"/>
        <v>2.0159333829245771E-2</v>
      </c>
      <c r="G345" s="26">
        <f t="shared" ca="1" si="38"/>
        <v>0.36812484366287368</v>
      </c>
      <c r="I345" s="28">
        <v>3.2099999999999893E-2</v>
      </c>
      <c r="J345" s="28">
        <f t="shared" si="41"/>
        <v>1.4683073994697898E-2</v>
      </c>
    </row>
    <row r="346" spans="2:10" x14ac:dyDescent="0.35">
      <c r="B346" s="1">
        <v>9.8750000000000266</v>
      </c>
      <c r="C346" s="25">
        <f t="shared" si="39"/>
        <v>-8.8750000000000266</v>
      </c>
      <c r="D346" s="26" cm="1">
        <f t="array" aca="1" ref="D346" ca="1">B346^2*$P$6+C346^2*$P$5+2*B346*C346*MMULT(MMULT(TRANSPOSE(gmvweights), covmat), epweights)</f>
        <v>2.2951280148006126E-3</v>
      </c>
      <c r="E346" s="27">
        <f t="shared" ca="1" si="40"/>
        <v>4.790749434901196E-2</v>
      </c>
      <c r="F346" s="27">
        <f t="shared" si="37"/>
        <v>2.0130337385296682E-2</v>
      </c>
      <c r="G346" s="26">
        <f t="shared" ca="1" si="38"/>
        <v>0.36800792078286371</v>
      </c>
      <c r="I346" s="28">
        <v>3.2199999999999895E-2</v>
      </c>
      <c r="J346" s="28">
        <f t="shared" si="41"/>
        <v>1.4721027496239015E-2</v>
      </c>
    </row>
    <row r="347" spans="2:10" x14ac:dyDescent="0.35">
      <c r="B347" s="1">
        <v>9.8500000000000263</v>
      </c>
      <c r="C347" s="25">
        <f t="shared" si="39"/>
        <v>-8.8500000000000263</v>
      </c>
      <c r="D347" s="26" cm="1">
        <f t="array" aca="1" ref="D347" ca="1">B347^2*$P$6+C347^2*$P$5+2*B347*C347*MMULT(MMULT(TRANSPOSE(gmvweights), covmat), epweights)</f>
        <v>2.2890501764495363E-3</v>
      </c>
      <c r="E347" s="27">
        <f t="shared" ca="1" si="40"/>
        <v>4.7844019233855513E-2</v>
      </c>
      <c r="F347" s="27">
        <f t="shared" si="37"/>
        <v>2.0101340941347592E-2</v>
      </c>
      <c r="G347" s="26">
        <f t="shared" ca="1" si="38"/>
        <v>0.36789009834885456</v>
      </c>
      <c r="I347" s="28">
        <v>3.2299999999999898E-2</v>
      </c>
      <c r="J347" s="28">
        <f t="shared" si="41"/>
        <v>1.4758980997780131E-2</v>
      </c>
    </row>
    <row r="348" spans="2:10" x14ac:dyDescent="0.35">
      <c r="B348" s="1">
        <v>9.8250000000000259</v>
      </c>
      <c r="C348" s="25">
        <f t="shared" si="39"/>
        <v>-8.8250000000000259</v>
      </c>
      <c r="D348" s="26" cm="1">
        <f t="array" aca="1" ref="D348" ca="1">B348^2*$P$6+C348^2*$P$5+2*B348*C348*MMULT(MMULT(TRANSPOSE(gmvweights), covmat), epweights)</f>
        <v>2.2829877445328384E-3</v>
      </c>
      <c r="E348" s="27">
        <f t="shared" ca="1" si="40"/>
        <v>4.7780621014516321E-2</v>
      </c>
      <c r="F348" s="27">
        <f t="shared" si="37"/>
        <v>2.0072344497398503E-2</v>
      </c>
      <c r="G348" s="26">
        <f t="shared" ca="1" si="38"/>
        <v>0.36777137099285123</v>
      </c>
      <c r="I348" s="28">
        <v>3.2399999999999901E-2</v>
      </c>
      <c r="J348" s="28">
        <f t="shared" si="41"/>
        <v>1.4796934499321247E-2</v>
      </c>
    </row>
    <row r="349" spans="2:10" x14ac:dyDescent="0.35">
      <c r="B349" s="1">
        <v>9.8000000000000256</v>
      </c>
      <c r="C349" s="25">
        <f t="shared" si="39"/>
        <v>-8.8000000000000256</v>
      </c>
      <c r="D349" s="26" cm="1">
        <f t="array" aca="1" ref="D349" ca="1">B349^2*$P$6+C349^2*$P$5+2*B349*C349*MMULT(MMULT(TRANSPOSE(gmvweights), covmat), epweights)</f>
        <v>2.2769407190504631E-3</v>
      </c>
      <c r="E349" s="27">
        <f t="shared" ca="1" si="40"/>
        <v>4.771729999749004E-2</v>
      </c>
      <c r="F349" s="27">
        <f t="shared" si="37"/>
        <v>2.0043348053449428E-2</v>
      </c>
      <c r="G349" s="26">
        <f t="shared" ca="1" si="38"/>
        <v>0.36765173332045653</v>
      </c>
      <c r="I349" s="28">
        <v>3.2499999999999904E-2</v>
      </c>
      <c r="J349" s="28">
        <f t="shared" si="41"/>
        <v>1.4834888000862363E-2</v>
      </c>
    </row>
    <row r="350" spans="2:10" x14ac:dyDescent="0.35">
      <c r="B350" s="1">
        <v>9.7750000000000252</v>
      </c>
      <c r="C350" s="25">
        <f t="shared" si="39"/>
        <v>-8.7750000000000252</v>
      </c>
      <c r="D350" s="26" cm="1">
        <f t="array" aca="1" ref="D350" ca="1">B350^2*$P$6+C350^2*$P$5+2*B350*C350*MMULT(MMULT(TRANSPOSE(gmvweights), covmat), epweights)</f>
        <v>2.2709091000024106E-3</v>
      </c>
      <c r="E350" s="27">
        <f t="shared" ca="1" si="40"/>
        <v>4.7654056490527757E-2</v>
      </c>
      <c r="F350" s="27">
        <f t="shared" si="37"/>
        <v>2.0014351609500325E-2</v>
      </c>
      <c r="G350" s="26">
        <f t="shared" ca="1" si="38"/>
        <v>0.36753117991081558</v>
      </c>
      <c r="I350" s="28">
        <v>3.2599999999999907E-2</v>
      </c>
      <c r="J350" s="28">
        <f t="shared" si="41"/>
        <v>1.4872841502403479E-2</v>
      </c>
    </row>
    <row r="351" spans="2:10" x14ac:dyDescent="0.35">
      <c r="B351" s="1">
        <v>9.7500000000000249</v>
      </c>
      <c r="C351" s="25">
        <f t="shared" si="39"/>
        <v>-8.7500000000000249</v>
      </c>
      <c r="D351" s="26" cm="1">
        <f t="array" aca="1" ref="D351" ca="1">B351^2*$P$6+C351^2*$P$5+2*B351*C351*MMULT(MMULT(TRANSPOSE(gmvweights), covmat), epweights)</f>
        <v>2.2648928873887919E-3</v>
      </c>
      <c r="E351" s="27">
        <f t="shared" ca="1" si="40"/>
        <v>4.7590890802639868E-2</v>
      </c>
      <c r="F351" s="27">
        <f t="shared" si="37"/>
        <v>1.9985355165551236E-2</v>
      </c>
      <c r="G351" s="26">
        <f t="shared" ca="1" si="38"/>
        <v>0.36740970531657552</v>
      </c>
      <c r="I351" s="28">
        <v>3.269999999999991E-2</v>
      </c>
      <c r="J351" s="28">
        <f t="shared" si="41"/>
        <v>1.4910795003944596E-2</v>
      </c>
    </row>
    <row r="352" spans="2:10" x14ac:dyDescent="0.35">
      <c r="B352" s="1">
        <v>9.7250000000000245</v>
      </c>
      <c r="C352" s="25">
        <f t="shared" si="39"/>
        <v>-8.7250000000000245</v>
      </c>
      <c r="D352" s="26" cm="1">
        <f t="array" aca="1" ref="D352" ca="1">B352^2*$P$6+C352^2*$P$5+2*B352*C352*MMULT(MMULT(TRANSPOSE(gmvweights), covmat), epweights)</f>
        <v>2.2588920812094404E-3</v>
      </c>
      <c r="E352" s="27">
        <f t="shared" ca="1" si="40"/>
        <v>4.7527803244095349E-2</v>
      </c>
      <c r="F352" s="27">
        <f t="shared" si="37"/>
        <v>1.9956358721602147E-2</v>
      </c>
      <c r="G352" s="26">
        <f t="shared" ca="1" si="38"/>
        <v>0.36728730406387655</v>
      </c>
      <c r="I352" s="28">
        <v>3.2799999999999913E-2</v>
      </c>
      <c r="J352" s="28">
        <f t="shared" si="41"/>
        <v>1.4948748505485712E-2</v>
      </c>
    </row>
    <row r="353" spans="2:10" x14ac:dyDescent="0.35">
      <c r="B353" s="1">
        <v>9.7000000000000242</v>
      </c>
      <c r="C353" s="25">
        <f t="shared" si="39"/>
        <v>-8.7000000000000242</v>
      </c>
      <c r="D353" s="26" cm="1">
        <f t="array" aca="1" ref="D353" ca="1">B353^2*$P$6+C353^2*$P$5+2*B353*C353*MMULT(MMULT(TRANSPOSE(gmvweights), covmat), epweights)</f>
        <v>2.2529066814644949E-3</v>
      </c>
      <c r="E353" s="27">
        <f t="shared" ca="1" si="40"/>
        <v>4.7464794126431169E-2</v>
      </c>
      <c r="F353" s="27">
        <f t="shared" si="37"/>
        <v>1.9927362277653071E-2</v>
      </c>
      <c r="G353" s="26">
        <f t="shared" ca="1" si="38"/>
        <v>0.3671639706522713</v>
      </c>
      <c r="I353" s="28">
        <v>3.2899999999999915E-2</v>
      </c>
      <c r="J353" s="28">
        <f t="shared" si="41"/>
        <v>1.4986702007026828E-2</v>
      </c>
    </row>
    <row r="354" spans="2:10" x14ac:dyDescent="0.35">
      <c r="B354" s="1">
        <v>9.6750000000000238</v>
      </c>
      <c r="C354" s="25">
        <f t="shared" si="39"/>
        <v>-8.6750000000000238</v>
      </c>
      <c r="D354" s="26" cm="1">
        <f t="array" aca="1" ref="D354" ca="1">B354^2*$P$6+C354^2*$P$5+2*B354*C354*MMULT(MMULT(TRANSPOSE(gmvweights), covmat), epweights)</f>
        <v>2.2469366881538999E-3</v>
      </c>
      <c r="E354" s="27">
        <f t="shared" ca="1" si="40"/>
        <v>4.7401863762450314E-2</v>
      </c>
      <c r="F354" s="27">
        <f t="shared" si="37"/>
        <v>1.9898365833703982E-2</v>
      </c>
      <c r="G354" s="26">
        <f t="shared" ca="1" si="38"/>
        <v>0.36703969955472954</v>
      </c>
      <c r="I354" s="28">
        <v>3.2999999999999918E-2</v>
      </c>
      <c r="J354" s="28">
        <f t="shared" si="41"/>
        <v>1.5024655508567944E-2</v>
      </c>
    </row>
    <row r="355" spans="2:10" x14ac:dyDescent="0.35">
      <c r="B355" s="1">
        <v>9.6500000000000234</v>
      </c>
      <c r="C355" s="25">
        <f t="shared" si="39"/>
        <v>-8.6500000000000234</v>
      </c>
      <c r="D355" s="26" cm="1">
        <f t="array" aca="1" ref="D355" ca="1">B355^2*$P$6+C355^2*$P$5+2*B355*C355*MMULT(MMULT(TRANSPOSE(gmvweights), covmat), epweights)</f>
        <v>2.2409821012776276E-3</v>
      </c>
      <c r="E355" s="27">
        <f t="shared" ca="1" si="40"/>
        <v>4.7339012466227341E-2</v>
      </c>
      <c r="F355" s="27">
        <f t="shared" si="37"/>
        <v>1.9869369389754879E-2</v>
      </c>
      <c r="G355" s="26">
        <f t="shared" ca="1" si="38"/>
        <v>0.36691448521759001</v>
      </c>
      <c r="I355" s="28">
        <v>3.3099999999999921E-2</v>
      </c>
      <c r="J355" s="28">
        <f t="shared" si="41"/>
        <v>1.5062609010109061E-2</v>
      </c>
    </row>
    <row r="356" spans="2:10" x14ac:dyDescent="0.35">
      <c r="B356" s="1">
        <v>9.6250000000000231</v>
      </c>
      <c r="C356" s="25">
        <f t="shared" si="39"/>
        <v>-8.6250000000000231</v>
      </c>
      <c r="D356" s="26" cm="1">
        <f t="array" aca="1" ref="D356" ca="1">B356^2*$P$6+C356^2*$P$5+2*B356*C356*MMULT(MMULT(TRANSPOSE(gmvweights), covmat), epweights)</f>
        <v>2.2350429208356504E-3</v>
      </c>
      <c r="E356" s="27">
        <f t="shared" ca="1" si="40"/>
        <v>4.7276240553111352E-2</v>
      </c>
      <c r="F356" s="27">
        <f t="shared" si="37"/>
        <v>1.984037294580579E-2</v>
      </c>
      <c r="G356" s="26">
        <f t="shared" ca="1" si="38"/>
        <v>0.36678832206053202</v>
      </c>
      <c r="I356" s="28">
        <v>3.3199999999999924E-2</v>
      </c>
      <c r="J356" s="28">
        <f t="shared" si="41"/>
        <v>1.5100562511650177E-2</v>
      </c>
    </row>
    <row r="357" spans="2:10" x14ac:dyDescent="0.35">
      <c r="B357" s="1">
        <v>9.6000000000000227</v>
      </c>
      <c r="C357" s="25">
        <f t="shared" si="39"/>
        <v>-8.6000000000000227</v>
      </c>
      <c r="D357" s="26" cm="1">
        <f t="array" aca="1" ref="D357" ca="1">B357^2*$P$6+C357^2*$P$5+2*B357*C357*MMULT(MMULT(TRANSPOSE(gmvweights), covmat), epweights)</f>
        <v>2.2291191468281346E-3</v>
      </c>
      <c r="E357" s="27">
        <f t="shared" ca="1" si="40"/>
        <v>4.7213548339731196E-2</v>
      </c>
      <c r="F357" s="27">
        <f t="shared" si="37"/>
        <v>1.9811376501856701E-2</v>
      </c>
      <c r="G357" s="26">
        <f t="shared" ca="1" si="38"/>
        <v>0.36666120447652978</v>
      </c>
      <c r="I357" s="28">
        <v>3.3299999999999927E-2</v>
      </c>
      <c r="J357" s="28">
        <f t="shared" si="41"/>
        <v>1.5138516013191293E-2</v>
      </c>
    </row>
    <row r="358" spans="2:10" x14ac:dyDescent="0.35">
      <c r="B358" s="1">
        <v>9.5750000000000224</v>
      </c>
      <c r="C358" s="25">
        <f t="shared" si="39"/>
        <v>-8.5750000000000224</v>
      </c>
      <c r="D358" s="26" cm="1">
        <f t="array" aca="1" ref="D358" ca="1">B358^2*$P$6+C358^2*$P$5+2*B358*C358*MMULT(MMULT(TRANSPOSE(gmvweights), covmat), epweights)</f>
        <v>2.2232107792549138E-3</v>
      </c>
      <c r="E358" s="27">
        <f t="shared" ca="1" si="40"/>
        <v>4.7150936143993086E-2</v>
      </c>
      <c r="F358" s="27">
        <f t="shared" si="37"/>
        <v>1.9782380057907625E-2</v>
      </c>
      <c r="G358" s="26">
        <f t="shared" ca="1" si="38"/>
        <v>0.36653312683187012</v>
      </c>
      <c r="I358" s="28">
        <v>3.339999999999993E-2</v>
      </c>
      <c r="J358" s="28">
        <f t="shared" si="41"/>
        <v>1.5176469514732409E-2</v>
      </c>
    </row>
    <row r="359" spans="2:10" x14ac:dyDescent="0.35">
      <c r="B359" s="1">
        <v>9.550000000000022</v>
      </c>
      <c r="C359" s="25">
        <f t="shared" si="39"/>
        <v>-8.550000000000022</v>
      </c>
      <c r="D359" s="26" cm="1">
        <f t="array" aca="1" ref="D359" ca="1">B359^2*$P$6+C359^2*$P$5+2*B359*C359*MMULT(MMULT(TRANSPOSE(gmvweights), covmat), epweights)</f>
        <v>2.2173178181160436E-3</v>
      </c>
      <c r="E359" s="27">
        <f t="shared" ca="1" si="40"/>
        <v>4.7088404285089591E-2</v>
      </c>
      <c r="F359" s="27">
        <f t="shared" si="37"/>
        <v>1.9753383613958536E-2</v>
      </c>
      <c r="G359" s="26">
        <f t="shared" ca="1" si="38"/>
        <v>0.36640408346608111</v>
      </c>
      <c r="I359" s="28">
        <v>3.3499999999999933E-2</v>
      </c>
      <c r="J359" s="28">
        <f t="shared" si="41"/>
        <v>1.5214423016273525E-2</v>
      </c>
    </row>
    <row r="360" spans="2:10" x14ac:dyDescent="0.35">
      <c r="B360" s="1">
        <v>9.5250000000000217</v>
      </c>
      <c r="C360" s="25">
        <f t="shared" si="39"/>
        <v>-8.5250000000000217</v>
      </c>
      <c r="D360" s="26" cm="1">
        <f t="array" aca="1" ref="D360" ca="1">B360^2*$P$6+C360^2*$P$5+2*B360*C360*MMULT(MMULT(TRANSPOSE(gmvweights), covmat), epweights)</f>
        <v>2.211440263411496E-3</v>
      </c>
      <c r="E360" s="27">
        <f t="shared" ca="1" si="40"/>
        <v>4.7025953083499501E-2</v>
      </c>
      <c r="F360" s="27">
        <f t="shared" si="37"/>
        <v>1.9724387170009447E-2</v>
      </c>
      <c r="G360" s="26">
        <f t="shared" ca="1" si="38"/>
        <v>0.36627406869193585</v>
      </c>
      <c r="I360" s="28">
        <v>3.3599999999999935E-2</v>
      </c>
      <c r="J360" s="28">
        <f t="shared" si="41"/>
        <v>1.5252376517814642E-2</v>
      </c>
    </row>
    <row r="361" spans="2:10" x14ac:dyDescent="0.35">
      <c r="B361" s="1">
        <v>9.5000000000000213</v>
      </c>
      <c r="C361" s="25">
        <f t="shared" si="39"/>
        <v>-8.5000000000000213</v>
      </c>
      <c r="D361" s="26" cm="1">
        <f t="array" aca="1" ref="D361" ca="1">B361^2*$P$6+C361^2*$P$5+2*B361*C361*MMULT(MMULT(TRANSPOSE(gmvweights), covmat), epweights)</f>
        <v>2.2055781151413545E-3</v>
      </c>
      <c r="E361" s="27">
        <f t="shared" ca="1" si="40"/>
        <v>4.6963582860992989E-2</v>
      </c>
      <c r="F361" s="27">
        <f t="shared" si="37"/>
        <v>1.9695390726060344E-2</v>
      </c>
      <c r="G361" s="26">
        <f t="shared" ca="1" si="38"/>
        <v>0.36614307679541402</v>
      </c>
      <c r="I361" s="28">
        <v>3.3699999999999938E-2</v>
      </c>
      <c r="J361" s="28">
        <f t="shared" si="41"/>
        <v>1.5290330019355758E-2</v>
      </c>
    </row>
    <row r="362" spans="2:10" x14ac:dyDescent="0.35">
      <c r="B362" s="1">
        <v>9.475000000000021</v>
      </c>
      <c r="C362" s="25">
        <f t="shared" si="39"/>
        <v>-8.475000000000021</v>
      </c>
      <c r="D362" s="26" cm="1">
        <f t="array" aca="1" ref="D362" ca="1">B362^2*$P$6+C362^2*$P$5+2*B362*C362*MMULT(MMULT(TRANSPOSE(gmvweights), covmat), epweights)</f>
        <v>2.1997313733055357E-3</v>
      </c>
      <c r="E362" s="27">
        <f t="shared" ca="1" si="40"/>
        <v>4.6901293940631701E-2</v>
      </c>
      <c r="F362" s="27">
        <f t="shared" si="37"/>
        <v>1.9666394282111269E-2</v>
      </c>
      <c r="G362" s="26">
        <f t="shared" ca="1" si="38"/>
        <v>0.36601110203570775</v>
      </c>
      <c r="I362" s="28">
        <v>3.3799999999999941E-2</v>
      </c>
      <c r="J362" s="28">
        <f t="shared" si="41"/>
        <v>1.5328283520896874E-2</v>
      </c>
    </row>
    <row r="363" spans="2:10" x14ac:dyDescent="0.35">
      <c r="B363" s="1">
        <v>9.4500000000000206</v>
      </c>
      <c r="C363" s="25">
        <f t="shared" si="39"/>
        <v>-8.4500000000000206</v>
      </c>
      <c r="D363" s="26" cm="1">
        <f t="array" aca="1" ref="D363" ca="1">B363^2*$P$6+C363^2*$P$5+2*B363*C363*MMULT(MMULT(TRANSPOSE(gmvweights), covmat), epweights)</f>
        <v>2.1939000379040119E-3</v>
      </c>
      <c r="E363" s="27">
        <f t="shared" ca="1" si="40"/>
        <v>4.6839086646774102E-2</v>
      </c>
      <c r="F363" s="27">
        <f t="shared" si="37"/>
        <v>1.9637397838162179E-2</v>
      </c>
      <c r="G363" s="26">
        <f t="shared" ca="1" si="38"/>
        <v>0.36587813864518354</v>
      </c>
      <c r="I363" s="28">
        <v>3.3899999999999944E-2</v>
      </c>
      <c r="J363" s="28">
        <f t="shared" si="41"/>
        <v>1.536623702243799E-2</v>
      </c>
    </row>
    <row r="364" spans="2:10" x14ac:dyDescent="0.35">
      <c r="B364" s="1">
        <v>9.4250000000000203</v>
      </c>
      <c r="C364" s="25">
        <f t="shared" si="39"/>
        <v>-8.4250000000000203</v>
      </c>
      <c r="D364" s="26" cm="1">
        <f t="array" aca="1" ref="D364" ca="1">B364^2*$P$6+C364^2*$P$5+2*B364*C364*MMULT(MMULT(TRANSPOSE(gmvweights), covmat), epweights)</f>
        <v>2.1880841089369774E-3</v>
      </c>
      <c r="E364" s="27">
        <f t="shared" ca="1" si="40"/>
        <v>4.6776961305080272E-2</v>
      </c>
      <c r="F364" s="27">
        <f t="shared" si="37"/>
        <v>1.960840139421309E-2</v>
      </c>
      <c r="G364" s="26">
        <f t="shared" ca="1" si="38"/>
        <v>0.3657441808293565</v>
      </c>
      <c r="I364" s="28">
        <v>3.3999999999999947E-2</v>
      </c>
      <c r="J364" s="28">
        <f t="shared" si="41"/>
        <v>1.5404190523979107E-2</v>
      </c>
    </row>
    <row r="365" spans="2:10" x14ac:dyDescent="0.35">
      <c r="B365" s="1">
        <v>9.4000000000000199</v>
      </c>
      <c r="C365" s="25">
        <f t="shared" si="39"/>
        <v>-8.4000000000000199</v>
      </c>
      <c r="D365" s="26" cm="1">
        <f t="array" aca="1" ref="D365" ca="1">B365^2*$P$6+C365^2*$P$5+2*B365*C365*MMULT(MMULT(TRANSPOSE(gmvweights), covmat), epweights)</f>
        <v>2.1822835864041545E-3</v>
      </c>
      <c r="E365" s="27">
        <f t="shared" ca="1" si="40"/>
        <v>4.6714918242507439E-2</v>
      </c>
      <c r="F365" s="27">
        <f t="shared" si="37"/>
        <v>1.9579404950264001E-2</v>
      </c>
      <c r="G365" s="26">
        <f t="shared" ca="1" si="38"/>
        <v>0.36560922276693381</v>
      </c>
      <c r="I365" s="28">
        <v>3.409999999999995E-2</v>
      </c>
      <c r="J365" s="28">
        <f t="shared" si="41"/>
        <v>1.5442144025520223E-2</v>
      </c>
    </row>
    <row r="366" spans="2:10" x14ac:dyDescent="0.35">
      <c r="B366" s="1">
        <v>9.3750000000000195</v>
      </c>
      <c r="C366" s="25">
        <f t="shared" si="39"/>
        <v>-8.3750000000000195</v>
      </c>
      <c r="D366" s="26" cm="1">
        <f t="array" aca="1" ref="D366" ca="1">B366^2*$P$6+C366^2*$P$5+2*B366*C366*MMULT(MMULT(TRANSPOSE(gmvweights), covmat), epweights)</f>
        <v>2.1764984703057655E-3</v>
      </c>
      <c r="E366" s="27">
        <f t="shared" ca="1" si="40"/>
        <v>4.6652957787323257E-2</v>
      </c>
      <c r="F366" s="27">
        <f t="shared" si="37"/>
        <v>1.9550408506314926E-2</v>
      </c>
      <c r="G366" s="26">
        <f t="shared" ca="1" si="38"/>
        <v>0.36547325860972396</v>
      </c>
      <c r="I366" s="28">
        <v>3.4199999999999953E-2</v>
      </c>
      <c r="J366" s="28">
        <f t="shared" si="41"/>
        <v>1.5480097527061339E-2</v>
      </c>
    </row>
    <row r="367" spans="2:10" x14ac:dyDescent="0.35">
      <c r="B367" s="1">
        <v>9.3500000000000192</v>
      </c>
      <c r="C367" s="25">
        <f t="shared" si="39"/>
        <v>-8.3500000000000192</v>
      </c>
      <c r="D367" s="26" cm="1">
        <f t="array" aca="1" ref="D367" ca="1">B367^2*$P$6+C367^2*$P$5+2*B367*C367*MMULT(MMULT(TRANSPOSE(gmvweights), covmat), epweights)</f>
        <v>2.1707287606416714E-3</v>
      </c>
      <c r="E367" s="27">
        <f t="shared" ca="1" si="40"/>
        <v>4.6591080269099486E-2</v>
      </c>
      <c r="F367" s="27">
        <f t="shared" si="37"/>
        <v>1.9521412062365823E-2</v>
      </c>
      <c r="G367" s="26">
        <f t="shared" ca="1" si="38"/>
        <v>0.36533628248269878</v>
      </c>
      <c r="I367" s="28">
        <v>3.4299999999999956E-2</v>
      </c>
      <c r="J367" s="28">
        <f t="shared" si="41"/>
        <v>1.5518051028602455E-2</v>
      </c>
    </row>
    <row r="368" spans="2:10" x14ac:dyDescent="0.35">
      <c r="B368" s="1">
        <v>9.3250000000000188</v>
      </c>
      <c r="C368" s="25">
        <f t="shared" si="39"/>
        <v>-8.3250000000000188</v>
      </c>
      <c r="D368" s="26" cm="1">
        <f t="array" aca="1" ref="D368" ca="1">B368^2*$P$6+C368^2*$P$5+2*B368*C368*MMULT(MMULT(TRANSPOSE(gmvweights), covmat), epweights)</f>
        <v>2.1649744574119556E-3</v>
      </c>
      <c r="E368" s="27">
        <f t="shared" ca="1" si="40"/>
        <v>4.6529286018721111E-2</v>
      </c>
      <c r="F368" s="27">
        <f t="shared" si="37"/>
        <v>1.9492415618416734E-2</v>
      </c>
      <c r="G368" s="26">
        <f t="shared" ca="1" si="38"/>
        <v>0.36519828848394142</v>
      </c>
      <c r="I368" s="28">
        <v>3.4399999999999958E-2</v>
      </c>
      <c r="J368" s="28">
        <f t="shared" si="41"/>
        <v>1.5556004530143571E-2</v>
      </c>
    </row>
    <row r="369" spans="2:10" x14ac:dyDescent="0.35">
      <c r="B369" s="1">
        <v>9.3000000000000185</v>
      </c>
      <c r="C369" s="25">
        <f t="shared" si="39"/>
        <v>-8.3000000000000185</v>
      </c>
      <c r="D369" s="26" cm="1">
        <f t="array" aca="1" ref="D369" ca="1">B369^2*$P$6+C369^2*$P$5+2*B369*C369*MMULT(MMULT(TRANSPOSE(gmvweights), covmat), epweights)</f>
        <v>2.159235560616618E-3</v>
      </c>
      <c r="E369" s="27">
        <f t="shared" ca="1" si="40"/>
        <v>4.6467575368385833E-2</v>
      </c>
      <c r="F369" s="27">
        <f t="shared" si="37"/>
        <v>1.9463419174467644E-2</v>
      </c>
      <c r="G369" s="26">
        <f t="shared" ca="1" si="38"/>
        <v>0.3650592706846652</v>
      </c>
      <c r="I369" s="28">
        <v>3.4499999999999961E-2</v>
      </c>
      <c r="J369" s="28">
        <f t="shared" si="41"/>
        <v>1.5593958031684688E-2</v>
      </c>
    </row>
    <row r="370" spans="2:10" x14ac:dyDescent="0.35">
      <c r="B370" s="1">
        <v>9.2750000000000181</v>
      </c>
      <c r="C370" s="25">
        <f t="shared" si="39"/>
        <v>-8.2750000000000181</v>
      </c>
      <c r="D370" s="26" cm="1">
        <f t="array" aca="1" ref="D370" ca="1">B370^2*$P$6+C370^2*$P$5+2*B370*C370*MMULT(MMULT(TRANSPOSE(gmvweights), covmat), epweights)</f>
        <v>2.1535120702555755E-3</v>
      </c>
      <c r="E370" s="27">
        <f t="shared" ca="1" si="40"/>
        <v>4.6405948651606889E-2</v>
      </c>
      <c r="F370" s="27">
        <f t="shared" si="37"/>
        <v>1.9434422730518569E-2</v>
      </c>
      <c r="G370" s="26">
        <f t="shared" ca="1" si="38"/>
        <v>0.36491922312921377</v>
      </c>
      <c r="I370" s="28">
        <v>3.4599999999999964E-2</v>
      </c>
      <c r="J370" s="28">
        <f t="shared" si="41"/>
        <v>1.5631911533225802E-2</v>
      </c>
    </row>
    <row r="371" spans="2:10" x14ac:dyDescent="0.35">
      <c r="B371" s="1">
        <v>9.2500000000000178</v>
      </c>
      <c r="C371" s="25">
        <f t="shared" si="39"/>
        <v>-8.2500000000000178</v>
      </c>
      <c r="D371" s="26" cm="1">
        <f t="array" aca="1" ref="D371" ca="1">B371^2*$P$6+C371^2*$P$5+2*B371*C371*MMULT(MMULT(TRANSPOSE(gmvweights), covmat), epweights)</f>
        <v>2.1478039863289111E-3</v>
      </c>
      <c r="E371" s="27">
        <f t="shared" ca="1" si="40"/>
        <v>4.6344406203218433E-2</v>
      </c>
      <c r="F371" s="27">
        <f t="shared" si="37"/>
        <v>1.940542628656948E-2</v>
      </c>
      <c r="G371" s="26">
        <f t="shared" ca="1" si="38"/>
        <v>0.36477813983503943</v>
      </c>
      <c r="I371" s="28">
        <v>3.4699999999999967E-2</v>
      </c>
      <c r="J371" s="28">
        <f t="shared" si="41"/>
        <v>1.5669865034766917E-2</v>
      </c>
    </row>
    <row r="372" spans="2:10" x14ac:dyDescent="0.35">
      <c r="B372" s="1">
        <v>9.2250000000000174</v>
      </c>
      <c r="C372" s="25">
        <f t="shared" si="39"/>
        <v>-8.2250000000000174</v>
      </c>
      <c r="D372" s="26" cm="1">
        <f t="array" aca="1" ref="D372" ca="1">B372^2*$P$6+C372^2*$P$5+2*B372*C372*MMULT(MMULT(TRANSPOSE(gmvweights), covmat), epweights)</f>
        <v>2.1421113088365973E-3</v>
      </c>
      <c r="E372" s="27">
        <f t="shared" ca="1" si="40"/>
        <v>4.6282948359375263E-2</v>
      </c>
      <c r="F372" s="27">
        <f t="shared" si="37"/>
        <v>1.9376429842620391E-2</v>
      </c>
      <c r="G372" s="26">
        <f t="shared" ca="1" si="38"/>
        <v>0.36463601479273161</v>
      </c>
      <c r="I372" s="28">
        <v>3.479999999999997E-2</v>
      </c>
      <c r="J372" s="28">
        <f t="shared" si="41"/>
        <v>1.5707818536308035E-2</v>
      </c>
    </row>
    <row r="373" spans="2:10" x14ac:dyDescent="0.35">
      <c r="B373" s="1">
        <v>9.2000000000000171</v>
      </c>
      <c r="C373" s="25">
        <f t="shared" si="39"/>
        <v>-8.2000000000000171</v>
      </c>
      <c r="D373" s="26" cm="1">
        <f t="array" aca="1" ref="D373" ca="1">B373^2*$P$6+C373^2*$P$5+2*B373*C373*MMULT(MMULT(TRANSPOSE(gmvweights), covmat), epweights)</f>
        <v>2.1364340377786062E-3</v>
      </c>
      <c r="E373" s="27">
        <f t="shared" ca="1" si="40"/>
        <v>4.6221575457556681E-2</v>
      </c>
      <c r="F373" s="27">
        <f t="shared" si="37"/>
        <v>1.9347433398671288E-2</v>
      </c>
      <c r="G373" s="26">
        <f t="shared" ca="1" si="38"/>
        <v>0.36449284196601162</v>
      </c>
      <c r="I373" s="28">
        <v>3.4899999999999973E-2</v>
      </c>
      <c r="J373" s="28">
        <f t="shared" si="41"/>
        <v>1.5745772037849149E-2</v>
      </c>
    </row>
    <row r="374" spans="2:10" x14ac:dyDescent="0.35">
      <c r="B374" s="1">
        <v>9.1750000000000167</v>
      </c>
      <c r="C374" s="25">
        <f t="shared" si="39"/>
        <v>-8.1750000000000167</v>
      </c>
      <c r="D374" s="26" cm="1">
        <f t="array" aca="1" ref="D374" ca="1">B374^2*$P$6+C374^2*$P$5+2*B374*C374*MMULT(MMULT(TRANSPOSE(gmvweights), covmat), epweights)</f>
        <v>2.1307721731549933E-3</v>
      </c>
      <c r="E374" s="27">
        <f t="shared" ca="1" si="40"/>
        <v>4.6160287836570009E-2</v>
      </c>
      <c r="F374" s="27">
        <f t="shared" si="37"/>
        <v>1.9318436954722198E-2</v>
      </c>
      <c r="G374" s="26">
        <f t="shared" ca="1" si="38"/>
        <v>0.36434861529173496</v>
      </c>
      <c r="I374" s="28">
        <v>3.4999999999999976E-2</v>
      </c>
      <c r="J374" s="28">
        <f t="shared" si="41"/>
        <v>1.5783725539390267E-2</v>
      </c>
    </row>
    <row r="375" spans="2:10" x14ac:dyDescent="0.35">
      <c r="B375" s="1">
        <v>9.1500000000000163</v>
      </c>
      <c r="C375" s="25">
        <f t="shared" si="39"/>
        <v>-8.1500000000000163</v>
      </c>
      <c r="D375" s="26" cm="1">
        <f t="array" aca="1" ref="D375" ca="1">B375^2*$P$6+C375^2*$P$5+2*B375*C375*MMULT(MMULT(TRANSPOSE(gmvweights), covmat), epweights)</f>
        <v>2.125125714965731E-3</v>
      </c>
      <c r="E375" s="27">
        <f t="shared" ca="1" si="40"/>
        <v>4.6099085836551368E-2</v>
      </c>
      <c r="F375" s="27">
        <f t="shared" si="37"/>
        <v>1.9289440510773123E-2</v>
      </c>
      <c r="G375" s="26">
        <f t="shared" ca="1" si="38"/>
        <v>0.36420332867991484</v>
      </c>
      <c r="I375" s="28">
        <v>3.5099999999999978E-2</v>
      </c>
      <c r="J375" s="28">
        <f t="shared" si="41"/>
        <v>1.5821679040931381E-2</v>
      </c>
    </row>
    <row r="376" spans="2:10" x14ac:dyDescent="0.35">
      <c r="B376" s="1">
        <v>9.125000000000016</v>
      </c>
      <c r="C376" s="25">
        <f t="shared" si="39"/>
        <v>-8.125000000000016</v>
      </c>
      <c r="D376" s="26" cm="1">
        <f t="array" aca="1" ref="D376" ca="1">B376^2*$P$6+C376^2*$P$5+2*B376*C376*MMULT(MMULT(TRANSPOSE(gmvweights), covmat), epweights)</f>
        <v>2.1194946632108191E-3</v>
      </c>
      <c r="E376" s="27">
        <f t="shared" ca="1" si="40"/>
        <v>4.6037969798969409E-2</v>
      </c>
      <c r="F376" s="27">
        <f t="shared" si="37"/>
        <v>1.9260444066824034E-2</v>
      </c>
      <c r="G376" s="26">
        <f t="shared" ca="1" si="38"/>
        <v>0.36405697601372572</v>
      </c>
      <c r="I376" s="28">
        <v>3.5199999999999981E-2</v>
      </c>
      <c r="J376" s="28">
        <f t="shared" si="41"/>
        <v>1.5859632542472499E-2</v>
      </c>
    </row>
    <row r="377" spans="2:10" x14ac:dyDescent="0.35">
      <c r="B377" s="1">
        <v>9.1000000000000156</v>
      </c>
      <c r="C377" s="25">
        <f t="shared" si="39"/>
        <v>-8.1000000000000156</v>
      </c>
      <c r="D377" s="26" cm="1">
        <f t="array" aca="1" ref="D377" ca="1">B377^2*$P$6+C377^2*$P$5+2*B377*C377*MMULT(MMULT(TRANSPOSE(gmvweights), covmat), epweights)</f>
        <v>2.1138790178902855E-3</v>
      </c>
      <c r="E377" s="27">
        <f t="shared" ca="1" si="40"/>
        <v>4.5976940066627808E-2</v>
      </c>
      <c r="F377" s="27">
        <f t="shared" si="37"/>
        <v>1.9231447622874945E-2</v>
      </c>
      <c r="G377" s="26">
        <f t="shared" ca="1" si="38"/>
        <v>0.36390955114952084</v>
      </c>
      <c r="I377" s="28">
        <v>3.5299999999999984E-2</v>
      </c>
      <c r="J377" s="28">
        <f t="shared" si="41"/>
        <v>1.5897586044013614E-2</v>
      </c>
    </row>
    <row r="378" spans="2:10" x14ac:dyDescent="0.35">
      <c r="B378" s="1">
        <v>9.0750000000000153</v>
      </c>
      <c r="C378" s="25">
        <f t="shared" si="39"/>
        <v>-8.0750000000000153</v>
      </c>
      <c r="D378" s="26" cm="1">
        <f t="array" aca="1" ref="D378" ca="1">B378^2*$P$6+C378^2*$P$5+2*B378*C378*MMULT(MMULT(TRANSPOSE(gmvweights), covmat), epweights)</f>
        <v>2.1082787790040469E-3</v>
      </c>
      <c r="E378" s="27">
        <f t="shared" ca="1" si="40"/>
        <v>4.5915996983666239E-2</v>
      </c>
      <c r="F378" s="27">
        <f t="shared" si="37"/>
        <v>1.9202451178925842E-2</v>
      </c>
      <c r="G378" s="26">
        <f t="shared" ca="1" si="38"/>
        <v>0.36376104791686065</v>
      </c>
      <c r="I378" s="28">
        <v>3.5399999999999987E-2</v>
      </c>
      <c r="J378" s="28">
        <f t="shared" si="41"/>
        <v>1.5935539545554732E-2</v>
      </c>
    </row>
    <row r="379" spans="2:10" x14ac:dyDescent="0.35">
      <c r="B379" s="1">
        <v>9.0500000000000149</v>
      </c>
      <c r="C379" s="25">
        <f t="shared" si="39"/>
        <v>-8.0500000000000149</v>
      </c>
      <c r="D379" s="26" cm="1">
        <f t="array" aca="1" ref="D379" ca="1">B379^2*$P$6+C379^2*$P$5+2*B379*C379*MMULT(MMULT(TRANSPOSE(gmvweights), covmat), epweights)</f>
        <v>2.102693946552131E-3</v>
      </c>
      <c r="E379" s="27">
        <f t="shared" ca="1" si="40"/>
        <v>4.5855140895565145E-2</v>
      </c>
      <c r="F379" s="27">
        <f t="shared" si="37"/>
        <v>1.9173454734976766E-2</v>
      </c>
      <c r="G379" s="26">
        <f t="shared" ca="1" si="38"/>
        <v>0.36361146011851708</v>
      </c>
      <c r="I379" s="28">
        <v>3.549999999999999E-2</v>
      </c>
      <c r="J379" s="28">
        <f t="shared" si="41"/>
        <v>1.5973493047095846E-2</v>
      </c>
    </row>
    <row r="380" spans="2:10" x14ac:dyDescent="0.35">
      <c r="B380" s="1">
        <v>9.0250000000000146</v>
      </c>
      <c r="C380" s="25">
        <f t="shared" si="39"/>
        <v>-8.0250000000000146</v>
      </c>
      <c r="D380" s="26" cm="1">
        <f t="array" aca="1" ref="D380" ca="1">B380^2*$P$6+C380^2*$P$5+2*B380*C380*MMULT(MMULT(TRANSPOSE(gmvweights), covmat), epweights)</f>
        <v>2.0971245205345934E-3</v>
      </c>
      <c r="E380" s="27">
        <f t="shared" ca="1" si="40"/>
        <v>4.579437214914725E-2</v>
      </c>
      <c r="F380" s="27">
        <f t="shared" si="37"/>
        <v>1.9144458291027677E-2</v>
      </c>
      <c r="G380" s="26">
        <f t="shared" ca="1" si="38"/>
        <v>0.36346078153050121</v>
      </c>
      <c r="I380" s="28">
        <v>3.5599999999999993E-2</v>
      </c>
      <c r="J380" s="28">
        <f t="shared" si="41"/>
        <v>1.6011446548636964E-2</v>
      </c>
    </row>
    <row r="381" spans="2:10" x14ac:dyDescent="0.35">
      <c r="B381" s="1">
        <v>9.0000000000000142</v>
      </c>
      <c r="C381" s="25">
        <f t="shared" si="39"/>
        <v>-8.0000000000000142</v>
      </c>
      <c r="D381" s="26" cm="1">
        <f t="array" aca="1" ref="D381" ca="1">B381^2*$P$6+C381^2*$P$5+2*B381*C381*MMULT(MMULT(TRANSPOSE(gmvweights), covmat), epweights)</f>
        <v>2.0915705009514896E-3</v>
      </c>
      <c r="E381" s="27">
        <f t="shared" ca="1" si="40"/>
        <v>4.5733691092579541E-2</v>
      </c>
      <c r="F381" s="27">
        <f t="shared" si="37"/>
        <v>1.9115461847078588E-2</v>
      </c>
      <c r="G381" s="26">
        <f t="shared" ca="1" si="38"/>
        <v>0.36330900590209542</v>
      </c>
      <c r="I381" s="28">
        <v>3.5699999999999996E-2</v>
      </c>
      <c r="J381" s="28">
        <f t="shared" si="41"/>
        <v>1.6049400050178079E-2</v>
      </c>
    </row>
    <row r="382" spans="2:10" x14ac:dyDescent="0.35">
      <c r="B382" s="1">
        <v>8.9750000000000139</v>
      </c>
      <c r="C382" s="25">
        <f t="shared" si="39"/>
        <v>-7.9750000000000139</v>
      </c>
      <c r="D382" s="26" cm="1">
        <f t="array" aca="1" ref="D382" ca="1">B382^2*$P$6+C382^2*$P$5+2*B382*C382*MMULT(MMULT(TRANSPOSE(gmvweights), covmat), epweights)</f>
        <v>2.0860318878026807E-3</v>
      </c>
      <c r="E382" s="27">
        <f t="shared" ca="1" si="40"/>
        <v>4.5673098075373439E-2</v>
      </c>
      <c r="F382" s="27">
        <f t="shared" si="37"/>
        <v>1.9086465403129499E-2</v>
      </c>
      <c r="G382" s="26">
        <f t="shared" ca="1" si="38"/>
        <v>0.36315612695589805</v>
      </c>
      <c r="I382" s="28">
        <v>3.5799999999999998E-2</v>
      </c>
      <c r="J382" s="28">
        <f t="shared" si="41"/>
        <v>1.6087353551719197E-2</v>
      </c>
    </row>
    <row r="383" spans="2:10" x14ac:dyDescent="0.35">
      <c r="B383" s="1">
        <v>8.9500000000000135</v>
      </c>
      <c r="C383" s="25">
        <f t="shared" si="39"/>
        <v>-7.9500000000000135</v>
      </c>
      <c r="D383" s="26" cm="1">
        <f t="array" aca="1" ref="D383" ca="1">B383^2*$P$6+C383^2*$P$5+2*B383*C383*MMULT(MMULT(TRANSPOSE(gmvweights), covmat), epweights)</f>
        <v>2.0805086810881668E-3</v>
      </c>
      <c r="E383" s="27">
        <f t="shared" ca="1" si="40"/>
        <v>4.5612593448390616E-2</v>
      </c>
      <c r="F383" s="27">
        <f t="shared" si="37"/>
        <v>1.9057468959180424E-2</v>
      </c>
      <c r="G383" s="26">
        <f t="shared" ca="1" si="38"/>
        <v>0.36300213838782797</v>
      </c>
      <c r="I383" s="28">
        <v>3.5900000000000001E-2</v>
      </c>
      <c r="J383" s="28">
        <f t="shared" si="41"/>
        <v>1.6125307053260311E-2</v>
      </c>
    </row>
    <row r="384" spans="2:10" x14ac:dyDescent="0.35">
      <c r="B384" s="1">
        <v>8.9250000000000131</v>
      </c>
      <c r="C384" s="25">
        <f t="shared" si="39"/>
        <v>-7.9250000000000131</v>
      </c>
      <c r="D384" s="26" cm="1">
        <f t="array" aca="1" ref="D384" ca="1">B384^2*$P$6+C384^2*$P$5+2*B384*C384*MMULT(MMULT(TRANSPOSE(gmvweights), covmat), epweights)</f>
        <v>2.0750008808080866E-3</v>
      </c>
      <c r="E384" s="27">
        <f t="shared" ca="1" si="40"/>
        <v>4.5552177563845248E-2</v>
      </c>
      <c r="F384" s="27">
        <f t="shared" si="37"/>
        <v>1.9028472515231321E-2</v>
      </c>
      <c r="G384" s="26">
        <f t="shared" ca="1" si="38"/>
        <v>0.36284703386715733</v>
      </c>
      <c r="I384" s="28">
        <v>3.6000000000000004E-2</v>
      </c>
      <c r="J384" s="28">
        <f t="shared" si="41"/>
        <v>1.6163260554801429E-2</v>
      </c>
    </row>
    <row r="385" spans="2:10" x14ac:dyDescent="0.35">
      <c r="B385" s="1">
        <v>8.9000000000000128</v>
      </c>
      <c r="C385" s="25">
        <f t="shared" si="39"/>
        <v>-7.9000000000000128</v>
      </c>
      <c r="D385" s="26" cm="1">
        <f t="array" aca="1" ref="D385" ca="1">B385^2*$P$6+C385^2*$P$5+2*B385*C385*MMULT(MMULT(TRANSPOSE(gmvweights), covmat), epweights)</f>
        <v>2.0695084869622737E-3</v>
      </c>
      <c r="E385" s="27">
        <f t="shared" ca="1" si="40"/>
        <v>4.5491850775301212E-2</v>
      </c>
      <c r="F385" s="27">
        <f t="shared" si="37"/>
        <v>1.8999476071282231E-2</v>
      </c>
      <c r="G385" s="26">
        <f t="shared" ca="1" si="38"/>
        <v>0.36269080703659251</v>
      </c>
      <c r="I385" s="28">
        <v>3.6100000000000007E-2</v>
      </c>
      <c r="J385" s="28">
        <f t="shared" si="41"/>
        <v>1.6201214056342544E-2</v>
      </c>
    </row>
    <row r="386" spans="2:10" x14ac:dyDescent="0.35">
      <c r="B386" s="1">
        <v>8.8750000000000124</v>
      </c>
      <c r="C386" s="25">
        <f t="shared" si="39"/>
        <v>-7.8750000000000124</v>
      </c>
      <c r="D386" s="26" cm="1">
        <f t="array" aca="1" ref="D386" ca="1">B386^2*$P$6+C386^2*$P$5+2*B386*C386*MMULT(MMULT(TRANSPOSE(gmvweights), covmat), epweights)</f>
        <v>2.0640314995508668E-3</v>
      </c>
      <c r="E386" s="27">
        <f t="shared" ca="1" si="40"/>
        <v>4.5431613437680887E-2</v>
      </c>
      <c r="F386" s="27">
        <f t="shared" si="37"/>
        <v>1.8970479627333142E-2</v>
      </c>
      <c r="G386" s="26">
        <f t="shared" ca="1" si="38"/>
        <v>0.36253345151225824</v>
      </c>
      <c r="I386" s="28">
        <v>3.620000000000001E-2</v>
      </c>
      <c r="J386" s="28">
        <f t="shared" si="41"/>
        <v>1.6239167557883662E-2</v>
      </c>
    </row>
    <row r="387" spans="2:10" x14ac:dyDescent="0.35">
      <c r="B387" s="1">
        <v>8.8500000000000121</v>
      </c>
      <c r="C387" s="25">
        <f t="shared" si="39"/>
        <v>-7.8500000000000121</v>
      </c>
      <c r="D387" s="26" cm="1">
        <f t="array" aca="1" ref="D387" ca="1">B387^2*$P$6+C387^2*$P$5+2*B387*C387*MMULT(MMULT(TRANSPOSE(gmvweights), covmat), epweights)</f>
        <v>2.0585699185738382E-3</v>
      </c>
      <c r="E387" s="27">
        <f t="shared" ca="1" si="40"/>
        <v>4.5371465907262001E-2</v>
      </c>
      <c r="F387" s="27">
        <f t="shared" si="37"/>
        <v>1.8941483183384067E-2</v>
      </c>
      <c r="G387" s="26">
        <f t="shared" ca="1" si="38"/>
        <v>0.36237496088378535</v>
      </c>
      <c r="I387" s="28">
        <v>3.6300000000000013E-2</v>
      </c>
      <c r="J387" s="28">
        <f t="shared" si="41"/>
        <v>1.6277121059424776E-2</v>
      </c>
    </row>
    <row r="388" spans="2:10" x14ac:dyDescent="0.35">
      <c r="B388" s="1">
        <v>8.8250000000000117</v>
      </c>
      <c r="C388" s="25">
        <f t="shared" si="39"/>
        <v>-7.8250000000000117</v>
      </c>
      <c r="D388" s="26" cm="1">
        <f t="array" aca="1" ref="D388" ca="1">B388^2*$P$6+C388^2*$P$5+2*B388*C388*MMULT(MMULT(TRANSPOSE(gmvweights), covmat), epweights)</f>
        <v>2.0531237440311045E-3</v>
      </c>
      <c r="E388" s="27">
        <f t="shared" ca="1" si="40"/>
        <v>4.5311408541680809E-2</v>
      </c>
      <c r="F388" s="27">
        <f t="shared" si="37"/>
        <v>1.8912486739434978E-2</v>
      </c>
      <c r="G388" s="26">
        <f t="shared" ca="1" si="38"/>
        <v>0.36221532871434686</v>
      </c>
      <c r="I388" s="28">
        <v>3.6400000000000016E-2</v>
      </c>
      <c r="J388" s="28">
        <f t="shared" si="41"/>
        <v>1.6315074560965894E-2</v>
      </c>
    </row>
    <row r="389" spans="2:10" x14ac:dyDescent="0.35">
      <c r="B389" s="1">
        <v>8.8000000000000114</v>
      </c>
      <c r="C389" s="25">
        <f t="shared" si="39"/>
        <v>-7.8000000000000114</v>
      </c>
      <c r="D389" s="26" cm="1">
        <f t="array" aca="1" ref="D389" ca="1">B389^2*$P$6+C389^2*$P$5+2*B389*C389*MMULT(MMULT(TRANSPOSE(gmvweights), covmat), epweights)</f>
        <v>2.0476929759226936E-3</v>
      </c>
      <c r="E389" s="27">
        <f t="shared" ca="1" si="40"/>
        <v>4.5251441699935856E-2</v>
      </c>
      <c r="F389" s="27">
        <f t="shared" si="37"/>
        <v>1.8883490295485889E-2</v>
      </c>
      <c r="G389" s="26">
        <f t="shared" ca="1" si="38"/>
        <v>0.36205454854069574</v>
      </c>
      <c r="I389" s="28">
        <v>3.6500000000000019E-2</v>
      </c>
      <c r="J389" s="28">
        <f t="shared" si="41"/>
        <v>1.6353028062507009E-2</v>
      </c>
    </row>
    <row r="390" spans="2:10" x14ac:dyDescent="0.35">
      <c r="B390" s="1">
        <v>8.775000000000011</v>
      </c>
      <c r="C390" s="25">
        <f t="shared" si="39"/>
        <v>-7.775000000000011</v>
      </c>
      <c r="D390" s="26" cm="1">
        <f t="array" aca="1" ref="D390" ca="1">B390^2*$P$6+C390^2*$P$5+2*B390*C390*MMULT(MMULT(TRANSPOSE(gmvweights), covmat), epweights)</f>
        <v>2.0422776142487442E-3</v>
      </c>
      <c r="E390" s="27">
        <f t="shared" ca="1" si="40"/>
        <v>4.5191565742389854E-2</v>
      </c>
      <c r="F390" s="27">
        <f t="shared" si="37"/>
        <v>1.8854493851536785E-2</v>
      </c>
      <c r="G390" s="26">
        <f t="shared" ca="1" si="38"/>
        <v>0.36189261387321686</v>
      </c>
      <c r="I390" s="28">
        <v>3.6600000000000021E-2</v>
      </c>
      <c r="J390" s="28">
        <f t="shared" si="41"/>
        <v>1.6390981564048127E-2</v>
      </c>
    </row>
    <row r="391" spans="2:10" x14ac:dyDescent="0.35">
      <c r="B391" s="1">
        <v>8.7500000000000107</v>
      </c>
      <c r="C391" s="25">
        <f t="shared" si="39"/>
        <v>-7.7500000000000107</v>
      </c>
      <c r="D391" s="26" cm="1">
        <f t="array" aca="1" ref="D391" ca="1">B391^2*$P$6+C391^2*$P$5+2*B391*C391*MMULT(MMULT(TRANSPOSE(gmvweights), covmat), epweights)</f>
        <v>2.0368776590090343E-3</v>
      </c>
      <c r="E391" s="27">
        <f t="shared" ca="1" si="40"/>
        <v>4.5131781030766274E-2</v>
      </c>
      <c r="F391" s="27">
        <f t="shared" si="37"/>
        <v>1.8825497407587696E-2</v>
      </c>
      <c r="G391" s="26">
        <f t="shared" ca="1" si="38"/>
        <v>0.3617295181960275</v>
      </c>
      <c r="I391" s="28">
        <v>3.6700000000000024E-2</v>
      </c>
      <c r="J391" s="28">
        <f t="shared" si="41"/>
        <v>1.6428935065589241E-2</v>
      </c>
    </row>
    <row r="392" spans="2:10" x14ac:dyDescent="0.35">
      <c r="B392" s="1">
        <v>8.7250000000000103</v>
      </c>
      <c r="C392" s="25">
        <f t="shared" si="39"/>
        <v>-7.7250000000000103</v>
      </c>
      <c r="D392" s="26" cm="1">
        <f t="array" aca="1" ref="D392" ca="1">B392^2*$P$6+C392^2*$P$5+2*B392*C392*MMULT(MMULT(TRANSPOSE(gmvweights), covmat), epweights)</f>
        <v>2.0314931102037026E-3</v>
      </c>
      <c r="E392" s="27">
        <f t="shared" ca="1" si="40"/>
        <v>4.5072087928159067E-2</v>
      </c>
      <c r="F392" s="27">
        <f t="shared" si="37"/>
        <v>1.8796500963638621E-2</v>
      </c>
      <c r="G392" s="26">
        <f t="shared" ca="1" si="38"/>
        <v>0.36156525496697217</v>
      </c>
      <c r="I392" s="28">
        <v>3.6800000000000027E-2</v>
      </c>
      <c r="J392" s="28">
        <f t="shared" si="41"/>
        <v>1.6466888567130359E-2</v>
      </c>
    </row>
    <row r="393" spans="2:10" x14ac:dyDescent="0.35">
      <c r="B393" s="1">
        <v>8.7000000000000099</v>
      </c>
      <c r="C393" s="25">
        <f t="shared" si="39"/>
        <v>-7.7000000000000099</v>
      </c>
      <c r="D393" s="26" cm="1">
        <f t="array" aca="1" ref="D393" ca="1">B393^2*$P$6+C393^2*$P$5+2*B393*C393*MMULT(MMULT(TRANSPOSE(gmvweights), covmat), epweights)</f>
        <v>2.0261239678327214E-3</v>
      </c>
      <c r="E393" s="27">
        <f t="shared" ca="1" si="40"/>
        <v>4.501248679902857E-2</v>
      </c>
      <c r="F393" s="27">
        <f t="shared" si="37"/>
        <v>1.8767504519689532E-2</v>
      </c>
      <c r="G393" s="26">
        <f t="shared" ca="1" si="38"/>
        <v>0.36139981761773288</v>
      </c>
      <c r="I393" s="28">
        <v>3.690000000000003E-2</v>
      </c>
      <c r="J393" s="28">
        <f t="shared" si="41"/>
        <v>1.6504842068671473E-2</v>
      </c>
    </row>
    <row r="394" spans="2:10" x14ac:dyDescent="0.35">
      <c r="B394" s="1">
        <v>8.6750000000000096</v>
      </c>
      <c r="C394" s="25">
        <f t="shared" si="39"/>
        <v>-7.6750000000000096</v>
      </c>
      <c r="D394" s="26" cm="1">
        <f t="array" aca="1" ref="D394" ca="1">B394^2*$P$6+C394^2*$P$5+2*B394*C394*MMULT(MMULT(TRANSPOSE(gmvweights), covmat), epweights)</f>
        <v>2.0207702318961185E-3</v>
      </c>
      <c r="E394" s="27">
        <f t="shared" ca="1" si="40"/>
        <v>4.4952978009205558E-2</v>
      </c>
      <c r="F394" s="27">
        <f t="shared" si="37"/>
        <v>1.8738508075740443E-2</v>
      </c>
      <c r="G394" s="26">
        <f t="shared" ca="1" si="38"/>
        <v>0.36123319955387806</v>
      </c>
      <c r="I394" s="28">
        <v>3.7000000000000033E-2</v>
      </c>
      <c r="J394" s="28">
        <f t="shared" si="41"/>
        <v>1.6542795570212591E-2</v>
      </c>
    </row>
    <row r="395" spans="2:10" x14ac:dyDescent="0.35">
      <c r="B395" s="1">
        <v>8.6500000000000092</v>
      </c>
      <c r="C395" s="25">
        <f t="shared" si="39"/>
        <v>-7.6500000000000092</v>
      </c>
      <c r="D395" s="26" cm="1">
        <f t="array" aca="1" ref="D395" ca="1">B395^2*$P$6+C395^2*$P$5+2*B395*C395*MMULT(MMULT(TRANSPOSE(gmvweights), covmat), epweights)</f>
        <v>2.0154319023938383E-3</v>
      </c>
      <c r="E395" s="27">
        <f t="shared" ca="1" si="40"/>
        <v>4.4893561925891314E-2</v>
      </c>
      <c r="F395" s="27">
        <f t="shared" si="37"/>
        <v>1.8709511631791353E-2</v>
      </c>
      <c r="G395" s="26">
        <f t="shared" ca="1" si="38"/>
        <v>0.36106539415494449</v>
      </c>
      <c r="I395" s="28">
        <v>3.7100000000000036E-2</v>
      </c>
      <c r="J395" s="28">
        <f t="shared" si="41"/>
        <v>1.6580749071753706E-2</v>
      </c>
    </row>
    <row r="396" spans="2:10" x14ac:dyDescent="0.35">
      <c r="B396" s="1">
        <v>8.6250000000000089</v>
      </c>
      <c r="C396" s="25">
        <f t="shared" si="39"/>
        <v>-7.6250000000000089</v>
      </c>
      <c r="D396" s="26" cm="1">
        <f t="array" aca="1" ref="D396" ca="1">B396^2*$P$6+C396^2*$P$5+2*B396*C396*MMULT(MMULT(TRANSPOSE(gmvweights), covmat), epweights)</f>
        <v>2.0101089793259364E-3</v>
      </c>
      <c r="E396" s="27">
        <f t="shared" ca="1" si="40"/>
        <v>4.4834238917661313E-2</v>
      </c>
      <c r="F396" s="27">
        <f t="shared" si="37"/>
        <v>1.8680515187842264E-2</v>
      </c>
      <c r="G396" s="26">
        <f t="shared" ca="1" si="38"/>
        <v>0.3608963947744937</v>
      </c>
      <c r="I396" s="28">
        <v>3.7200000000000039E-2</v>
      </c>
      <c r="J396" s="28">
        <f t="shared" si="41"/>
        <v>1.6618702573294824E-2</v>
      </c>
    </row>
    <row r="397" spans="2:10" x14ac:dyDescent="0.35">
      <c r="B397" s="1">
        <v>8.6000000000000085</v>
      </c>
      <c r="C397" s="25">
        <f t="shared" si="39"/>
        <v>-7.6000000000000085</v>
      </c>
      <c r="D397" s="26" cm="1">
        <f t="array" aca="1" ref="D397" ca="1">B397^2*$P$6+C397^2*$P$5+2*B397*C397*MMULT(MMULT(TRANSPOSE(gmvweights), covmat), epweights)</f>
        <v>2.0048014626923849E-3</v>
      </c>
      <c r="E397" s="27">
        <f t="shared" ca="1" si="40"/>
        <v>4.4775009354464518E-2</v>
      </c>
      <c r="F397" s="27">
        <f t="shared" si="37"/>
        <v>1.8651518743893175E-2</v>
      </c>
      <c r="G397" s="26">
        <f t="shared" ca="1" si="38"/>
        <v>0.3607261947402074</v>
      </c>
      <c r="I397" s="28">
        <v>3.7300000000000041E-2</v>
      </c>
      <c r="J397" s="28">
        <f t="shared" si="41"/>
        <v>1.6656656074835938E-2</v>
      </c>
    </row>
    <row r="398" spans="2:10" x14ac:dyDescent="0.35">
      <c r="B398" s="1">
        <v>8.5750000000000082</v>
      </c>
      <c r="C398" s="25">
        <f t="shared" si="39"/>
        <v>-7.5750000000000082</v>
      </c>
      <c r="D398" s="26" cm="1">
        <f t="array" aca="1" ref="D398" ca="1">B398^2*$P$6+C398^2*$P$5+2*B398*C398*MMULT(MMULT(TRANSPOSE(gmvweights), covmat), epweights)</f>
        <v>1.999509352493184E-3</v>
      </c>
      <c r="E398" s="27">
        <f t="shared" ca="1" si="40"/>
        <v>4.4715873607626008E-2</v>
      </c>
      <c r="F398" s="27">
        <f t="shared" si="37"/>
        <v>1.8622522299944086E-2</v>
      </c>
      <c r="G398" s="26">
        <f t="shared" ca="1" si="38"/>
        <v>0.36055478735395863</v>
      </c>
      <c r="I398" s="28">
        <v>3.7400000000000044E-2</v>
      </c>
      <c r="J398" s="28">
        <f t="shared" si="41"/>
        <v>1.6694609576377056E-2</v>
      </c>
    </row>
    <row r="399" spans="2:10" x14ac:dyDescent="0.35">
      <c r="B399" s="1">
        <v>8.5500000000000078</v>
      </c>
      <c r="C399" s="25">
        <f t="shared" si="39"/>
        <v>-7.5500000000000078</v>
      </c>
      <c r="D399" s="26" cm="1">
        <f t="array" aca="1" ref="D399" ca="1">B399^2*$P$6+C399^2*$P$5+2*B399*C399*MMULT(MMULT(TRANSPOSE(gmvweights), covmat), epweights)</f>
        <v>1.9942326487283057E-3</v>
      </c>
      <c r="E399" s="27">
        <f t="shared" ca="1" si="40"/>
        <v>4.465683204984771E-2</v>
      </c>
      <c r="F399" s="27">
        <f t="shared" si="37"/>
        <v>1.8593525855994997E-2</v>
      </c>
      <c r="G399" s="26">
        <f t="shared" ca="1" si="38"/>
        <v>0.36038216589190142</v>
      </c>
      <c r="I399" s="28">
        <v>3.7500000000000047E-2</v>
      </c>
      <c r="J399" s="28">
        <f t="shared" si="41"/>
        <v>1.6732563077918171E-2</v>
      </c>
    </row>
    <row r="400" spans="2:10" x14ac:dyDescent="0.35">
      <c r="B400" s="1">
        <v>8.5250000000000075</v>
      </c>
      <c r="C400" s="25">
        <f t="shared" si="39"/>
        <v>-7.5250000000000075</v>
      </c>
      <c r="D400" s="26" cm="1">
        <f t="array" aca="1" ref="D400" ca="1">B400^2*$P$6+C400^2*$P$5+2*B400*C400*MMULT(MMULT(TRANSPOSE(gmvweights), covmat), epweights)</f>
        <v>1.988971351397778E-3</v>
      </c>
      <c r="E400" s="27">
        <f t="shared" ca="1" si="40"/>
        <v>4.4597885055210611E-2</v>
      </c>
      <c r="F400" s="27">
        <f t="shared" si="37"/>
        <v>1.8564529412045921E-2</v>
      </c>
      <c r="G400" s="26">
        <f t="shared" ca="1" si="38"/>
        <v>0.36020832360455213</v>
      </c>
      <c r="I400" s="28">
        <v>3.760000000000005E-2</v>
      </c>
      <c r="J400" s="28">
        <f t="shared" si="41"/>
        <v>1.6770516579459285E-2</v>
      </c>
    </row>
    <row r="401" spans="2:10" x14ac:dyDescent="0.35">
      <c r="B401" s="1">
        <v>8.5000000000000071</v>
      </c>
      <c r="C401" s="25">
        <f t="shared" si="39"/>
        <v>-7.5000000000000071</v>
      </c>
      <c r="D401" s="26" cm="1">
        <f t="array" aca="1" ref="D401" ca="1">B401^2*$P$6+C401^2*$P$5+2*B401*C401*MMULT(MMULT(TRANSPOSE(gmvweights), covmat), epweights)</f>
        <v>1.9837254605016008E-3</v>
      </c>
      <c r="E401" s="27">
        <f t="shared" ca="1" si="40"/>
        <v>4.4539032999175013E-2</v>
      </c>
      <c r="F401" s="27">
        <f t="shared" si="37"/>
        <v>1.8535532968096818E-2</v>
      </c>
      <c r="G401" s="26">
        <f t="shared" ca="1" si="38"/>
        <v>0.36003325371688788</v>
      </c>
      <c r="I401" s="28">
        <v>3.7700000000000053E-2</v>
      </c>
      <c r="J401" s="28">
        <f t="shared" si="41"/>
        <v>1.6808470081000403E-2</v>
      </c>
    </row>
    <row r="402" spans="2:10" x14ac:dyDescent="0.35">
      <c r="B402" s="1">
        <v>8.4750000000000068</v>
      </c>
      <c r="C402" s="25">
        <f t="shared" si="39"/>
        <v>-7.4750000000000068</v>
      </c>
      <c r="D402" s="26" cm="1">
        <f t="array" aca="1" ref="D402" ca="1">B402^2*$P$6+C402^2*$P$5+2*B402*C402*MMULT(MMULT(TRANSPOSE(gmvweights), covmat), epweights)</f>
        <v>1.9784949760397741E-3</v>
      </c>
      <c r="E402" s="27">
        <f t="shared" ca="1" si="40"/>
        <v>4.4480276258582009E-2</v>
      </c>
      <c r="F402" s="27">
        <f t="shared" si="37"/>
        <v>1.8506536524147729E-2</v>
      </c>
      <c r="G402" s="26">
        <f t="shared" ca="1" si="38"/>
        <v>0.35985694942844326</v>
      </c>
      <c r="I402" s="28">
        <v>3.7800000000000056E-2</v>
      </c>
      <c r="J402" s="28">
        <f t="shared" si="41"/>
        <v>1.6846423582541518E-2</v>
      </c>
    </row>
    <row r="403" spans="2:10" x14ac:dyDescent="0.35">
      <c r="B403" s="1">
        <v>8.4500000000000064</v>
      </c>
      <c r="C403" s="25">
        <f t="shared" si="39"/>
        <v>-7.4500000000000064</v>
      </c>
      <c r="D403" s="26" cm="1">
        <f t="array" aca="1" ref="D403" ca="1">B403^2*$P$6+C403^2*$P$5+2*B403*C403*MMULT(MMULT(TRANSPOSE(gmvweights), covmat), epweights)</f>
        <v>1.9732798980123256E-3</v>
      </c>
      <c r="E403" s="27">
        <f t="shared" ca="1" si="40"/>
        <v>4.4421615211654851E-2</v>
      </c>
      <c r="F403" s="27">
        <f t="shared" si="37"/>
        <v>1.847754008019864E-2</v>
      </c>
      <c r="G403" s="26">
        <f t="shared" ca="1" si="38"/>
        <v>0.35967940391340458</v>
      </c>
      <c r="I403" s="28">
        <v>3.7900000000000059E-2</v>
      </c>
      <c r="J403" s="28">
        <f t="shared" si="41"/>
        <v>1.6884377084082636E-2</v>
      </c>
    </row>
    <row r="404" spans="2:10" x14ac:dyDescent="0.35">
      <c r="B404" s="1">
        <v>8.425000000000006</v>
      </c>
      <c r="C404" s="25">
        <f t="shared" si="39"/>
        <v>-7.425000000000006</v>
      </c>
      <c r="D404" s="26" cm="1">
        <f t="array" aca="1" ref="D404" ca="1">B404^2*$P$6+C404^2*$P$5+2*B404*C404*MMULT(MMULT(TRANSPOSE(gmvweights), covmat), epweights)</f>
        <v>1.9680802264191721E-3</v>
      </c>
      <c r="E404" s="27">
        <f t="shared" ca="1" si="40"/>
        <v>4.4363050237998428E-2</v>
      </c>
      <c r="F404" s="27">
        <f t="shared" si="37"/>
        <v>1.8448543636249565E-2</v>
      </c>
      <c r="G404" s="26">
        <f t="shared" ca="1" si="38"/>
        <v>0.35950061032072833</v>
      </c>
      <c r="I404" s="28">
        <v>3.8000000000000062E-2</v>
      </c>
      <c r="J404" s="28">
        <f t="shared" si="41"/>
        <v>1.692233058562375E-2</v>
      </c>
    </row>
    <row r="405" spans="2:10" x14ac:dyDescent="0.35">
      <c r="B405" s="1">
        <v>8.4000000000000057</v>
      </c>
      <c r="C405" s="25">
        <f t="shared" si="39"/>
        <v>-7.4000000000000057</v>
      </c>
      <c r="D405" s="26" cm="1">
        <f t="array" aca="1" ref="D405" ca="1">B405^2*$P$6+C405^2*$P$5+2*B405*C405*MMULT(MMULT(TRANSPOSE(gmvweights), covmat), epweights)</f>
        <v>1.9628959612604246E-3</v>
      </c>
      <c r="E405" s="27">
        <f t="shared" ca="1" si="40"/>
        <v>4.4304581718603603E-2</v>
      </c>
      <c r="F405" s="27">
        <f t="shared" ref="F405:F468" si="42">B405*$O$6+C405*$O$5</f>
        <v>1.8419547192300476E-2</v>
      </c>
      <c r="G405" s="26">
        <f t="shared" ref="G405:G468" ca="1" si="43">(F405-rf)/E405</f>
        <v>0.35932056177421984</v>
      </c>
      <c r="I405" s="28">
        <v>3.8100000000000064E-2</v>
      </c>
      <c r="J405" s="28">
        <f t="shared" si="41"/>
        <v>1.6960284087164868E-2</v>
      </c>
    </row>
    <row r="406" spans="2:10" x14ac:dyDescent="0.35">
      <c r="B406" s="1">
        <v>8.3750000000000053</v>
      </c>
      <c r="C406" s="25">
        <f t="shared" ref="C406:C469" si="44">1-B406</f>
        <v>-7.3750000000000053</v>
      </c>
      <c r="D406" s="26" cm="1">
        <f t="array" aca="1" ref="D406" ca="1">B406^2*$P$6+C406^2*$P$5+2*B406*C406*MMULT(MMULT(TRANSPOSE(gmvweights), covmat), epweights)</f>
        <v>1.9577271025359722E-3</v>
      </c>
      <c r="E406" s="27">
        <f t="shared" ref="E406:E469" ca="1" si="45">SQRT(D406)</f>
        <v>4.4246210035843433E-2</v>
      </c>
      <c r="F406" s="27">
        <f t="shared" si="42"/>
        <v>1.8390550748351386E-2</v>
      </c>
      <c r="G406" s="26">
        <f t="shared" ca="1" si="43"/>
        <v>0.35913925137268488</v>
      </c>
      <c r="I406" s="28">
        <v>3.8200000000000067E-2</v>
      </c>
      <c r="J406" s="28">
        <f t="shared" si="41"/>
        <v>1.6998237588705983E-2</v>
      </c>
    </row>
    <row r="407" spans="2:10" x14ac:dyDescent="0.35">
      <c r="B407" s="1">
        <v>8.350000000000005</v>
      </c>
      <c r="C407" s="25">
        <f t="shared" si="44"/>
        <v>-7.350000000000005</v>
      </c>
      <c r="D407" s="26" cm="1">
        <f t="array" aca="1" ref="D407" ca="1">B407^2*$P$6+C407^2*$P$5+2*B407*C407*MMULT(MMULT(TRANSPOSE(gmvweights), covmat), epweights)</f>
        <v>1.9525736502459257E-3</v>
      </c>
      <c r="E407" s="27">
        <f t="shared" ca="1" si="45"/>
        <v>4.4187935573478943E-2</v>
      </c>
      <c r="F407" s="27">
        <f t="shared" si="42"/>
        <v>1.8361554304402283E-2</v>
      </c>
      <c r="G407" s="26">
        <f t="shared" ca="1" si="43"/>
        <v>0.35895667219000371</v>
      </c>
      <c r="I407" s="28">
        <v>3.830000000000007E-2</v>
      </c>
      <c r="J407" s="28">
        <f t="shared" si="41"/>
        <v>1.7036191090247101E-2</v>
      </c>
    </row>
    <row r="408" spans="2:10" x14ac:dyDescent="0.35">
      <c r="B408" s="1">
        <v>8.3250000000000046</v>
      </c>
      <c r="C408" s="25">
        <f t="shared" si="44"/>
        <v>-7.3250000000000046</v>
      </c>
      <c r="D408" s="26" cm="1">
        <f t="array" aca="1" ref="D408" ca="1">B408^2*$P$6+C408^2*$P$5+2*B408*C408*MMULT(MMULT(TRANSPOSE(gmvweights), covmat), epweights)</f>
        <v>1.9474356043902019E-3</v>
      </c>
      <c r="E408" s="27">
        <f t="shared" ca="1" si="45"/>
        <v>4.4129758716655157E-2</v>
      </c>
      <c r="F408" s="27">
        <f t="shared" si="42"/>
        <v>1.8332557860453194E-2</v>
      </c>
      <c r="G408" s="26">
        <f t="shared" ca="1" si="43"/>
        <v>0.35877281727529087</v>
      </c>
      <c r="I408" s="28">
        <v>3.8400000000000073E-2</v>
      </c>
      <c r="J408" s="28">
        <f t="shared" ref="J408:J471" si="46">$J$21*I408+rf</f>
        <v>1.7074144591788215E-2</v>
      </c>
    </row>
    <row r="409" spans="2:10" x14ac:dyDescent="0.35">
      <c r="B409" s="1">
        <v>8.3000000000000043</v>
      </c>
      <c r="C409" s="25">
        <f t="shared" si="44"/>
        <v>-7.3000000000000043</v>
      </c>
      <c r="D409" s="26" cm="1">
        <f t="array" aca="1" ref="D409" ca="1">B409^2*$P$6+C409^2*$P$5+2*B409*C409*MMULT(MMULT(TRANSPOSE(gmvweights), covmat), epweights)</f>
        <v>1.9423129649688564E-3</v>
      </c>
      <c r="E409" s="27">
        <f t="shared" ca="1" si="45"/>
        <v>4.4071679851905535E-2</v>
      </c>
      <c r="F409" s="27">
        <f t="shared" si="42"/>
        <v>1.8303561416504119E-2</v>
      </c>
      <c r="G409" s="26">
        <f t="shared" ca="1" si="43"/>
        <v>0.35858767965298738</v>
      </c>
      <c r="I409" s="28">
        <v>3.8500000000000076E-2</v>
      </c>
      <c r="J409" s="28">
        <f t="shared" si="46"/>
        <v>1.7112098093329333E-2</v>
      </c>
    </row>
    <row r="410" spans="2:10" x14ac:dyDescent="0.35">
      <c r="B410" s="1">
        <v>8.2750000000000039</v>
      </c>
      <c r="C410" s="25">
        <f t="shared" si="44"/>
        <v>-7.2750000000000039</v>
      </c>
      <c r="D410" s="26" cm="1">
        <f t="array" aca="1" ref="D410" ca="1">B410^2*$P$6+C410^2*$P$5+2*B410*C410*MMULT(MMULT(TRANSPOSE(gmvweights), covmat), epweights)</f>
        <v>1.9372057319818337E-3</v>
      </c>
      <c r="E410" s="27">
        <f t="shared" ca="1" si="45"/>
        <v>4.4013699367149696E-2</v>
      </c>
      <c r="F410" s="27">
        <f t="shared" si="42"/>
        <v>1.827456497255503E-2</v>
      </c>
      <c r="G410" s="26">
        <f t="shared" ca="1" si="43"/>
        <v>0.35840125232301245</v>
      </c>
      <c r="I410" s="28">
        <v>3.8600000000000079E-2</v>
      </c>
      <c r="J410" s="28">
        <f t="shared" si="46"/>
        <v>1.7150051594870448E-2</v>
      </c>
    </row>
    <row r="411" spans="2:10" x14ac:dyDescent="0.35">
      <c r="B411" s="1">
        <v>8.2500000000000036</v>
      </c>
      <c r="C411" s="25">
        <f t="shared" si="44"/>
        <v>-7.2500000000000036</v>
      </c>
      <c r="D411" s="26" cm="1">
        <f t="array" aca="1" ref="D411" ca="1">B411^2*$P$6+C411^2*$P$5+2*B411*C411*MMULT(MMULT(TRANSPOSE(gmvweights), covmat), epweights)</f>
        <v>1.9321139054291614E-3</v>
      </c>
      <c r="E411" s="27">
        <f t="shared" ca="1" si="45"/>
        <v>4.3955817651696136E-2</v>
      </c>
      <c r="F411" s="27">
        <f t="shared" si="42"/>
        <v>1.824556852860594E-2</v>
      </c>
      <c r="G411" s="26">
        <f t="shared" ca="1" si="43"/>
        <v>0.35821352826087999</v>
      </c>
      <c r="I411" s="28">
        <v>3.8700000000000082E-2</v>
      </c>
      <c r="J411" s="28">
        <f t="shared" si="46"/>
        <v>1.7188005096411565E-2</v>
      </c>
    </row>
    <row r="412" spans="2:10" x14ac:dyDescent="0.35">
      <c r="B412" s="1">
        <v>8.2250000000000032</v>
      </c>
      <c r="C412" s="25">
        <f t="shared" si="44"/>
        <v>-7.2250000000000032</v>
      </c>
      <c r="D412" s="26" cm="1">
        <f t="array" aca="1" ref="D412" ca="1">B412^2*$P$6+C412^2*$P$5+2*B412*C412*MMULT(MMULT(TRANSPOSE(gmvweights), covmat), epweights)</f>
        <v>1.9270374853108396E-3</v>
      </c>
      <c r="E412" s="27">
        <f t="shared" ca="1" si="45"/>
        <v>4.3898035096241378E-2</v>
      </c>
      <c r="F412" s="27">
        <f t="shared" si="42"/>
        <v>1.8216572084656851E-2</v>
      </c>
      <c r="G412" s="26">
        <f t="shared" ca="1" si="43"/>
        <v>0.35802450041784517</v>
      </c>
      <c r="I412" s="28">
        <v>3.8800000000000084E-2</v>
      </c>
      <c r="J412" s="28">
        <f t="shared" si="46"/>
        <v>1.722595859795268E-2</v>
      </c>
    </row>
    <row r="413" spans="2:10" x14ac:dyDescent="0.35">
      <c r="B413" s="1">
        <v>8.2000000000000028</v>
      </c>
      <c r="C413" s="25">
        <f t="shared" si="44"/>
        <v>-7.2000000000000028</v>
      </c>
      <c r="D413" s="26" cm="1">
        <f t="array" aca="1" ref="D413" ca="1">B413^2*$P$6+C413^2*$P$5+2*B413*C413*MMULT(MMULT(TRANSPOSE(gmvweights), covmat), epweights)</f>
        <v>1.9219764716268684E-3</v>
      </c>
      <c r="E413" s="27">
        <f t="shared" ca="1" si="45"/>
        <v>4.3840352092870655E-2</v>
      </c>
      <c r="F413" s="27">
        <f t="shared" si="42"/>
        <v>1.8187575640707755E-2</v>
      </c>
      <c r="G413" s="26">
        <f t="shared" ca="1" si="43"/>
        <v>0.35783416172104326</v>
      </c>
      <c r="I413" s="28">
        <v>3.8900000000000087E-2</v>
      </c>
      <c r="J413" s="28">
        <f t="shared" si="46"/>
        <v>1.7263912099493798E-2</v>
      </c>
    </row>
    <row r="414" spans="2:10" x14ac:dyDescent="0.35">
      <c r="B414" s="1">
        <v>8.1750000000000025</v>
      </c>
      <c r="C414" s="25">
        <f t="shared" si="44"/>
        <v>-7.1750000000000025</v>
      </c>
      <c r="D414" s="26" cm="1">
        <f t="array" aca="1" ref="D414" ca="1">B414^2*$P$6+C414^2*$P$5+2*B414*C414*MMULT(MMULT(TRANSPOSE(gmvweights), covmat), epweights)</f>
        <v>1.9169308643772753E-3</v>
      </c>
      <c r="E414" s="27">
        <f t="shared" ca="1" si="45"/>
        <v>4.3782769035058476E-2</v>
      </c>
      <c r="F414" s="27">
        <f t="shared" si="42"/>
        <v>1.8158579196758673E-2</v>
      </c>
      <c r="G414" s="26">
        <f t="shared" ca="1" si="43"/>
        <v>0.35764250507363465</v>
      </c>
      <c r="I414" s="28">
        <v>3.900000000000009E-2</v>
      </c>
      <c r="J414" s="28">
        <f t="shared" si="46"/>
        <v>1.7301865601034912E-2</v>
      </c>
    </row>
    <row r="415" spans="2:10" x14ac:dyDescent="0.35">
      <c r="B415" s="1">
        <v>8.1500000000000021</v>
      </c>
      <c r="C415" s="25">
        <f t="shared" si="44"/>
        <v>-7.1500000000000021</v>
      </c>
      <c r="D415" s="26" cm="1">
        <f t="array" aca="1" ref="D415" ca="1">B415^2*$P$6+C415^2*$P$5+2*B415*C415*MMULT(MMULT(TRANSPOSE(gmvweights), covmat), epweights)</f>
        <v>1.9119006635619773E-3</v>
      </c>
      <c r="E415" s="27">
        <f t="shared" ca="1" si="45"/>
        <v>4.3725286317667235E-2</v>
      </c>
      <c r="F415" s="27">
        <f t="shared" si="42"/>
        <v>1.8129582752809584E-2</v>
      </c>
      <c r="G415" s="26">
        <f t="shared" ca="1" si="43"/>
        <v>0.35744952335496633</v>
      </c>
      <c r="I415" s="28">
        <v>3.9100000000000093E-2</v>
      </c>
      <c r="J415" s="28">
        <f t="shared" si="46"/>
        <v>1.733981910257603E-2</v>
      </c>
    </row>
    <row r="416" spans="2:10" x14ac:dyDescent="0.35">
      <c r="B416" s="1">
        <v>8.1250000000000018</v>
      </c>
      <c r="C416" s="25">
        <f t="shared" si="44"/>
        <v>-7.1250000000000018</v>
      </c>
      <c r="D416" s="26" cm="1">
        <f t="array" aca="1" ref="D416" ca="1">B416^2*$P$6+C416^2*$P$5+2*B416*C416*MMULT(MMULT(TRANSPOSE(gmvweights), covmat), epweights)</f>
        <v>1.9068858691810575E-3</v>
      </c>
      <c r="E416" s="27">
        <f t="shared" ca="1" si="45"/>
        <v>4.3667904336950468E-2</v>
      </c>
      <c r="F416" s="27">
        <f t="shared" si="42"/>
        <v>1.8100586308860502E-2</v>
      </c>
      <c r="G416" s="26">
        <f t="shared" ca="1" si="43"/>
        <v>0.35725520942070382</v>
      </c>
      <c r="I416" s="28">
        <v>3.9200000000000096E-2</v>
      </c>
      <c r="J416" s="28">
        <f t="shared" si="46"/>
        <v>1.7377772604117145E-2</v>
      </c>
    </row>
    <row r="417" spans="2:10" x14ac:dyDescent="0.35">
      <c r="B417" s="1">
        <v>8.1000000000000014</v>
      </c>
      <c r="C417" s="25">
        <f t="shared" si="44"/>
        <v>-7.1000000000000014</v>
      </c>
      <c r="D417" s="26" cm="1">
        <f t="array" aca="1" ref="D417" ca="1">B417^2*$P$6+C417^2*$P$5+2*B417*C417*MMULT(MMULT(TRANSPOSE(gmvweights), covmat), epweights)</f>
        <v>1.901886481234516E-3</v>
      </c>
      <c r="E417" s="27">
        <f t="shared" ca="1" si="45"/>
        <v>4.3610623490550053E-2</v>
      </c>
      <c r="F417" s="27">
        <f t="shared" si="42"/>
        <v>1.8071589864911412E-2</v>
      </c>
      <c r="G417" s="26">
        <f t="shared" ca="1" si="43"/>
        <v>0.35705955610301249</v>
      </c>
      <c r="I417" s="28">
        <v>3.9300000000000099E-2</v>
      </c>
      <c r="J417" s="28">
        <f t="shared" si="46"/>
        <v>1.7415726105658263E-2</v>
      </c>
    </row>
    <row r="418" spans="2:10" x14ac:dyDescent="0.35">
      <c r="B418" s="1">
        <v>8.0750000000000011</v>
      </c>
      <c r="C418" s="25">
        <f t="shared" si="44"/>
        <v>-7.0750000000000011</v>
      </c>
      <c r="D418" s="26" cm="1">
        <f t="array" aca="1" ref="D418" ca="1">B418^2*$P$6+C418^2*$P$5+2*B418*C418*MMULT(MMULT(TRANSPOSE(gmvweights), covmat), epweights)</f>
        <v>1.8969024997222694E-3</v>
      </c>
      <c r="E418" s="27">
        <f t="shared" ca="1" si="45"/>
        <v>4.3553444177496105E-2</v>
      </c>
      <c r="F418" s="27">
        <f t="shared" si="42"/>
        <v>1.804259342096233E-2</v>
      </c>
      <c r="G418" s="26">
        <f t="shared" ca="1" si="43"/>
        <v>0.35686255621072394</v>
      </c>
      <c r="I418" s="28">
        <v>3.9400000000000102E-2</v>
      </c>
      <c r="J418" s="28">
        <f t="shared" si="46"/>
        <v>1.7453679607199377E-2</v>
      </c>
    </row>
    <row r="419" spans="2:10" x14ac:dyDescent="0.35">
      <c r="B419" s="1">
        <v>8.0500000000000007</v>
      </c>
      <c r="C419" s="25">
        <f t="shared" si="44"/>
        <v>-7.0500000000000007</v>
      </c>
      <c r="D419" s="26" cm="1">
        <f t="array" aca="1" ref="D419" ca="1">B419^2*$P$6+C419^2*$P$5+2*B419*C419*MMULT(MMULT(TRANSPOSE(gmvweights), covmat), epweights)</f>
        <v>1.8919339246443873E-3</v>
      </c>
      <c r="E419" s="27">
        <f t="shared" ca="1" si="45"/>
        <v>4.3496366798209563E-2</v>
      </c>
      <c r="F419" s="27">
        <f t="shared" si="42"/>
        <v>1.8013596977013227E-2</v>
      </c>
      <c r="G419" s="26">
        <f t="shared" ca="1" si="43"/>
        <v>0.35666420252948139</v>
      </c>
      <c r="I419" s="28">
        <v>3.9500000000000104E-2</v>
      </c>
      <c r="J419" s="28">
        <f t="shared" si="46"/>
        <v>1.7491633108740495E-2</v>
      </c>
    </row>
    <row r="420" spans="2:10" x14ac:dyDescent="0.35">
      <c r="B420" s="1">
        <v>8.0250000000000004</v>
      </c>
      <c r="C420" s="25">
        <f t="shared" si="44"/>
        <v>-7.0250000000000004</v>
      </c>
      <c r="D420" s="26" cm="1">
        <f t="array" aca="1" ref="D420" ca="1">B420^2*$P$6+C420^2*$P$5+2*B420*C420*MMULT(MMULT(TRANSPOSE(gmvweights), covmat), epweights)</f>
        <v>1.8869807560008695E-3</v>
      </c>
      <c r="E420" s="27">
        <f t="shared" ca="1" si="45"/>
        <v>4.3439391754499387E-2</v>
      </c>
      <c r="F420" s="27">
        <f t="shared" si="42"/>
        <v>1.7984600533064145E-2</v>
      </c>
      <c r="G420" s="26">
        <f t="shared" ca="1" si="43"/>
        <v>0.35646448782193807</v>
      </c>
      <c r="I420" s="28">
        <v>3.9600000000000107E-2</v>
      </c>
      <c r="J420" s="28">
        <f t="shared" si="46"/>
        <v>1.752958661028161E-2</v>
      </c>
    </row>
    <row r="421" spans="2:10" x14ac:dyDescent="0.35">
      <c r="B421" s="1">
        <v>8</v>
      </c>
      <c r="C421" s="25">
        <f t="shared" si="44"/>
        <v>-7</v>
      </c>
      <c r="D421" s="26" cm="1">
        <f t="array" aca="1" ref="D421" ca="1">B421^2*$P$6+C421^2*$P$5+2*B421*C421*MMULT(MMULT(TRANSPOSE(gmvweights), covmat), epweights)</f>
        <v>1.8820429937917021E-3</v>
      </c>
      <c r="E421" s="27">
        <f t="shared" ca="1" si="45"/>
        <v>4.3382519449562888E-2</v>
      </c>
      <c r="F421" s="27">
        <f t="shared" si="42"/>
        <v>1.7955604089115056E-2</v>
      </c>
      <c r="G421" s="26">
        <f t="shared" ca="1" si="43"/>
        <v>0.35626340482792734</v>
      </c>
      <c r="I421" s="28">
        <v>3.970000000000011E-2</v>
      </c>
      <c r="J421" s="28">
        <f t="shared" si="46"/>
        <v>1.7567540111822728E-2</v>
      </c>
    </row>
    <row r="422" spans="2:10" x14ac:dyDescent="0.35">
      <c r="B422" s="1">
        <v>7.9749999999999996</v>
      </c>
      <c r="C422" s="25">
        <f t="shared" si="44"/>
        <v>-6.9749999999999996</v>
      </c>
      <c r="D422" s="26" cm="1">
        <f t="array" aca="1" ref="D422" ca="1">B422^2*$P$6+C422^2*$P$5+2*B422*C422*MMULT(MMULT(TRANSPOSE(gmvweights), covmat), epweights)</f>
        <v>1.8771206380168992E-3</v>
      </c>
      <c r="E422" s="27">
        <f t="shared" ca="1" si="45"/>
        <v>4.332575028798577E-2</v>
      </c>
      <c r="F422" s="27">
        <f t="shared" si="42"/>
        <v>1.7926607645165966E-2</v>
      </c>
      <c r="G422" s="26">
        <f t="shared" ca="1" si="43"/>
        <v>0.35606094626464585</v>
      </c>
      <c r="I422" s="28">
        <v>3.9800000000000113E-2</v>
      </c>
      <c r="J422" s="28">
        <f t="shared" si="46"/>
        <v>1.7605493613363842E-2</v>
      </c>
    </row>
    <row r="423" spans="2:10" x14ac:dyDescent="0.35">
      <c r="B423" s="1">
        <v>7.9499999999999993</v>
      </c>
      <c r="C423" s="25">
        <f t="shared" si="44"/>
        <v>-6.9499999999999993</v>
      </c>
      <c r="D423" s="26" cm="1">
        <f t="array" aca="1" ref="D423" ca="1">B423^2*$P$6+C423^2*$P$5+2*B423*C423*MMULT(MMULT(TRANSPOSE(gmvweights), covmat), epweights)</f>
        <v>1.872213688676419E-3</v>
      </c>
      <c r="E423" s="27">
        <f t="shared" ca="1" si="45"/>
        <v>4.3269084675740706E-2</v>
      </c>
      <c r="F423" s="27">
        <f t="shared" si="42"/>
        <v>1.7897611201216884E-2</v>
      </c>
      <c r="G423" s="26">
        <f t="shared" ca="1" si="43"/>
        <v>0.3558571048268494</v>
      </c>
      <c r="I423" s="28">
        <v>3.9900000000000116E-2</v>
      </c>
      <c r="J423" s="28">
        <f t="shared" si="46"/>
        <v>1.764344711490496E-2</v>
      </c>
    </row>
    <row r="424" spans="2:10" x14ac:dyDescent="0.35">
      <c r="B424" s="1">
        <v>7.9249999999999989</v>
      </c>
      <c r="C424" s="25">
        <f t="shared" si="44"/>
        <v>-6.9249999999999989</v>
      </c>
      <c r="D424" s="26" cm="1">
        <f t="array" aca="1" ref="D424" ca="1">B424^2*$P$6+C424^2*$P$5+2*B424*C424*MMULT(MMULT(TRANSPOSE(gmvweights), covmat), epweights)</f>
        <v>1.8673221457703032E-3</v>
      </c>
      <c r="E424" s="27">
        <f t="shared" ca="1" si="45"/>
        <v>4.3212523020188291E-2</v>
      </c>
      <c r="F424" s="27">
        <f t="shared" si="42"/>
        <v>1.7868614757267781E-2</v>
      </c>
      <c r="G424" s="26">
        <f t="shared" ca="1" si="43"/>
        <v>0.35565187318703367</v>
      </c>
      <c r="I424" s="28">
        <v>4.0000000000000119E-2</v>
      </c>
      <c r="J424" s="28">
        <f t="shared" si="46"/>
        <v>1.7681400616446075E-2</v>
      </c>
    </row>
    <row r="425" spans="2:10" x14ac:dyDescent="0.35">
      <c r="B425" s="1">
        <v>7.8999999999999986</v>
      </c>
      <c r="C425" s="25">
        <f t="shared" si="44"/>
        <v>-6.8999999999999986</v>
      </c>
      <c r="D425" s="26" cm="1">
        <f t="array" aca="1" ref="D425" ca="1">B425^2*$P$6+C425^2*$P$5+2*B425*C425*MMULT(MMULT(TRANSPOSE(gmvweights), covmat), epweights)</f>
        <v>1.8624460092985379E-3</v>
      </c>
      <c r="E425" s="27">
        <f t="shared" ca="1" si="45"/>
        <v>4.3156065730074814E-2</v>
      </c>
      <c r="F425" s="27">
        <f t="shared" si="42"/>
        <v>1.7839618313318699E-2</v>
      </c>
      <c r="G425" s="26">
        <f t="shared" ca="1" si="43"/>
        <v>0.35544524399564875</v>
      </c>
      <c r="I425" s="28">
        <v>4.0100000000000122E-2</v>
      </c>
      <c r="J425" s="28">
        <f t="shared" si="46"/>
        <v>1.7719354117987193E-2</v>
      </c>
    </row>
    <row r="426" spans="2:10" x14ac:dyDescent="0.35">
      <c r="B426" s="1">
        <v>7.8749999999999982</v>
      </c>
      <c r="C426" s="25">
        <f t="shared" si="44"/>
        <v>-6.8749999999999982</v>
      </c>
      <c r="D426" s="26" cm="1">
        <f t="array" aca="1" ref="D426" ca="1">B426^2*$P$6+C426^2*$P$5+2*B426*C426*MMULT(MMULT(TRANSPOSE(gmvweights), covmat), epweights)</f>
        <v>1.857585279261123E-3</v>
      </c>
      <c r="E426" s="27">
        <f t="shared" ca="1" si="45"/>
        <v>4.3099713215532222E-2</v>
      </c>
      <c r="F426" s="27">
        <f t="shared" si="42"/>
        <v>1.781062186936961E-2</v>
      </c>
      <c r="G426" s="26">
        <f t="shared" ca="1" si="43"/>
        <v>0.3552372098812942</v>
      </c>
      <c r="I426" s="28">
        <v>4.0200000000000125E-2</v>
      </c>
      <c r="J426" s="28">
        <f t="shared" si="46"/>
        <v>1.7757307619528307E-2</v>
      </c>
    </row>
    <row r="427" spans="2:10" x14ac:dyDescent="0.35">
      <c r="B427" s="1">
        <v>7.8499999999999979</v>
      </c>
      <c r="C427" s="25">
        <f t="shared" si="44"/>
        <v>-6.8499999999999979</v>
      </c>
      <c r="D427" s="26" cm="1">
        <f t="array" aca="1" ref="D427" ca="1">B427^2*$P$6+C427^2*$P$5+2*B427*C427*MMULT(MMULT(TRANSPOSE(gmvweights), covmat), epweights)</f>
        <v>1.8527399556580448E-3</v>
      </c>
      <c r="E427" s="27">
        <f t="shared" ca="1" si="45"/>
        <v>4.3043465888076962E-2</v>
      </c>
      <c r="F427" s="27">
        <f t="shared" si="42"/>
        <v>1.7781625425420527E-2</v>
      </c>
      <c r="G427" s="26">
        <f t="shared" ca="1" si="43"/>
        <v>0.35502776345093384</v>
      </c>
      <c r="I427" s="28">
        <v>4.0300000000000127E-2</v>
      </c>
      <c r="J427" s="28">
        <f t="shared" si="46"/>
        <v>1.7795261121069425E-2</v>
      </c>
    </row>
    <row r="428" spans="2:10" x14ac:dyDescent="0.35">
      <c r="B428" s="1">
        <v>7.8249999999999975</v>
      </c>
      <c r="C428" s="25">
        <f t="shared" si="44"/>
        <v>-6.8249999999999975</v>
      </c>
      <c r="D428" s="26" cm="1">
        <f t="array" aca="1" ref="D428" ca="1">B428^2*$P$6+C428^2*$P$5+2*B428*C428*MMULT(MMULT(TRANSPOSE(gmvweights), covmat), epweights)</f>
        <v>1.847910038489331E-3</v>
      </c>
      <c r="E428" s="27">
        <f t="shared" ca="1" si="45"/>
        <v>4.2987324160609616E-2</v>
      </c>
      <c r="F428" s="27">
        <f t="shared" si="42"/>
        <v>1.7752628981471438E-2</v>
      </c>
      <c r="G428" s="26">
        <f t="shared" ca="1" si="43"/>
        <v>0.35481689729010424</v>
      </c>
      <c r="I428" s="28">
        <v>4.040000000000013E-2</v>
      </c>
      <c r="J428" s="28">
        <f t="shared" si="46"/>
        <v>1.783321462261054E-2</v>
      </c>
    </row>
    <row r="429" spans="2:10" x14ac:dyDescent="0.35">
      <c r="B429" s="1">
        <v>7.7999999999999972</v>
      </c>
      <c r="C429" s="25">
        <f t="shared" si="44"/>
        <v>-6.7999999999999972</v>
      </c>
      <c r="D429" s="26" cm="1">
        <f t="array" aca="1" ref="D429" ca="1">B429^2*$P$6+C429^2*$P$5+2*B429*C429*MMULT(MMULT(TRANSPOSE(gmvweights), covmat), epweights)</f>
        <v>1.8430955277549538E-3</v>
      </c>
      <c r="E429" s="27">
        <f t="shared" ca="1" si="45"/>
        <v>4.293128844741273E-2</v>
      </c>
      <c r="F429" s="27">
        <f t="shared" si="42"/>
        <v>1.7723632537522356E-2</v>
      </c>
      <c r="G429" s="26">
        <f t="shared" ca="1" si="43"/>
        <v>0.35460460396314553</v>
      </c>
      <c r="I429" s="28">
        <v>4.0500000000000133E-2</v>
      </c>
      <c r="J429" s="28">
        <f t="shared" si="46"/>
        <v>1.7871168124151654E-2</v>
      </c>
    </row>
    <row r="430" spans="2:10" x14ac:dyDescent="0.35">
      <c r="B430" s="1">
        <v>7.7749999999999968</v>
      </c>
      <c r="C430" s="25">
        <f t="shared" si="44"/>
        <v>-6.7749999999999968</v>
      </c>
      <c r="D430" s="26" cm="1">
        <f t="array" aca="1" ref="D430" ca="1">B430^2*$P$6+C430^2*$P$5+2*B430*C430*MMULT(MMULT(TRANSPOSE(gmvweights), covmat), epweights)</f>
        <v>1.8382964234549271E-3</v>
      </c>
      <c r="E430" s="27">
        <f t="shared" ca="1" si="45"/>
        <v>4.2875359164150764E-2</v>
      </c>
      <c r="F430" s="27">
        <f t="shared" si="42"/>
        <v>1.7694636093573253E-2</v>
      </c>
      <c r="G430" s="26">
        <f t="shared" ca="1" si="43"/>
        <v>0.35439087601341646</v>
      </c>
      <c r="I430" s="28">
        <v>4.0600000000000136E-2</v>
      </c>
      <c r="J430" s="28">
        <f t="shared" si="46"/>
        <v>1.7909121625692772E-2</v>
      </c>
    </row>
    <row r="431" spans="2:10" x14ac:dyDescent="0.35">
      <c r="B431" s="1">
        <v>7.7499999999999964</v>
      </c>
      <c r="C431" s="25">
        <f t="shared" si="44"/>
        <v>-6.7499999999999964</v>
      </c>
      <c r="D431" s="26" cm="1">
        <f t="array" aca="1" ref="D431" ca="1">B431^2*$P$6+C431^2*$P$5+2*B431*C431*MMULT(MMULT(TRANSPOSE(gmvweights), covmat), epweights)</f>
        <v>1.8335127255892647E-3</v>
      </c>
      <c r="E431" s="27">
        <f t="shared" ca="1" si="45"/>
        <v>4.2819536727868326E-2</v>
      </c>
      <c r="F431" s="27">
        <f t="shared" si="42"/>
        <v>1.7665639649624171E-2</v>
      </c>
      <c r="G431" s="26">
        <f t="shared" ca="1" si="43"/>
        <v>0.35417570596353243</v>
      </c>
      <c r="I431" s="28">
        <v>4.0700000000000139E-2</v>
      </c>
      <c r="J431" s="28">
        <f t="shared" si="46"/>
        <v>1.7947075127233886E-2</v>
      </c>
    </row>
    <row r="432" spans="2:10" x14ac:dyDescent="0.35">
      <c r="B432" s="1">
        <v>7.7249999999999961</v>
      </c>
      <c r="C432" s="25">
        <f t="shared" si="44"/>
        <v>-6.7249999999999961</v>
      </c>
      <c r="D432" s="26" cm="1">
        <f t="array" aca="1" ref="D432" ca="1">B432^2*$P$6+C432^2*$P$5+2*B432*C432*MMULT(MMULT(TRANSPOSE(gmvweights), covmat), epweights)</f>
        <v>1.828744434157939E-3</v>
      </c>
      <c r="E432" s="27">
        <f t="shared" ca="1" si="45"/>
        <v>4.2763821556988317E-2</v>
      </c>
      <c r="F432" s="27">
        <f t="shared" si="42"/>
        <v>1.7636643205675082E-2</v>
      </c>
      <c r="G432" s="26">
        <f t="shared" ca="1" si="43"/>
        <v>0.35395908631560319</v>
      </c>
      <c r="I432" s="28">
        <v>4.0800000000000142E-2</v>
      </c>
      <c r="J432" s="28">
        <f t="shared" si="46"/>
        <v>1.7985028628775004E-2</v>
      </c>
    </row>
    <row r="433" spans="2:10" x14ac:dyDescent="0.35">
      <c r="B433" s="1">
        <v>7.6999999999999957</v>
      </c>
      <c r="C433" s="25">
        <f t="shared" si="44"/>
        <v>-6.6999999999999957</v>
      </c>
      <c r="D433" s="26" cm="1">
        <f t="array" aca="1" ref="D433" ca="1">B433^2*$P$6+C433^2*$P$5+2*B433*C433*MMULT(MMULT(TRANSPOSE(gmvweights), covmat), epweights)</f>
        <v>1.8239915491609776E-3</v>
      </c>
      <c r="E433" s="27">
        <f t="shared" ca="1" si="45"/>
        <v>4.2708214071311597E-2</v>
      </c>
      <c r="F433" s="27">
        <f t="shared" si="42"/>
        <v>1.7607646761725999E-2</v>
      </c>
      <c r="G433" s="26">
        <f t="shared" ca="1" si="43"/>
        <v>0.35374100955146853</v>
      </c>
      <c r="I433" s="28">
        <v>4.0900000000000145E-2</v>
      </c>
      <c r="J433" s="28">
        <f t="shared" si="46"/>
        <v>1.8022982130316119E-2</v>
      </c>
    </row>
    <row r="434" spans="2:10" x14ac:dyDescent="0.35">
      <c r="B434" s="1">
        <v>7.6749999999999954</v>
      </c>
      <c r="C434" s="25">
        <f t="shared" si="44"/>
        <v>-6.6749999999999954</v>
      </c>
      <c r="D434" s="26" cm="1">
        <f t="array" aca="1" ref="D434" ca="1">B434^2*$P$6+C434^2*$P$5+2*B434*C434*MMULT(MMULT(TRANSPOSE(gmvweights), covmat), epweights)</f>
        <v>1.8192540705983667E-3</v>
      </c>
      <c r="E434" s="27">
        <f t="shared" ca="1" si="45"/>
        <v>4.2652714692014232E-2</v>
      </c>
      <c r="F434" s="27">
        <f t="shared" si="42"/>
        <v>1.757865031777691E-2</v>
      </c>
      <c r="G434" s="26">
        <f t="shared" ca="1" si="43"/>
        <v>0.35352146813295449</v>
      </c>
      <c r="I434" s="28">
        <v>4.1000000000000147E-2</v>
      </c>
      <c r="J434" s="28">
        <f t="shared" si="46"/>
        <v>1.8060935631857237E-2</v>
      </c>
    </row>
    <row r="435" spans="2:10" x14ac:dyDescent="0.35">
      <c r="B435" s="1">
        <v>7.649999999999995</v>
      </c>
      <c r="C435" s="25">
        <f t="shared" si="44"/>
        <v>-6.649999999999995</v>
      </c>
      <c r="D435" s="26" cm="1">
        <f t="array" aca="1" ref="D435" ca="1">B435^2*$P$6+C435^2*$P$5+2*B435*C435*MMULT(MMULT(TRANSPOSE(gmvweights), covmat), epweights)</f>
        <v>1.8145319984700925E-3</v>
      </c>
      <c r="E435" s="27">
        <f t="shared" ca="1" si="45"/>
        <v>4.2597323841646349E-2</v>
      </c>
      <c r="F435" s="27">
        <f t="shared" si="42"/>
        <v>1.7549653873827828E-2</v>
      </c>
      <c r="G435" s="26">
        <f t="shared" ca="1" si="43"/>
        <v>0.35330045450212422</v>
      </c>
      <c r="I435" s="28">
        <v>4.110000000000015E-2</v>
      </c>
      <c r="J435" s="28">
        <f t="shared" si="46"/>
        <v>1.8098889133398351E-2</v>
      </c>
    </row>
    <row r="436" spans="2:10" x14ac:dyDescent="0.35">
      <c r="B436" s="1">
        <v>7.6249999999999947</v>
      </c>
      <c r="C436" s="25">
        <f t="shared" si="44"/>
        <v>-6.6249999999999947</v>
      </c>
      <c r="D436" s="26" cm="1">
        <f t="array" aca="1" ref="D436" ca="1">B436^2*$P$6+C436^2*$P$5+2*B436*C436*MMULT(MMULT(TRANSPOSE(gmvweights), covmat), epweights)</f>
        <v>1.8098253327761687E-3</v>
      </c>
      <c r="E436" s="27">
        <f t="shared" ca="1" si="45"/>
        <v>4.2542041944130617E-2</v>
      </c>
      <c r="F436" s="27">
        <f t="shared" si="42"/>
        <v>1.7520657429878725E-2</v>
      </c>
      <c r="G436" s="26">
        <f t="shared" ca="1" si="43"/>
        <v>0.35307796108153372</v>
      </c>
      <c r="I436" s="28">
        <v>4.1200000000000153E-2</v>
      </c>
      <c r="J436" s="28">
        <f t="shared" si="46"/>
        <v>1.8136842634939469E-2</v>
      </c>
    </row>
    <row r="437" spans="2:10" x14ac:dyDescent="0.35">
      <c r="B437" s="1">
        <v>7.5999999999999943</v>
      </c>
      <c r="C437" s="25">
        <f t="shared" si="44"/>
        <v>-6.5999999999999943</v>
      </c>
      <c r="D437" s="26" cm="1">
        <f t="array" aca="1" ref="D437" ca="1">B437^2*$P$6+C437^2*$P$5+2*B437*C437*MMULT(MMULT(TRANSPOSE(gmvweights), covmat), epweights)</f>
        <v>1.8051340735165955E-3</v>
      </c>
      <c r="E437" s="27">
        <f t="shared" ca="1" si="45"/>
        <v>4.2486869424759877E-2</v>
      </c>
      <c r="F437" s="27">
        <f t="shared" si="42"/>
        <v>1.7491660985929643E-2</v>
      </c>
      <c r="G437" s="26">
        <f t="shared" ca="1" si="43"/>
        <v>0.35285398027450388</v>
      </c>
      <c r="I437" s="28">
        <v>4.1300000000000156E-2</v>
      </c>
      <c r="J437" s="28">
        <f t="shared" si="46"/>
        <v>1.8174796136480584E-2</v>
      </c>
    </row>
    <row r="438" spans="2:10" x14ac:dyDescent="0.35">
      <c r="B438" s="1">
        <v>7.574999999999994</v>
      </c>
      <c r="C438" s="25">
        <f t="shared" si="44"/>
        <v>-6.574999999999994</v>
      </c>
      <c r="D438" s="26" cm="1">
        <f t="array" aca="1" ref="D438" ca="1">B438^2*$P$6+C438^2*$P$5+2*B438*C438*MMULT(MMULT(TRANSPOSE(gmvweights), covmat), epweights)</f>
        <v>1.8004582206913727E-3</v>
      </c>
      <c r="E438" s="27">
        <f t="shared" ca="1" si="45"/>
        <v>4.2431806710195273E-2</v>
      </c>
      <c r="F438" s="27">
        <f t="shared" si="42"/>
        <v>1.7462664541980553E-2</v>
      </c>
      <c r="G438" s="26">
        <f t="shared" ca="1" si="43"/>
        <v>0.35262850446538752</v>
      </c>
      <c r="I438" s="28">
        <v>4.1400000000000159E-2</v>
      </c>
      <c r="J438" s="28">
        <f t="shared" si="46"/>
        <v>1.8212749638021702E-2</v>
      </c>
    </row>
    <row r="439" spans="2:10" x14ac:dyDescent="0.35">
      <c r="B439" s="1">
        <v>7.5499999999999936</v>
      </c>
      <c r="C439" s="25">
        <f t="shared" si="44"/>
        <v>-6.5499999999999936</v>
      </c>
      <c r="D439" s="26" cm="1">
        <f t="array" aca="1" ref="D439" ca="1">B439^2*$P$6+C439^2*$P$5+2*B439*C439*MMULT(MMULT(TRANSPOSE(gmvweights), covmat), epweights)</f>
        <v>1.7957977743005143E-3</v>
      </c>
      <c r="E439" s="27">
        <f t="shared" ca="1" si="45"/>
        <v>4.2376854228464322E-2</v>
      </c>
      <c r="F439" s="27">
        <f t="shared" si="42"/>
        <v>1.7433668098031464E-2</v>
      </c>
      <c r="G439" s="26">
        <f t="shared" ca="1" si="43"/>
        <v>0.3524015260198477</v>
      </c>
      <c r="I439" s="28">
        <v>4.1500000000000162E-2</v>
      </c>
      <c r="J439" s="28">
        <f t="shared" si="46"/>
        <v>1.8250703139562816E-2</v>
      </c>
    </row>
    <row r="440" spans="2:10" x14ac:dyDescent="0.35">
      <c r="B440" s="1">
        <v>7.5249999999999932</v>
      </c>
      <c r="C440" s="25">
        <f t="shared" si="44"/>
        <v>-6.5249999999999932</v>
      </c>
      <c r="D440" s="26" cm="1">
        <f t="array" aca="1" ref="D440" ca="1">B440^2*$P$6+C440^2*$P$5+2*B440*C440*MMULT(MMULT(TRANSPOSE(gmvweights), covmat), epweights)</f>
        <v>1.7911527343439787E-3</v>
      </c>
      <c r="E440" s="27">
        <f t="shared" ca="1" si="45"/>
        <v>4.2322012408957811E-2</v>
      </c>
      <c r="F440" s="27">
        <f t="shared" si="42"/>
        <v>1.7404671654082382E-2</v>
      </c>
      <c r="G440" s="26">
        <f t="shared" ca="1" si="43"/>
        <v>0.35217303728514765</v>
      </c>
      <c r="I440" s="28">
        <v>4.1600000000000165E-2</v>
      </c>
      <c r="J440" s="28">
        <f t="shared" si="46"/>
        <v>1.8288656641103934E-2</v>
      </c>
    </row>
    <row r="441" spans="2:10" x14ac:dyDescent="0.35">
      <c r="B441" s="1">
        <v>7.4999999999999929</v>
      </c>
      <c r="C441" s="25">
        <f t="shared" si="44"/>
        <v>-6.4999999999999929</v>
      </c>
      <c r="D441" s="26" cm="1">
        <f t="array" aca="1" ref="D441" ca="1">B441^2*$P$6+C441^2*$P$5+2*B441*C441*MMULT(MMULT(TRANSPOSE(gmvweights), covmat), epweights)</f>
        <v>1.7865231008218352E-3</v>
      </c>
      <c r="E441" s="27">
        <f t="shared" ca="1" si="45"/>
        <v>4.2267281682429436E-2</v>
      </c>
      <c r="F441" s="27">
        <f t="shared" si="42"/>
        <v>1.7375675210133293E-2</v>
      </c>
      <c r="G441" s="26">
        <f t="shared" ca="1" si="43"/>
        <v>0.35194303059042309</v>
      </c>
      <c r="I441" s="28">
        <v>4.1700000000000167E-2</v>
      </c>
      <c r="J441" s="28">
        <f t="shared" si="46"/>
        <v>1.8326610142645049E-2</v>
      </c>
    </row>
    <row r="442" spans="2:10" x14ac:dyDescent="0.35">
      <c r="B442" s="1">
        <v>7.4749999999999925</v>
      </c>
      <c r="C442" s="25">
        <f t="shared" si="44"/>
        <v>-6.4749999999999925</v>
      </c>
      <c r="D442" s="26" cm="1">
        <f t="array" aca="1" ref="D442" ca="1">B442^2*$P$6+C442^2*$P$5+2*B442*C442*MMULT(MMULT(TRANSPOSE(gmvweights), covmat), epweights)</f>
        <v>1.7819088737339867E-3</v>
      </c>
      <c r="E442" s="27">
        <f t="shared" ca="1" si="45"/>
        <v>4.2212662480990072E-2</v>
      </c>
      <c r="F442" s="27">
        <f t="shared" si="42"/>
        <v>1.7346678766184197E-2</v>
      </c>
      <c r="G442" s="26">
        <f t="shared" ca="1" si="43"/>
        <v>0.35171149824700604</v>
      </c>
      <c r="I442" s="28">
        <v>4.180000000000017E-2</v>
      </c>
      <c r="J442" s="28">
        <f t="shared" si="46"/>
        <v>1.8364563644186167E-2</v>
      </c>
    </row>
    <row r="443" spans="2:10" x14ac:dyDescent="0.35">
      <c r="B443" s="1">
        <v>7.4499999999999922</v>
      </c>
      <c r="C443" s="25">
        <f t="shared" si="44"/>
        <v>-6.4499999999999922</v>
      </c>
      <c r="D443" s="26" cm="1">
        <f t="array" aca="1" ref="D443" ca="1">B443^2*$P$6+C443^2*$P$5+2*B443*C443*MMULT(MMULT(TRANSPOSE(gmvweights), covmat), epweights)</f>
        <v>1.7773100530805441E-3</v>
      </c>
      <c r="E443" s="27">
        <f t="shared" ca="1" si="45"/>
        <v>4.2158155238109556E-2</v>
      </c>
      <c r="F443" s="27">
        <f t="shared" si="42"/>
        <v>1.7317682322235108E-2</v>
      </c>
      <c r="G443" s="26">
        <f t="shared" ca="1" si="43"/>
        <v>0.35147843254869038</v>
      </c>
      <c r="I443" s="28">
        <v>4.1900000000000173E-2</v>
      </c>
      <c r="J443" s="28">
        <f t="shared" si="46"/>
        <v>1.8402517145727281E-2</v>
      </c>
    </row>
    <row r="444" spans="2:10" x14ac:dyDescent="0.35">
      <c r="B444" s="1">
        <v>7.4249999999999918</v>
      </c>
      <c r="C444" s="25">
        <f t="shared" si="44"/>
        <v>-6.4249999999999918</v>
      </c>
      <c r="D444" s="26" cm="1">
        <f t="array" aca="1" ref="D444" ca="1">B444^2*$P$6+C444^2*$P$5+2*B444*C444*MMULT(MMULT(TRANSPOSE(gmvweights), covmat), epweights)</f>
        <v>1.7727266388614243E-3</v>
      </c>
      <c r="E444" s="27">
        <f t="shared" ca="1" si="45"/>
        <v>4.2103760388609288E-2</v>
      </c>
      <c r="F444" s="27">
        <f t="shared" si="42"/>
        <v>1.7288685878286025E-2</v>
      </c>
      <c r="G444" s="26">
        <f t="shared" ca="1" si="43"/>
        <v>0.35124382577207858</v>
      </c>
      <c r="I444" s="28">
        <v>4.2000000000000176E-2</v>
      </c>
      <c r="J444" s="28">
        <f t="shared" si="46"/>
        <v>1.8440470647268396E-2</v>
      </c>
    </row>
    <row r="445" spans="2:10" x14ac:dyDescent="0.35">
      <c r="B445" s="1">
        <v>7.3999999999999915</v>
      </c>
      <c r="C445" s="25">
        <f t="shared" si="44"/>
        <v>-6.3999999999999915</v>
      </c>
      <c r="D445" s="26" cm="1">
        <f t="array" aca="1" ref="D445" ca="1">B445^2*$P$6+C445^2*$P$5+2*B445*C445*MMULT(MMULT(TRANSPOSE(gmvweights), covmat), epweights)</f>
        <v>1.7681586310766273E-3</v>
      </c>
      <c r="E445" s="27">
        <f t="shared" ca="1" si="45"/>
        <v>4.2049478368662643E-2</v>
      </c>
      <c r="F445" s="27">
        <f t="shared" si="42"/>
        <v>1.7259689434336936E-2</v>
      </c>
      <c r="G445" s="26">
        <f t="shared" ca="1" si="43"/>
        <v>0.35100767017686924</v>
      </c>
      <c r="I445" s="28">
        <v>4.2100000000000179E-2</v>
      </c>
      <c r="J445" s="28">
        <f t="shared" si="46"/>
        <v>1.8478424148809514E-2</v>
      </c>
    </row>
    <row r="446" spans="2:10" x14ac:dyDescent="0.35">
      <c r="B446" s="1">
        <v>7.3749999999999911</v>
      </c>
      <c r="C446" s="25">
        <f t="shared" si="44"/>
        <v>-6.3749999999999911</v>
      </c>
      <c r="D446" s="26" cm="1">
        <f t="array" aca="1" ref="D446" ca="1">B446^2*$P$6+C446^2*$P$5+2*B446*C446*MMULT(MMULT(TRANSPOSE(gmvweights), covmat), epweights)</f>
        <v>1.7636060297262224E-3</v>
      </c>
      <c r="E446" s="27">
        <f t="shared" ca="1" si="45"/>
        <v>4.1995309615791884E-2</v>
      </c>
      <c r="F446" s="27">
        <f t="shared" si="42"/>
        <v>1.7230692990387854E-2</v>
      </c>
      <c r="G446" s="26">
        <f t="shared" ca="1" si="43"/>
        <v>0.35076995800618016</v>
      </c>
      <c r="I446" s="28">
        <v>4.2200000000000182E-2</v>
      </c>
      <c r="J446" s="28">
        <f t="shared" si="46"/>
        <v>1.8516377650350628E-2</v>
      </c>
    </row>
    <row r="447" spans="2:10" x14ac:dyDescent="0.35">
      <c r="B447" s="1">
        <v>7.3499999999999908</v>
      </c>
      <c r="C447" s="25">
        <f t="shared" si="44"/>
        <v>-6.3499999999999908</v>
      </c>
      <c r="D447" s="26" cm="1">
        <f t="array" aca="1" ref="D447" ca="1">B447^2*$P$6+C447^2*$P$5+2*B447*C447*MMULT(MMULT(TRANSPOSE(gmvweights), covmat), epweights)</f>
        <v>1.759068834810168E-3</v>
      </c>
      <c r="E447" s="27">
        <f t="shared" ca="1" si="45"/>
        <v>4.1941254568862961E-2</v>
      </c>
      <c r="F447" s="27">
        <f t="shared" si="42"/>
        <v>1.7201696546438751E-2</v>
      </c>
      <c r="G447" s="26">
        <f t="shared" ca="1" si="43"/>
        <v>0.35053068148689187</v>
      </c>
      <c r="I447" s="28">
        <v>4.2300000000000185E-2</v>
      </c>
      <c r="J447" s="28">
        <f t="shared" si="46"/>
        <v>1.8554331151891746E-2</v>
      </c>
    </row>
    <row r="448" spans="2:10" x14ac:dyDescent="0.35">
      <c r="B448" s="1">
        <v>7.3249999999999904</v>
      </c>
      <c r="C448" s="25">
        <f t="shared" si="44"/>
        <v>-6.3249999999999904</v>
      </c>
      <c r="D448" s="26" cm="1">
        <f t="array" aca="1" ref="D448" ca="1">B448^2*$P$6+C448^2*$P$5+2*B448*C448*MMULT(MMULT(TRANSPOSE(gmvweights), covmat), epweights)</f>
        <v>1.7545470463284363E-3</v>
      </c>
      <c r="E448" s="27">
        <f t="shared" ca="1" si="45"/>
        <v>4.1887313668083757E-2</v>
      </c>
      <c r="F448" s="27">
        <f t="shared" si="42"/>
        <v>1.7172700102489669E-2</v>
      </c>
      <c r="G448" s="26">
        <f t="shared" ca="1" si="43"/>
        <v>0.35028983282997217</v>
      </c>
      <c r="I448" s="28">
        <v>4.2400000000000188E-2</v>
      </c>
      <c r="J448" s="28">
        <f t="shared" si="46"/>
        <v>1.859228465343286E-2</v>
      </c>
    </row>
    <row r="449" spans="2:10" x14ac:dyDescent="0.35">
      <c r="B449" s="1">
        <v>7.2999999999999901</v>
      </c>
      <c r="C449" s="25">
        <f t="shared" si="44"/>
        <v>-6.2999999999999901</v>
      </c>
      <c r="D449" s="26" cm="1">
        <f t="array" aca="1" ref="D449" ca="1">B449^2*$P$6+C449^2*$P$5+2*B449*C449*MMULT(MMULT(TRANSPOSE(gmvweights), covmat), epweights)</f>
        <v>1.750040664281069E-3</v>
      </c>
      <c r="E449" s="27">
        <f t="shared" ca="1" si="45"/>
        <v>4.1833487355001482E-2</v>
      </c>
      <c r="F449" s="27">
        <f t="shared" si="42"/>
        <v>1.7143703658540579E-2</v>
      </c>
      <c r="G449" s="26">
        <f t="shared" ca="1" si="43"/>
        <v>0.35004740423080755</v>
      </c>
      <c r="I449" s="28">
        <v>4.250000000000019E-2</v>
      </c>
      <c r="J449" s="28">
        <f t="shared" si="46"/>
        <v>1.8630238154973978E-2</v>
      </c>
    </row>
    <row r="450" spans="2:10" x14ac:dyDescent="0.35">
      <c r="B450" s="1">
        <v>7.2749999999999897</v>
      </c>
      <c r="C450" s="25">
        <f t="shared" si="44"/>
        <v>-6.2749999999999897</v>
      </c>
      <c r="D450" s="26" cm="1">
        <f t="array" aca="1" ref="D450" ca="1">B450^2*$P$6+C450^2*$P$5+2*B450*C450*MMULT(MMULT(TRANSPOSE(gmvweights), covmat), epweights)</f>
        <v>1.7455496886680383E-3</v>
      </c>
      <c r="E450" s="27">
        <f t="shared" ca="1" si="45"/>
        <v>4.177977607249754E-2</v>
      </c>
      <c r="F450" s="27">
        <f t="shared" si="42"/>
        <v>1.7114707214591497E-2</v>
      </c>
      <c r="G450" s="26">
        <f t="shared" ca="1" si="43"/>
        <v>0.34980338786956666</v>
      </c>
      <c r="I450" s="28">
        <v>4.2600000000000193E-2</v>
      </c>
      <c r="J450" s="28">
        <f t="shared" si="46"/>
        <v>1.8668191656515093E-2</v>
      </c>
    </row>
    <row r="451" spans="2:10" x14ac:dyDescent="0.35">
      <c r="B451" s="1">
        <v>7.2499999999999893</v>
      </c>
      <c r="C451" s="25">
        <f t="shared" si="44"/>
        <v>-6.2499999999999893</v>
      </c>
      <c r="D451" s="26" cm="1">
        <f t="array" aca="1" ref="D451" ca="1">B451^2*$P$6+C451^2*$P$5+2*B451*C451*MMULT(MMULT(TRANSPOSE(gmvweights), covmat), epweights)</f>
        <v>1.7410741194893581E-3</v>
      </c>
      <c r="E451" s="27">
        <f t="shared" ca="1" si="45"/>
        <v>4.1726180264785299E-2</v>
      </c>
      <c r="F451" s="27">
        <f t="shared" si="42"/>
        <v>1.7085710770642408E-2</v>
      </c>
      <c r="G451" s="26">
        <f t="shared" ca="1" si="43"/>
        <v>0.34955777591154158</v>
      </c>
      <c r="I451" s="28">
        <v>4.2700000000000196E-2</v>
      </c>
      <c r="J451" s="28">
        <f t="shared" si="46"/>
        <v>1.8706145158056211E-2</v>
      </c>
    </row>
    <row r="452" spans="2:10" x14ac:dyDescent="0.35">
      <c r="B452" s="1">
        <v>7.224999999999989</v>
      </c>
      <c r="C452" s="25">
        <f t="shared" si="44"/>
        <v>-6.224999999999989</v>
      </c>
      <c r="D452" s="26" cm="1">
        <f t="array" aca="1" ref="D452" ca="1">B452^2*$P$6+C452^2*$P$5+2*B452*C452*MMULT(MMULT(TRANSPOSE(gmvweights), covmat), epweights)</f>
        <v>1.7366139567450561E-3</v>
      </c>
      <c r="E452" s="27">
        <f t="shared" ca="1" si="45"/>
        <v>4.1672700377406023E-2</v>
      </c>
      <c r="F452" s="27">
        <f t="shared" si="42"/>
        <v>1.7056714326693326E-2</v>
      </c>
      <c r="G452" s="26">
        <f t="shared" ca="1" si="43"/>
        <v>0.34931056050751247</v>
      </c>
      <c r="I452" s="28">
        <v>4.2800000000000199E-2</v>
      </c>
      <c r="J452" s="28">
        <f t="shared" si="46"/>
        <v>1.8744098659597325E-2</v>
      </c>
    </row>
    <row r="453" spans="2:10" x14ac:dyDescent="0.35">
      <c r="B453" s="1">
        <v>7.1999999999999886</v>
      </c>
      <c r="C453" s="25">
        <f t="shared" si="44"/>
        <v>-6.1999999999999886</v>
      </c>
      <c r="D453" s="26" cm="1">
        <f t="array" aca="1" ref="D453" ca="1">B453^2*$P$6+C453^2*$P$5+2*B453*C453*MMULT(MMULT(TRANSPOSE(gmvweights), covmat), epweights)</f>
        <v>1.7321692004350908E-3</v>
      </c>
      <c r="E453" s="27">
        <f t="shared" ca="1" si="45"/>
        <v>4.1619336857224083E-2</v>
      </c>
      <c r="F453" s="27">
        <f t="shared" si="42"/>
        <v>1.7027717882744223E-2</v>
      </c>
      <c r="G453" s="26">
        <f t="shared" ca="1" si="43"/>
        <v>0.34906173379412148</v>
      </c>
      <c r="I453" s="28">
        <v>4.2900000000000202E-2</v>
      </c>
      <c r="J453" s="28">
        <f t="shared" si="46"/>
        <v>1.8782052161138443E-2</v>
      </c>
    </row>
    <row r="454" spans="2:10" x14ac:dyDescent="0.35">
      <c r="B454" s="1">
        <v>7.1749999999999883</v>
      </c>
      <c r="C454" s="25">
        <f t="shared" si="44"/>
        <v>-6.1749999999999883</v>
      </c>
      <c r="D454" s="26" cm="1">
        <f t="array" aca="1" ref="D454" ca="1">B454^2*$P$6+C454^2*$P$5+2*B454*C454*MMULT(MMULT(TRANSPOSE(gmvweights), covmat), epweights)</f>
        <v>1.7277398505594482E-3</v>
      </c>
      <c r="E454" s="27">
        <f t="shared" ca="1" si="45"/>
        <v>4.1566090152424108E-2</v>
      </c>
      <c r="F454" s="27">
        <f t="shared" si="42"/>
        <v>1.6998721438795134E-2</v>
      </c>
      <c r="G454" s="26">
        <f t="shared" ca="1" si="43"/>
        <v>0.34881128789423982</v>
      </c>
      <c r="I454" s="28">
        <v>4.3000000000000205E-2</v>
      </c>
      <c r="J454" s="28">
        <f t="shared" si="46"/>
        <v>1.8820005662679558E-2</v>
      </c>
    </row>
    <row r="455" spans="2:10" x14ac:dyDescent="0.35">
      <c r="B455" s="1">
        <v>7.1499999999999879</v>
      </c>
      <c r="C455" s="25">
        <f t="shared" si="44"/>
        <v>-6.1499999999999879</v>
      </c>
      <c r="D455" s="26" cm="1">
        <f t="array" aca="1" ref="D455" ca="1">B455^2*$P$6+C455^2*$P$5+2*B455*C455*MMULT(MMULT(TRANSPOSE(gmvweights), covmat), epweights)</f>
        <v>1.7233259071181839E-3</v>
      </c>
      <c r="E455" s="27">
        <f t="shared" ca="1" si="45"/>
        <v>4.1512960712507409E-2</v>
      </c>
      <c r="F455" s="27">
        <f t="shared" si="42"/>
        <v>1.6969724994846051E-2</v>
      </c>
      <c r="G455" s="26">
        <f t="shared" ca="1" si="43"/>
        <v>0.34855921491734215</v>
      </c>
      <c r="I455" s="28">
        <v>4.3100000000000208E-2</v>
      </c>
      <c r="J455" s="28">
        <f t="shared" si="46"/>
        <v>1.8857959164220676E-2</v>
      </c>
    </row>
    <row r="456" spans="2:10" x14ac:dyDescent="0.35">
      <c r="B456" s="1">
        <v>7.1249999999999876</v>
      </c>
      <c r="C456" s="25">
        <f t="shared" si="44"/>
        <v>-6.1249999999999876</v>
      </c>
      <c r="D456" s="26" cm="1">
        <f t="array" aca="1" ref="D456" ca="1">B456^2*$P$6+C456^2*$P$5+2*B456*C456*MMULT(MMULT(TRANSPOSE(gmvweights), covmat), epweights)</f>
        <v>1.7189273701112701E-3</v>
      </c>
      <c r="E456" s="27">
        <f t="shared" ca="1" si="45"/>
        <v>4.1459948988285915E-2</v>
      </c>
      <c r="F456" s="27">
        <f t="shared" si="42"/>
        <v>1.6940728550896962E-2</v>
      </c>
      <c r="G456" s="26">
        <f t="shared" ca="1" si="43"/>
        <v>0.34830550695991069</v>
      </c>
      <c r="I456" s="28">
        <v>4.320000000000021E-2</v>
      </c>
      <c r="J456" s="28">
        <f t="shared" si="46"/>
        <v>1.889591266576179E-2</v>
      </c>
    </row>
    <row r="457" spans="2:10" x14ac:dyDescent="0.35">
      <c r="B457" s="1">
        <v>7.0999999999999872</v>
      </c>
      <c r="C457" s="25">
        <f t="shared" si="44"/>
        <v>-6.0999999999999872</v>
      </c>
      <c r="D457" s="26" cm="1">
        <f t="array" aca="1" ref="D457" ca="1">B457^2*$P$6+C457^2*$P$5+2*B457*C457*MMULT(MMULT(TRANSPOSE(gmvweights), covmat), epweights)</f>
        <v>1.7145442395387067E-3</v>
      </c>
      <c r="E457" s="27">
        <f t="shared" ca="1" si="45"/>
        <v>4.1407055431879079E-2</v>
      </c>
      <c r="F457" s="27">
        <f t="shared" si="42"/>
        <v>1.691173210694788E-2</v>
      </c>
      <c r="G457" s="26">
        <f t="shared" ca="1" si="43"/>
        <v>0.34805015610582057</v>
      </c>
      <c r="I457" s="28">
        <v>4.3300000000000213E-2</v>
      </c>
      <c r="J457" s="28">
        <f t="shared" si="46"/>
        <v>1.8933866167302908E-2</v>
      </c>
    </row>
    <row r="458" spans="2:10" x14ac:dyDescent="0.35">
      <c r="B458" s="1">
        <v>7.0749999999999869</v>
      </c>
      <c r="C458" s="25">
        <f t="shared" si="44"/>
        <v>-6.0749999999999869</v>
      </c>
      <c r="D458" s="26" cm="1">
        <f t="array" aca="1" ref="D458" ca="1">B458^2*$P$6+C458^2*$P$5+2*B458*C458*MMULT(MMULT(TRANSPOSE(gmvweights), covmat), epweights)</f>
        <v>1.71017651540048E-3</v>
      </c>
      <c r="E458" s="27">
        <f t="shared" ca="1" si="45"/>
        <v>4.1354280496708924E-2</v>
      </c>
      <c r="F458" s="27">
        <f t="shared" si="42"/>
        <v>1.6882735662998791E-2</v>
      </c>
      <c r="G458" s="26">
        <f t="shared" ca="1" si="43"/>
        <v>0.34779315442674436</v>
      </c>
      <c r="I458" s="28">
        <v>4.3400000000000216E-2</v>
      </c>
      <c r="J458" s="28">
        <f t="shared" si="46"/>
        <v>1.8971819668844023E-2</v>
      </c>
    </row>
    <row r="459" spans="2:10" x14ac:dyDescent="0.35">
      <c r="B459" s="1">
        <v>7.0499999999999865</v>
      </c>
      <c r="C459" s="25">
        <f t="shared" si="44"/>
        <v>-6.0499999999999865</v>
      </c>
      <c r="D459" s="26" cm="1">
        <f t="array" aca="1" ref="D459" ca="1">B459^2*$P$6+C459^2*$P$5+2*B459*C459*MMULT(MMULT(TRANSPOSE(gmvweights), covmat), epweights)</f>
        <v>1.7058241976966176E-3</v>
      </c>
      <c r="E459" s="27">
        <f t="shared" ca="1" si="45"/>
        <v>4.1301624637496009E-2</v>
      </c>
      <c r="F459" s="27">
        <f t="shared" si="42"/>
        <v>1.6853739219049695E-2</v>
      </c>
      <c r="G459" s="26">
        <f t="shared" ca="1" si="43"/>
        <v>0.3475344939825572</v>
      </c>
      <c r="I459" s="28">
        <v>4.3500000000000219E-2</v>
      </c>
      <c r="J459" s="28">
        <f t="shared" si="46"/>
        <v>1.9009773170385141E-2</v>
      </c>
    </row>
    <row r="460" spans="2:10" x14ac:dyDescent="0.35">
      <c r="B460" s="1">
        <v>7.0249999999999861</v>
      </c>
      <c r="C460" s="25">
        <f t="shared" si="44"/>
        <v>-6.0249999999999861</v>
      </c>
      <c r="D460" s="26" cm="1">
        <f t="array" aca="1" ref="D460" ca="1">B460^2*$P$6+C460^2*$P$5+2*B460*C460*MMULT(MMULT(TRANSPOSE(gmvweights), covmat), epweights)</f>
        <v>1.701487286427078E-3</v>
      </c>
      <c r="E460" s="27">
        <f t="shared" ca="1" si="45"/>
        <v>4.1249088310253333E-2</v>
      </c>
      <c r="F460" s="27">
        <f t="shared" si="42"/>
        <v>1.6824742775100605E-2</v>
      </c>
      <c r="G460" s="26">
        <f t="shared" ca="1" si="43"/>
        <v>0.34727416682176432</v>
      </c>
      <c r="I460" s="28">
        <v>4.3600000000000222E-2</v>
      </c>
      <c r="J460" s="28">
        <f t="shared" si="46"/>
        <v>1.9047726671926255E-2</v>
      </c>
    </row>
    <row r="461" spans="2:10" x14ac:dyDescent="0.35">
      <c r="B461" s="1">
        <v>6.9999999999999858</v>
      </c>
      <c r="C461" s="25">
        <f t="shared" si="44"/>
        <v>-5.9999999999999858</v>
      </c>
      <c r="D461" s="26" cm="1">
        <f t="array" aca="1" ref="D461" ca="1">B461^2*$P$6+C461^2*$P$5+2*B461*C461*MMULT(MMULT(TRANSPOSE(gmvweights), covmat), epweights)</f>
        <v>1.6971657815919167E-3</v>
      </c>
      <c r="E461" s="27">
        <f t="shared" ca="1" si="45"/>
        <v>4.1196671972283355E-2</v>
      </c>
      <c r="F461" s="27">
        <f t="shared" si="42"/>
        <v>1.6795746331151523E-2</v>
      </c>
      <c r="G461" s="26">
        <f t="shared" ca="1" si="43"/>
        <v>0.34701216498190768</v>
      </c>
      <c r="I461" s="28">
        <v>4.3700000000000225E-2</v>
      </c>
      <c r="J461" s="28">
        <f t="shared" si="46"/>
        <v>1.9085680173467373E-2</v>
      </c>
    </row>
    <row r="462" spans="2:10" x14ac:dyDescent="0.35">
      <c r="B462" s="1">
        <v>6.9749999999999854</v>
      </c>
      <c r="C462" s="25">
        <f t="shared" si="44"/>
        <v>-5.9749999999999854</v>
      </c>
      <c r="D462" s="26" cm="1">
        <f t="array" aca="1" ref="D462" ca="1">B462^2*$P$6+C462^2*$P$5+2*B462*C462*MMULT(MMULT(TRANSPOSE(gmvweights), covmat), epweights)</f>
        <v>1.6928596831911058E-3</v>
      </c>
      <c r="E462" s="27">
        <f t="shared" ca="1" si="45"/>
        <v>4.1144376082170767E-2</v>
      </c>
      <c r="F462" s="27">
        <f t="shared" si="42"/>
        <v>1.6766749887202434E-2</v>
      </c>
      <c r="G462" s="26">
        <f t="shared" ca="1" si="43"/>
        <v>0.34674848049001511</v>
      </c>
      <c r="I462" s="28">
        <v>4.3800000000000228E-2</v>
      </c>
      <c r="J462" s="28">
        <f t="shared" si="46"/>
        <v>1.9123633675008488E-2</v>
      </c>
    </row>
    <row r="463" spans="2:10" x14ac:dyDescent="0.35">
      <c r="B463" s="1">
        <v>6.9499999999999851</v>
      </c>
      <c r="C463" s="25">
        <f t="shared" si="44"/>
        <v>-5.9499999999999851</v>
      </c>
      <c r="D463" s="26" cm="1">
        <f t="array" aca="1" ref="D463" ca="1">B463^2*$P$6+C463^2*$P$5+2*B463*C463*MMULT(MMULT(TRANSPOSE(gmvweights), covmat), epweights)</f>
        <v>1.6885689912246316E-3</v>
      </c>
      <c r="E463" s="27">
        <f t="shared" ca="1" si="45"/>
        <v>4.109220109977843E-2</v>
      </c>
      <c r="F463" s="27">
        <f t="shared" si="42"/>
        <v>1.6737753443253352E-2</v>
      </c>
      <c r="G463" s="26">
        <f t="shared" ca="1" si="43"/>
        <v>0.34648310536303012</v>
      </c>
      <c r="I463" s="28">
        <v>4.3900000000000231E-2</v>
      </c>
      <c r="J463" s="28">
        <f t="shared" si="46"/>
        <v>1.9161587176549606E-2</v>
      </c>
    </row>
    <row r="464" spans="2:10" x14ac:dyDescent="0.35">
      <c r="B464" s="1">
        <v>6.9249999999999847</v>
      </c>
      <c r="C464" s="25">
        <f t="shared" si="44"/>
        <v>-5.9249999999999847</v>
      </c>
      <c r="D464" s="26" cm="1">
        <f t="array" aca="1" ref="D464" ca="1">B464^2*$P$6+C464^2*$P$5+2*B464*C464*MMULT(MMULT(TRANSPOSE(gmvweights), covmat), epweights)</f>
        <v>1.6842937056925217E-3</v>
      </c>
      <c r="E464" s="27">
        <f t="shared" ca="1" si="45"/>
        <v>4.1040147486242316E-2</v>
      </c>
      <c r="F464" s="27">
        <f t="shared" si="42"/>
        <v>1.6708756999304263E-2</v>
      </c>
      <c r="G464" s="26">
        <f t="shared" ca="1" si="43"/>
        <v>0.34621603160825365</v>
      </c>
      <c r="I464" s="28">
        <v>4.4000000000000233E-2</v>
      </c>
      <c r="J464" s="28">
        <f t="shared" si="46"/>
        <v>1.919954067809072E-2</v>
      </c>
    </row>
    <row r="465" spans="2:10" x14ac:dyDescent="0.35">
      <c r="B465" s="1">
        <v>6.8999999999999844</v>
      </c>
      <c r="C465" s="25">
        <f t="shared" si="44"/>
        <v>-5.8999999999999844</v>
      </c>
      <c r="D465" s="26" cm="1">
        <f t="array" aca="1" ref="D465" ca="1">B465^2*$P$6+C465^2*$P$5+2*B465*C465*MMULT(MMULT(TRANSPOSE(gmvweights), covmat), epweights)</f>
        <v>1.6800338265947484E-3</v>
      </c>
      <c r="E465" s="27">
        <f t="shared" ca="1" si="45"/>
        <v>4.0988215703964818E-2</v>
      </c>
      <c r="F465" s="27">
        <f t="shared" si="42"/>
        <v>1.6679760555355166E-2</v>
      </c>
      <c r="G465" s="26">
        <f t="shared" ca="1" si="43"/>
        <v>0.34594725122380843</v>
      </c>
      <c r="I465" s="28">
        <v>4.4100000000000236E-2</v>
      </c>
      <c r="J465" s="28">
        <f t="shared" si="46"/>
        <v>1.9237494179631838E-2</v>
      </c>
    </row>
    <row r="466" spans="2:10" x14ac:dyDescent="0.35">
      <c r="B466" s="1">
        <v>6.874999999999984</v>
      </c>
      <c r="C466" s="25">
        <f t="shared" si="44"/>
        <v>-5.874999999999984</v>
      </c>
      <c r="D466" s="26" cm="1">
        <f t="array" aca="1" ref="D466" ca="1">B466^2*$P$6+C466^2*$P$5+2*B466*C466*MMULT(MMULT(TRANSPOSE(gmvweights), covmat), epweights)</f>
        <v>1.6757893539313257E-3</v>
      </c>
      <c r="E466" s="27">
        <f t="shared" ca="1" si="45"/>
        <v>4.0936406216610245E-2</v>
      </c>
      <c r="F466" s="27">
        <f t="shared" si="42"/>
        <v>1.6650764111406077E-2</v>
      </c>
      <c r="G466" s="26">
        <f t="shared" ca="1" si="43"/>
        <v>0.34567675619908961</v>
      </c>
      <c r="I466" s="28">
        <v>4.4200000000000239E-2</v>
      </c>
      <c r="J466" s="28">
        <f t="shared" si="46"/>
        <v>1.9275447681172952E-2</v>
      </c>
    </row>
    <row r="467" spans="2:10" x14ac:dyDescent="0.35">
      <c r="B467" s="1">
        <v>6.8499999999999837</v>
      </c>
      <c r="C467" s="25">
        <f t="shared" si="44"/>
        <v>-5.8499999999999837</v>
      </c>
      <c r="D467" s="26" cm="1">
        <f t="array" aca="1" ref="D467" ca="1">B467^2*$P$6+C467^2*$P$5+2*B467*C467*MMULT(MMULT(TRANSPOSE(gmvweights), covmat), epweights)</f>
        <v>1.6715602877022534E-3</v>
      </c>
      <c r="E467" s="27">
        <f t="shared" ca="1" si="45"/>
        <v>4.088471948909829E-2</v>
      </c>
      <c r="F467" s="27">
        <f t="shared" si="42"/>
        <v>1.6621767667456995E-2</v>
      </c>
      <c r="G467" s="26">
        <f t="shared" ca="1" si="43"/>
        <v>0.34540453851523906</v>
      </c>
      <c r="I467" s="28">
        <v>4.4300000000000242E-2</v>
      </c>
      <c r="J467" s="28">
        <f t="shared" si="46"/>
        <v>1.931340118271407E-2</v>
      </c>
    </row>
    <row r="468" spans="2:10" x14ac:dyDescent="0.35">
      <c r="B468" s="1">
        <v>6.8249999999999833</v>
      </c>
      <c r="C468" s="25">
        <f t="shared" si="44"/>
        <v>-5.8249999999999833</v>
      </c>
      <c r="D468" s="26" cm="1">
        <f t="array" aca="1" ref="D468" ca="1">B468^2*$P$6+C468^2*$P$5+2*B468*C468*MMULT(MMULT(TRANSPOSE(gmvweights), covmat), epweights)</f>
        <v>1.6673466279075316E-3</v>
      </c>
      <c r="E468" s="27">
        <f t="shared" ca="1" si="45"/>
        <v>4.0833155987598263E-2</v>
      </c>
      <c r="F468" s="27">
        <f t="shared" si="42"/>
        <v>1.6592771223507906E-2</v>
      </c>
      <c r="G468" s="26">
        <f t="shared" ca="1" si="43"/>
        <v>0.34513059014561903</v>
      </c>
      <c r="I468" s="28">
        <v>4.4400000000000245E-2</v>
      </c>
      <c r="J468" s="28">
        <f t="shared" si="46"/>
        <v>1.9351354684255185E-2</v>
      </c>
    </row>
    <row r="469" spans="2:10" x14ac:dyDescent="0.35">
      <c r="B469" s="1">
        <v>6.7999999999999829</v>
      </c>
      <c r="C469" s="25">
        <f t="shared" si="44"/>
        <v>-5.7999999999999829</v>
      </c>
      <c r="D469" s="26" cm="1">
        <f t="array" aca="1" ref="D469" ca="1">B469^2*$P$6+C469^2*$P$5+2*B469*C469*MMULT(MMULT(TRANSPOSE(gmvweights), covmat), epweights)</f>
        <v>1.6631483745471465E-3</v>
      </c>
      <c r="E469" s="27">
        <f t="shared" ca="1" si="45"/>
        <v>4.0781716179522733E-2</v>
      </c>
      <c r="F469" s="27">
        <f t="shared" ref="F469:F532" si="47">B469*$O$6+C469*$O$5</f>
        <v>1.6563774779558824E-2</v>
      </c>
      <c r="G469" s="26">
        <f t="shared" ref="G469:G532" ca="1" si="48">(F469-rf)/E469</f>
        <v>0.34485490305629929</v>
      </c>
      <c r="I469" s="28">
        <v>4.4500000000000248E-2</v>
      </c>
      <c r="J469" s="28">
        <f t="shared" si="46"/>
        <v>1.9389308185796303E-2</v>
      </c>
    </row>
    <row r="470" spans="2:10" x14ac:dyDescent="0.35">
      <c r="B470" s="1">
        <v>6.7749999999999826</v>
      </c>
      <c r="C470" s="25">
        <f t="shared" ref="C470:C533" si="49">1-B470</f>
        <v>-5.7749999999999826</v>
      </c>
      <c r="D470" s="26" cm="1">
        <f t="array" aca="1" ref="D470" ca="1">B470^2*$P$6+C470^2*$P$5+2*B470*C470*MMULT(MMULT(TRANSPOSE(gmvweights), covmat), epweights)</f>
        <v>1.6589655276211535E-3</v>
      </c>
      <c r="E470" s="27">
        <f t="shared" ref="E470:E533" ca="1" si="50">SQRT(D470)</f>
        <v>4.0730400533522296E-2</v>
      </c>
      <c r="F470" s="27">
        <f t="shared" si="47"/>
        <v>1.6534778335609721E-2</v>
      </c>
      <c r="G470" s="26">
        <f t="shared" ca="1" si="48"/>
        <v>0.34457746920653759</v>
      </c>
      <c r="I470" s="28">
        <v>4.4600000000000251E-2</v>
      </c>
      <c r="J470" s="28">
        <f t="shared" si="46"/>
        <v>1.9427261687337417E-2</v>
      </c>
    </row>
    <row r="471" spans="2:10" x14ac:dyDescent="0.35">
      <c r="B471" s="1">
        <v>6.7499999999999822</v>
      </c>
      <c r="C471" s="25">
        <f t="shared" si="49"/>
        <v>-5.7499999999999822</v>
      </c>
      <c r="D471" s="26" cm="1">
        <f t="array" aca="1" ref="D471" ca="1">B471^2*$P$6+C471^2*$P$5+2*B471*C471*MMULT(MMULT(TRANSPOSE(gmvweights), covmat), epweights)</f>
        <v>1.6547980871294693E-3</v>
      </c>
      <c r="E471" s="27">
        <f t="shared" ca="1" si="50"/>
        <v>4.0679209519476525E-2</v>
      </c>
      <c r="F471" s="27">
        <f t="shared" si="47"/>
        <v>1.6505781891660631E-2</v>
      </c>
      <c r="G471" s="26">
        <f t="shared" ca="1" si="48"/>
        <v>0.34429828054930361</v>
      </c>
      <c r="I471" s="28">
        <v>4.4700000000000253E-2</v>
      </c>
      <c r="J471" s="28">
        <f t="shared" si="46"/>
        <v>1.9465215188878535E-2</v>
      </c>
    </row>
    <row r="472" spans="2:10" x14ac:dyDescent="0.35">
      <c r="B472" s="1">
        <v>6.7249999999999819</v>
      </c>
      <c r="C472" s="25">
        <f t="shared" si="49"/>
        <v>-5.7249999999999819</v>
      </c>
      <c r="D472" s="26" cm="1">
        <f t="array" aca="1" ref="D472" ca="1">B472^2*$P$6+C472^2*$P$5+2*B472*C472*MMULT(MMULT(TRANSPOSE(gmvweights), covmat), epweights)</f>
        <v>1.6506460530721634E-3</v>
      </c>
      <c r="E472" s="27">
        <f t="shared" ca="1" si="50"/>
        <v>4.0628143608490944E-2</v>
      </c>
      <c r="F472" s="27">
        <f t="shared" si="47"/>
        <v>1.6476785447711549E-2</v>
      </c>
      <c r="G472" s="26">
        <f t="shared" ca="1" si="48"/>
        <v>0.34401732903175319</v>
      </c>
      <c r="I472" s="28">
        <v>4.4800000000000256E-2</v>
      </c>
      <c r="J472" s="28">
        <f t="shared" ref="J472:J535" si="51">$J$21*I472+rf</f>
        <v>1.950316869041965E-2</v>
      </c>
    </row>
    <row r="473" spans="2:10" x14ac:dyDescent="0.35">
      <c r="B473" s="1">
        <v>6.6999999999999815</v>
      </c>
      <c r="C473" s="25">
        <f t="shared" si="49"/>
        <v>-5.6999999999999815</v>
      </c>
      <c r="D473" s="26" cm="1">
        <f t="array" aca="1" ref="D473" ca="1">B473^2*$P$6+C473^2*$P$5+2*B473*C473*MMULT(MMULT(TRANSPOSE(gmvweights), covmat), epweights)</f>
        <v>1.6465094254491802E-3</v>
      </c>
      <c r="E473" s="27">
        <f t="shared" ca="1" si="50"/>
        <v>4.0577203272886858E-2</v>
      </c>
      <c r="F473" s="27">
        <f t="shared" si="47"/>
        <v>1.644778900376246E-2</v>
      </c>
      <c r="G473" s="26">
        <f t="shared" ca="1" si="48"/>
        <v>0.3437346065957726</v>
      </c>
      <c r="I473" s="28">
        <v>4.4900000000000259E-2</v>
      </c>
      <c r="J473" s="28">
        <f t="shared" si="51"/>
        <v>1.9541122191960764E-2</v>
      </c>
    </row>
    <row r="474" spans="2:10" x14ac:dyDescent="0.35">
      <c r="B474" s="1">
        <v>6.6749999999999812</v>
      </c>
      <c r="C474" s="25">
        <f t="shared" si="49"/>
        <v>-5.6749999999999812</v>
      </c>
      <c r="D474" s="26" cm="1">
        <f t="array" aca="1" ref="D474" ca="1">B474^2*$P$6+C474^2*$P$5+2*B474*C474*MMULT(MMULT(TRANSPOSE(gmvweights), covmat), epweights)</f>
        <v>1.6423882042605614E-3</v>
      </c>
      <c r="E474" s="27">
        <f t="shared" ca="1" si="50"/>
        <v>4.0526388986197148E-2</v>
      </c>
      <c r="F474" s="27">
        <f t="shared" si="47"/>
        <v>1.6418792559813378E-2</v>
      </c>
      <c r="G474" s="26">
        <f t="shared" ca="1" si="48"/>
        <v>0.34345010517847935</v>
      </c>
      <c r="I474" s="28">
        <v>4.5000000000000262E-2</v>
      </c>
      <c r="J474" s="28">
        <f t="shared" si="51"/>
        <v>1.9579075693501882E-2</v>
      </c>
    </row>
    <row r="475" spans="2:10" x14ac:dyDescent="0.35">
      <c r="B475" s="1">
        <v>6.6499999999999808</v>
      </c>
      <c r="C475" s="25">
        <f t="shared" si="49"/>
        <v>-5.6499999999999808</v>
      </c>
      <c r="D475" s="26" cm="1">
        <f t="array" aca="1" ref="D475" ca="1">B475^2*$P$6+C475^2*$P$5+2*B475*C475*MMULT(MMULT(TRANSPOSE(gmvweights), covmat), epweights)</f>
        <v>1.6382823895062931E-3</v>
      </c>
      <c r="E475" s="27">
        <f t="shared" ca="1" si="50"/>
        <v>4.0475701223157246E-2</v>
      </c>
      <c r="F475" s="27">
        <f t="shared" si="47"/>
        <v>1.6389796115864289E-2</v>
      </c>
      <c r="G475" s="26">
        <f t="shared" ca="1" si="48"/>
        <v>0.34316381671276791</v>
      </c>
      <c r="I475" s="28">
        <v>4.5100000000000265E-2</v>
      </c>
      <c r="J475" s="28">
        <f t="shared" si="51"/>
        <v>1.9617029195042997E-2</v>
      </c>
    </row>
    <row r="476" spans="2:10" x14ac:dyDescent="0.35">
      <c r="B476" s="1">
        <v>6.6249999999999805</v>
      </c>
      <c r="C476" s="25">
        <f t="shared" si="49"/>
        <v>-5.6249999999999805</v>
      </c>
      <c r="D476" s="26" cm="1">
        <f t="array" aca="1" ref="D476" ca="1">B476^2*$P$6+C476^2*$P$5+2*B476*C476*MMULT(MMULT(TRANSPOSE(gmvweights), covmat), epweights)</f>
        <v>1.6341919811863753E-3</v>
      </c>
      <c r="E476" s="27">
        <f t="shared" ca="1" si="50"/>
        <v>4.0425140459698777E-2</v>
      </c>
      <c r="F476" s="27">
        <f t="shared" si="47"/>
        <v>1.6360799671915192E-2</v>
      </c>
      <c r="G476" s="26">
        <f t="shared" ca="1" si="48"/>
        <v>0.34287573312784164</v>
      </c>
      <c r="I476" s="28">
        <v>4.5200000000000268E-2</v>
      </c>
      <c r="J476" s="28">
        <f t="shared" si="51"/>
        <v>1.9654982696584115E-2</v>
      </c>
    </row>
    <row r="477" spans="2:10" x14ac:dyDescent="0.35">
      <c r="B477" s="1">
        <v>6.5999999999999801</v>
      </c>
      <c r="C477" s="25">
        <f t="shared" si="49"/>
        <v>-5.5999999999999801</v>
      </c>
      <c r="D477" s="26" cm="1">
        <f t="array" aca="1" ref="D477" ca="1">B477^2*$P$6+C477^2*$P$5+2*B477*C477*MMULT(MMULT(TRANSPOSE(gmvweights), covmat), epweights)</f>
        <v>1.630116979300808E-3</v>
      </c>
      <c r="E477" s="27">
        <f t="shared" ca="1" si="50"/>
        <v>4.037470717294192E-2</v>
      </c>
      <c r="F477" s="27">
        <f t="shared" si="47"/>
        <v>1.6331803227966103E-2</v>
      </c>
      <c r="G477" s="26">
        <f t="shared" ca="1" si="48"/>
        <v>0.34258584634976169</v>
      </c>
      <c r="I477" s="28">
        <v>4.5300000000000271E-2</v>
      </c>
      <c r="J477" s="28">
        <f t="shared" si="51"/>
        <v>1.9692936198125229E-2</v>
      </c>
    </row>
    <row r="478" spans="2:10" x14ac:dyDescent="0.35">
      <c r="B478" s="1">
        <v>6.5749999999999797</v>
      </c>
      <c r="C478" s="25">
        <f t="shared" si="49"/>
        <v>-5.5749999999999797</v>
      </c>
      <c r="D478" s="26" cm="1">
        <f t="array" aca="1" ref="D478" ca="1">B478^2*$P$6+C478^2*$P$5+2*B478*C478*MMULT(MMULT(TRANSPOSE(gmvweights), covmat), epweights)</f>
        <v>1.6260573838495773E-3</v>
      </c>
      <c r="E478" s="27">
        <f t="shared" ca="1" si="50"/>
        <v>4.0324401841187643E-2</v>
      </c>
      <c r="F478" s="27">
        <f t="shared" si="47"/>
        <v>1.6302806784017021E-2</v>
      </c>
      <c r="G478" s="26">
        <f t="shared" ca="1" si="48"/>
        <v>0.34229414830200239</v>
      </c>
      <c r="I478" s="28">
        <v>4.5400000000000273E-2</v>
      </c>
      <c r="J478" s="28">
        <f t="shared" si="51"/>
        <v>1.9730889699666347E-2</v>
      </c>
    </row>
    <row r="479" spans="2:10" x14ac:dyDescent="0.35">
      <c r="B479" s="1">
        <v>6.5499999999999794</v>
      </c>
      <c r="C479" s="25">
        <f t="shared" si="49"/>
        <v>-5.5499999999999794</v>
      </c>
      <c r="D479" s="26" cm="1">
        <f t="array" aca="1" ref="D479" ca="1">B479^2*$P$6+C479^2*$P$5+2*B479*C479*MMULT(MMULT(TRANSPOSE(gmvweights), covmat), epweights)</f>
        <v>1.6220131948326971E-3</v>
      </c>
      <c r="E479" s="27">
        <f t="shared" ca="1" si="50"/>
        <v>4.0274224943910433E-2</v>
      </c>
      <c r="F479" s="27">
        <f t="shared" si="47"/>
        <v>1.6273810340067932E-2</v>
      </c>
      <c r="G479" s="26">
        <f t="shared" ca="1" si="48"/>
        <v>0.34200063090600996</v>
      </c>
      <c r="I479" s="28">
        <v>4.5500000000000276E-2</v>
      </c>
      <c r="J479" s="28">
        <f t="shared" si="51"/>
        <v>1.9768843201207462E-2</v>
      </c>
    </row>
    <row r="480" spans="2:10" x14ac:dyDescent="0.35">
      <c r="B480" s="1">
        <v>6.524999999999979</v>
      </c>
      <c r="C480" s="25">
        <f t="shared" si="49"/>
        <v>-5.524999999999979</v>
      </c>
      <c r="D480" s="26" cm="1">
        <f t="array" aca="1" ref="D480" ca="1">B480^2*$P$6+C480^2*$P$5+2*B480*C480*MMULT(MMULT(TRANSPOSE(gmvweights), covmat), epweights)</f>
        <v>1.6179844122501813E-3</v>
      </c>
      <c r="E480" s="27">
        <f t="shared" ca="1" si="50"/>
        <v>4.022417696175002E-2</v>
      </c>
      <c r="F480" s="27">
        <f t="shared" si="47"/>
        <v>1.624481389611885E-2</v>
      </c>
      <c r="G480" s="26">
        <f t="shared" ca="1" si="48"/>
        <v>0.34170528608177786</v>
      </c>
      <c r="I480" s="28">
        <v>4.5600000000000279E-2</v>
      </c>
      <c r="J480" s="28">
        <f t="shared" si="51"/>
        <v>1.980679670274858E-2</v>
      </c>
    </row>
    <row r="481" spans="2:10" x14ac:dyDescent="0.35">
      <c r="B481" s="1">
        <v>6.4999999999999787</v>
      </c>
      <c r="C481" s="25">
        <f t="shared" si="49"/>
        <v>-5.4999999999999787</v>
      </c>
      <c r="D481" s="26" cm="1">
        <f t="array" aca="1" ref="D481" ca="1">B481^2*$P$6+C481^2*$P$5+2*B481*C481*MMULT(MMULT(TRANSPOSE(gmvweights), covmat), epweights)</f>
        <v>1.613971036102016E-3</v>
      </c>
      <c r="E481" s="27">
        <f t="shared" ca="1" si="50"/>
        <v>4.017425837650293E-2</v>
      </c>
      <c r="F481" s="27">
        <f t="shared" si="47"/>
        <v>1.621581745216976E-2</v>
      </c>
      <c r="G481" s="26">
        <f t="shared" ca="1" si="48"/>
        <v>0.34140810574842745</v>
      </c>
      <c r="I481" s="28">
        <v>4.5700000000000282E-2</v>
      </c>
      <c r="J481" s="28">
        <f t="shared" si="51"/>
        <v>1.9844750204289694E-2</v>
      </c>
    </row>
    <row r="482" spans="2:10" x14ac:dyDescent="0.35">
      <c r="B482" s="1">
        <v>6.4749999999999783</v>
      </c>
      <c r="C482" s="25">
        <f t="shared" si="49"/>
        <v>-5.4749999999999783</v>
      </c>
      <c r="D482" s="26" cm="1">
        <f t="array" aca="1" ref="D482" ca="1">B482^2*$P$6+C482^2*$P$5+2*B482*C482*MMULT(MMULT(TRANSPOSE(gmvweights), covmat), epweights)</f>
        <v>1.6099730663881873E-3</v>
      </c>
      <c r="E482" s="27">
        <f t="shared" ca="1" si="50"/>
        <v>4.01244696711145E-2</v>
      </c>
      <c r="F482" s="27">
        <f t="shared" si="47"/>
        <v>1.6186821008220664E-2</v>
      </c>
      <c r="G482" s="26">
        <f t="shared" ca="1" si="48"/>
        <v>0.34110908182479405</v>
      </c>
      <c r="I482" s="28">
        <v>4.5800000000000285E-2</v>
      </c>
      <c r="J482" s="28">
        <f t="shared" si="51"/>
        <v>1.9882703705830812E-2</v>
      </c>
    </row>
    <row r="483" spans="2:10" x14ac:dyDescent="0.35">
      <c r="B483" s="1">
        <v>6.449999999999978</v>
      </c>
      <c r="C483" s="25">
        <f t="shared" si="49"/>
        <v>-5.449999999999978</v>
      </c>
      <c r="D483" s="26" cm="1">
        <f t="array" aca="1" ref="D483" ca="1">B483^2*$P$6+C483^2*$P$5+2*B483*C483*MMULT(MMULT(TRANSPOSE(gmvweights), covmat), epweights)</f>
        <v>1.6059905031087091E-3</v>
      </c>
      <c r="E483" s="27">
        <f t="shared" ca="1" si="50"/>
        <v>4.0074811329670772E-2</v>
      </c>
      <c r="F483" s="27">
        <f t="shared" si="47"/>
        <v>1.6157824564271575E-2</v>
      </c>
      <c r="G483" s="26">
        <f t="shared" ca="1" si="48"/>
        <v>0.34080820623001989</v>
      </c>
      <c r="I483" s="28">
        <v>4.5900000000000288E-2</v>
      </c>
      <c r="J483" s="28">
        <f t="shared" si="51"/>
        <v>1.9920657207371927E-2</v>
      </c>
    </row>
    <row r="484" spans="2:10" x14ac:dyDescent="0.35">
      <c r="B484" s="1">
        <v>6.4249999999999776</v>
      </c>
      <c r="C484" s="25">
        <f t="shared" si="49"/>
        <v>-5.4249999999999776</v>
      </c>
      <c r="D484" s="26" cm="1">
        <f t="array" aca="1" ref="D484" ca="1">B484^2*$P$6+C484^2*$P$5+2*B484*C484*MMULT(MMULT(TRANSPOSE(gmvweights), covmat), epweights)</f>
        <v>1.6020233462636091E-3</v>
      </c>
      <c r="E484" s="27">
        <f t="shared" ca="1" si="50"/>
        <v>4.0025283837389701E-2</v>
      </c>
      <c r="F484" s="27">
        <f t="shared" si="47"/>
        <v>1.6128828120322493E-2</v>
      </c>
      <c r="G484" s="26">
        <f t="shared" ca="1" si="48"/>
        <v>0.34050547088415883</v>
      </c>
      <c r="I484" s="28">
        <v>4.6000000000000291E-2</v>
      </c>
      <c r="J484" s="28">
        <f t="shared" si="51"/>
        <v>1.9958610708913044E-2</v>
      </c>
    </row>
    <row r="485" spans="2:10" x14ac:dyDescent="0.35">
      <c r="B485" s="1">
        <v>6.3999999999999773</v>
      </c>
      <c r="C485" s="25">
        <f t="shared" si="49"/>
        <v>-5.3999999999999773</v>
      </c>
      <c r="D485" s="26" cm="1">
        <f t="array" aca="1" ref="D485" ca="1">B485^2*$P$6+C485^2*$P$5+2*B485*C485*MMULT(MMULT(TRANSPOSE(gmvweights), covmat), epweights)</f>
        <v>1.5980715958528457E-3</v>
      </c>
      <c r="E485" s="27">
        <f t="shared" ca="1" si="50"/>
        <v>3.9975887680611243E-2</v>
      </c>
      <c r="F485" s="27">
        <f t="shared" si="47"/>
        <v>1.6099831676373404E-2</v>
      </c>
      <c r="G485" s="26">
        <f t="shared" ca="1" si="48"/>
        <v>0.34020086770879826</v>
      </c>
      <c r="I485" s="28">
        <v>4.6100000000000294E-2</v>
      </c>
      <c r="J485" s="28">
        <f t="shared" si="51"/>
        <v>1.9996564210454159E-2</v>
      </c>
    </row>
    <row r="486" spans="2:10" x14ac:dyDescent="0.35">
      <c r="B486" s="1">
        <v>6.3749999999999769</v>
      </c>
      <c r="C486" s="25">
        <f t="shared" si="49"/>
        <v>-5.3749999999999769</v>
      </c>
      <c r="D486" s="26" cm="1">
        <f t="array" aca="1" ref="D486" ca="1">B486^2*$P$6+C486^2*$P$5+2*B486*C486*MMULT(MMULT(TRANSPOSE(gmvweights), covmat), epweights)</f>
        <v>1.5941352518764051E-3</v>
      </c>
      <c r="E486" s="27">
        <f t="shared" ca="1" si="50"/>
        <v>3.9926623346789612E-2</v>
      </c>
      <c r="F486" s="27">
        <f t="shared" si="47"/>
        <v>1.6070835232424321E-2</v>
      </c>
      <c r="G486" s="26">
        <f t="shared" ca="1" si="48"/>
        <v>0.33989438862767024</v>
      </c>
      <c r="I486" s="28">
        <v>4.6200000000000296E-2</v>
      </c>
      <c r="J486" s="28">
        <f t="shared" si="51"/>
        <v>2.0034517711995277E-2</v>
      </c>
    </row>
    <row r="487" spans="2:10" x14ac:dyDescent="0.35">
      <c r="B487" s="1">
        <v>6.3499999999999766</v>
      </c>
      <c r="C487" s="25">
        <f t="shared" si="49"/>
        <v>-5.3499999999999766</v>
      </c>
      <c r="D487" s="26" cm="1">
        <f t="array" aca="1" ref="D487" ca="1">B487^2*$P$6+C487^2*$P$5+2*B487*C487*MMULT(MMULT(TRANSPOSE(gmvweights), covmat), epweights)</f>
        <v>1.5902143143343289E-3</v>
      </c>
      <c r="E487" s="27">
        <f t="shared" ca="1" si="50"/>
        <v>3.9877491324484406E-2</v>
      </c>
      <c r="F487" s="27">
        <f t="shared" si="47"/>
        <v>1.6041838788475225E-2</v>
      </c>
      <c r="G487" s="26">
        <f t="shared" ca="1" si="48"/>
        <v>0.33958602556727691</v>
      </c>
      <c r="I487" s="28">
        <v>4.6300000000000299E-2</v>
      </c>
      <c r="J487" s="28">
        <f t="shared" si="51"/>
        <v>2.0072471213536391E-2</v>
      </c>
    </row>
    <row r="488" spans="2:10" x14ac:dyDescent="0.35">
      <c r="B488" s="1">
        <v>6.3249999999999762</v>
      </c>
      <c r="C488" s="25">
        <f t="shared" si="49"/>
        <v>-5.3249999999999762</v>
      </c>
      <c r="D488" s="26" cm="1">
        <f t="array" aca="1" ref="D488" ca="1">B488^2*$P$6+C488^2*$P$5+2*B488*C488*MMULT(MMULT(TRANSPOSE(gmvweights), covmat), epweights)</f>
        <v>1.5863087832266309E-3</v>
      </c>
      <c r="E488" s="27">
        <f t="shared" ca="1" si="50"/>
        <v>3.9828492103350224E-2</v>
      </c>
      <c r="F488" s="27">
        <f t="shared" si="47"/>
        <v>1.6012842344526136E-2</v>
      </c>
      <c r="G488" s="26">
        <f t="shared" ca="1" si="48"/>
        <v>0.33927577045753848</v>
      </c>
      <c r="I488" s="28">
        <v>4.6400000000000302E-2</v>
      </c>
      <c r="J488" s="28">
        <f t="shared" si="51"/>
        <v>2.0110424715077509E-2</v>
      </c>
    </row>
    <row r="489" spans="2:10" x14ac:dyDescent="0.35">
      <c r="B489" s="1">
        <v>6.2999999999999758</v>
      </c>
      <c r="C489" s="25">
        <f t="shared" si="49"/>
        <v>-5.2999999999999758</v>
      </c>
      <c r="D489" s="26" cm="1">
        <f t="array" aca="1" ref="D489" ca="1">B489^2*$P$6+C489^2*$P$5+2*B489*C489*MMULT(MMULT(TRANSPOSE(gmvweights), covmat), epweights)</f>
        <v>1.5824186585532418E-3</v>
      </c>
      <c r="E489" s="27">
        <f t="shared" ca="1" si="50"/>
        <v>3.9779626174126392E-2</v>
      </c>
      <c r="F489" s="27">
        <f t="shared" si="47"/>
        <v>1.5983845900577047E-2</v>
      </c>
      <c r="G489" s="26">
        <f t="shared" ca="1" si="48"/>
        <v>0.33896361523244423</v>
      </c>
      <c r="I489" s="28">
        <v>4.6500000000000305E-2</v>
      </c>
      <c r="J489" s="28">
        <f t="shared" si="51"/>
        <v>2.0148378216618624E-2</v>
      </c>
    </row>
    <row r="490" spans="2:10" x14ac:dyDescent="0.35">
      <c r="B490" s="1">
        <v>6.2749999999999755</v>
      </c>
      <c r="C490" s="25">
        <f t="shared" si="49"/>
        <v>-5.2749999999999755</v>
      </c>
      <c r="D490" s="26" cm="1">
        <f t="array" aca="1" ref="D490" ca="1">B490^2*$P$6+C490^2*$P$5+2*B490*C490*MMULT(MMULT(TRANSPOSE(gmvweights), covmat), epweights)</f>
        <v>1.578543940314231E-3</v>
      </c>
      <c r="E490" s="27">
        <f t="shared" ca="1" si="50"/>
        <v>3.9730894028630052E-2</v>
      </c>
      <c r="F490" s="27">
        <f t="shared" si="47"/>
        <v>1.5954849456627958E-2</v>
      </c>
      <c r="G490" s="26">
        <f t="shared" ca="1" si="48"/>
        <v>0.33864955183068379</v>
      </c>
      <c r="I490" s="28">
        <v>4.6600000000000308E-2</v>
      </c>
      <c r="J490" s="28">
        <f t="shared" si="51"/>
        <v>2.0186331718159742E-2</v>
      </c>
    </row>
    <row r="491" spans="2:10" x14ac:dyDescent="0.35">
      <c r="B491" s="1">
        <v>6.2499999999999751</v>
      </c>
      <c r="C491" s="25">
        <f t="shared" si="49"/>
        <v>-5.2499999999999751</v>
      </c>
      <c r="D491" s="26" cm="1">
        <f t="array" aca="1" ref="D491" ca="1">B491^2*$P$6+C491^2*$P$5+2*B491*C491*MMULT(MMULT(TRANSPOSE(gmvweights), covmat), epweights)</f>
        <v>1.5746846285095567E-3</v>
      </c>
      <c r="E491" s="27">
        <f t="shared" ca="1" si="50"/>
        <v>3.968229615974303E-2</v>
      </c>
      <c r="F491" s="27">
        <f t="shared" si="47"/>
        <v>1.5925853012678876E-2</v>
      </c>
      <c r="G491" s="26">
        <f t="shared" ca="1" si="48"/>
        <v>0.33833357219633775</v>
      </c>
      <c r="I491" s="28">
        <v>4.6700000000000311E-2</v>
      </c>
      <c r="J491" s="28">
        <f t="shared" si="51"/>
        <v>2.0224285219700856E-2</v>
      </c>
    </row>
    <row r="492" spans="2:10" x14ac:dyDescent="0.35">
      <c r="B492" s="1">
        <v>6.2249999999999748</v>
      </c>
      <c r="C492" s="25">
        <f t="shared" si="49"/>
        <v>-5.2249999999999748</v>
      </c>
      <c r="D492" s="26" cm="1">
        <f t="array" aca="1" ref="D492" ca="1">B492^2*$P$6+C492^2*$P$5+2*B492*C492*MMULT(MMULT(TRANSPOSE(gmvweights), covmat), epweights)</f>
        <v>1.570840723139233E-3</v>
      </c>
      <c r="E492" s="27">
        <f t="shared" ca="1" si="50"/>
        <v>3.9633833061403903E-2</v>
      </c>
      <c r="F492" s="27">
        <f t="shared" si="47"/>
        <v>1.5896856568729779E-2</v>
      </c>
      <c r="G492" s="26">
        <f t="shared" ca="1" si="48"/>
        <v>0.33801566827953022</v>
      </c>
      <c r="I492" s="28">
        <v>4.6800000000000314E-2</v>
      </c>
      <c r="J492" s="28">
        <f t="shared" si="51"/>
        <v>2.0262238721241974E-2</v>
      </c>
    </row>
    <row r="493" spans="2:10" x14ac:dyDescent="0.35">
      <c r="B493" s="1">
        <v>6.1999999999999744</v>
      </c>
      <c r="C493" s="25">
        <f t="shared" si="49"/>
        <v>-5.1999999999999744</v>
      </c>
      <c r="D493" s="26" cm="1">
        <f t="array" aca="1" ref="D493" ca="1">B493^2*$P$6+C493^2*$P$5+2*B493*C493*MMULT(MMULT(TRANSPOSE(gmvweights), covmat), epweights)</f>
        <v>1.5670122242032597E-3</v>
      </c>
      <c r="E493" s="27">
        <f t="shared" ca="1" si="50"/>
        <v>3.9585505228596739E-2</v>
      </c>
      <c r="F493" s="27">
        <f t="shared" si="47"/>
        <v>1.5867860124780697E-2</v>
      </c>
      <c r="G493" s="26">
        <f t="shared" ca="1" si="48"/>
        <v>0.33769583203711889</v>
      </c>
      <c r="I493" s="28">
        <v>4.6900000000000316E-2</v>
      </c>
      <c r="J493" s="28">
        <f t="shared" si="51"/>
        <v>2.0300192222783089E-2</v>
      </c>
    </row>
    <row r="494" spans="2:10" x14ac:dyDescent="0.35">
      <c r="B494" s="1">
        <v>6.1749999999999741</v>
      </c>
      <c r="C494" s="25">
        <f t="shared" si="49"/>
        <v>-5.1749999999999741</v>
      </c>
      <c r="D494" s="26" cm="1">
        <f t="array" aca="1" ref="D494" ca="1">B494^2*$P$6+C494^2*$P$5+2*B494*C494*MMULT(MMULT(TRANSPOSE(gmvweights), covmat), epweights)</f>
        <v>1.5631991317016508E-3</v>
      </c>
      <c r="E494" s="27">
        <f t="shared" ca="1" si="50"/>
        <v>3.9537313157341013E-2</v>
      </c>
      <c r="F494" s="27">
        <f t="shared" si="47"/>
        <v>1.5838863680831608E-2</v>
      </c>
      <c r="G494" s="26">
        <f t="shared" ca="1" si="48"/>
        <v>0.33737405543337839</v>
      </c>
      <c r="I494" s="28">
        <v>4.7000000000000319E-2</v>
      </c>
      <c r="J494" s="28">
        <f t="shared" si="51"/>
        <v>2.0338145724324207E-2</v>
      </c>
    </row>
    <row r="495" spans="2:10" x14ac:dyDescent="0.35">
      <c r="B495" s="1">
        <v>6.1499999999999737</v>
      </c>
      <c r="C495" s="25">
        <f t="shared" si="49"/>
        <v>-5.1499999999999737</v>
      </c>
      <c r="D495" s="26" cm="1">
        <f t="array" aca="1" ref="D495" ca="1">B495^2*$P$6+C495^2*$P$5+2*B495*C495*MMULT(MMULT(TRANSPOSE(gmvweights), covmat), epweights)</f>
        <v>1.5594014456343785E-3</v>
      </c>
      <c r="E495" s="27">
        <f t="shared" ca="1" si="50"/>
        <v>3.9489257344680194E-2</v>
      </c>
      <c r="F495" s="27">
        <f t="shared" si="47"/>
        <v>1.5809867236882519E-2</v>
      </c>
      <c r="G495" s="26">
        <f t="shared" ca="1" si="48"/>
        <v>0.33705033044070554</v>
      </c>
      <c r="I495" s="28">
        <v>4.7100000000000322E-2</v>
      </c>
      <c r="J495" s="28">
        <f t="shared" si="51"/>
        <v>2.0376099225865321E-2</v>
      </c>
    </row>
    <row r="496" spans="2:10" x14ac:dyDescent="0.35">
      <c r="B496" s="1">
        <v>6.1249999999999734</v>
      </c>
      <c r="C496" s="25">
        <f t="shared" si="49"/>
        <v>-5.1249999999999734</v>
      </c>
      <c r="D496" s="26" cm="1">
        <f t="array" aca="1" ref="D496" ca="1">B496^2*$P$6+C496^2*$P$5+2*B496*C496*MMULT(MMULT(TRANSPOSE(gmvweights), covmat), epweights)</f>
        <v>1.5556191660014568E-3</v>
      </c>
      <c r="E496" s="27">
        <f t="shared" ca="1" si="50"/>
        <v>3.9441338288671912E-2</v>
      </c>
      <c r="F496" s="27">
        <f t="shared" si="47"/>
        <v>1.578087079293343E-2</v>
      </c>
      <c r="G496" s="26">
        <f t="shared" ca="1" si="48"/>
        <v>0.33672464904031607</v>
      </c>
      <c r="I496" s="28">
        <v>4.7200000000000325E-2</v>
      </c>
      <c r="J496" s="28">
        <f t="shared" si="51"/>
        <v>2.0414052727406439E-2</v>
      </c>
    </row>
    <row r="497" spans="2:10" x14ac:dyDescent="0.35">
      <c r="B497" s="1">
        <v>6.099999999999973</v>
      </c>
      <c r="C497" s="25">
        <f t="shared" si="49"/>
        <v>-5.099999999999973</v>
      </c>
      <c r="D497" s="26" cm="1">
        <f t="array" aca="1" ref="D497" ca="1">B497^2*$P$6+C497^2*$P$5+2*B497*C497*MMULT(MMULT(TRANSPOSE(gmvweights), covmat), epweights)</f>
        <v>1.5518522928028994E-3</v>
      </c>
      <c r="E497" s="27">
        <f t="shared" ca="1" si="50"/>
        <v>3.9393556488376363E-2</v>
      </c>
      <c r="F497" s="27">
        <f t="shared" si="47"/>
        <v>1.5751874348984347E-2</v>
      </c>
      <c r="G497" s="26">
        <f t="shared" ca="1" si="48"/>
        <v>0.33639700322296373</v>
      </c>
      <c r="I497" s="28">
        <v>4.7300000000000328E-2</v>
      </c>
      <c r="J497" s="28">
        <f t="shared" si="51"/>
        <v>2.0452006228947554E-2</v>
      </c>
    </row>
    <row r="498" spans="2:10" x14ac:dyDescent="0.35">
      <c r="B498" s="1">
        <v>6.0749999999999726</v>
      </c>
      <c r="C498" s="25">
        <f t="shared" si="49"/>
        <v>-5.0749999999999726</v>
      </c>
      <c r="D498" s="26" cm="1">
        <f t="array" aca="1" ref="D498" ca="1">B498^2*$P$6+C498^2*$P$5+2*B498*C498*MMULT(MMULT(TRANSPOSE(gmvweights), covmat), epweights)</f>
        <v>1.5481008260386647E-3</v>
      </c>
      <c r="E498" s="27">
        <f t="shared" ca="1" si="50"/>
        <v>3.934591244384434E-2</v>
      </c>
      <c r="F498" s="27">
        <f t="shared" si="47"/>
        <v>1.5722877905035251E-2</v>
      </c>
      <c r="G498" s="26">
        <f t="shared" ca="1" si="48"/>
        <v>0.33606738498966915</v>
      </c>
      <c r="I498" s="28">
        <v>4.7400000000000331E-2</v>
      </c>
      <c r="J498" s="28">
        <f t="shared" si="51"/>
        <v>2.0489959730488672E-2</v>
      </c>
    </row>
    <row r="499" spans="2:10" x14ac:dyDescent="0.35">
      <c r="B499" s="1">
        <v>6.0499999999999723</v>
      </c>
      <c r="C499" s="25">
        <f t="shared" si="49"/>
        <v>-5.0499999999999723</v>
      </c>
      <c r="D499" s="26" cm="1">
        <f t="array" aca="1" ref="D499" ca="1">B499^2*$P$6+C499^2*$P$5+2*B499*C499*MMULT(MMULT(TRANSPOSE(gmvweights), covmat), epweights)</f>
        <v>1.5443647657087944E-3</v>
      </c>
      <c r="E499" s="27">
        <f t="shared" ca="1" si="50"/>
        <v>3.9298406656107503E-2</v>
      </c>
      <c r="F499" s="27">
        <f t="shared" si="47"/>
        <v>1.5693881461086169E-2</v>
      </c>
      <c r="G499" s="26">
        <f t="shared" ca="1" si="48"/>
        <v>0.33573578635243884</v>
      </c>
      <c r="I499" s="28">
        <v>4.7500000000000334E-2</v>
      </c>
      <c r="J499" s="28">
        <f t="shared" si="51"/>
        <v>2.0527913232029786E-2</v>
      </c>
    </row>
    <row r="500" spans="2:10" x14ac:dyDescent="0.35">
      <c r="B500" s="1">
        <v>6.0249999999999719</v>
      </c>
      <c r="C500" s="25">
        <f t="shared" si="49"/>
        <v>-5.0249999999999719</v>
      </c>
      <c r="D500" s="26" cm="1">
        <f t="array" aca="1" ref="D500" ca="1">B500^2*$P$6+C500^2*$P$5+2*B500*C500*MMULT(MMULT(TRANSPOSE(gmvweights), covmat), epweights)</f>
        <v>1.5406441118132747E-3</v>
      </c>
      <c r="E500" s="27">
        <f t="shared" ca="1" si="50"/>
        <v>3.9251039627164967E-2</v>
      </c>
      <c r="F500" s="27">
        <f t="shared" si="47"/>
        <v>1.566488501713708E-2</v>
      </c>
      <c r="G500" s="26">
        <f t="shared" ca="1" si="48"/>
        <v>0.33540219933501814</v>
      </c>
      <c r="I500" s="28">
        <v>4.7600000000000336E-2</v>
      </c>
      <c r="J500" s="28">
        <f t="shared" si="51"/>
        <v>2.0565866733570904E-2</v>
      </c>
    </row>
    <row r="501" spans="2:10" x14ac:dyDescent="0.35">
      <c r="B501" s="1">
        <v>5.9999999999999716</v>
      </c>
      <c r="C501" s="25">
        <f t="shared" si="49"/>
        <v>-4.9999999999999716</v>
      </c>
      <c r="D501" s="26" cm="1">
        <f t="array" aca="1" ref="D501" ca="1">B501^2*$P$6+C501^2*$P$5+2*B501*C501*MMULT(MMULT(TRANSPOSE(gmvweights), covmat), epweights)</f>
        <v>1.5369388643521054E-3</v>
      </c>
      <c r="E501" s="27">
        <f t="shared" ca="1" si="50"/>
        <v>3.9203811859972307E-2</v>
      </c>
      <c r="F501" s="27">
        <f t="shared" si="47"/>
        <v>1.5635888573187991E-2</v>
      </c>
      <c r="G501" s="26">
        <f t="shared" ca="1" si="48"/>
        <v>0.3350666159736353</v>
      </c>
      <c r="I501" s="28">
        <v>4.7700000000000339E-2</v>
      </c>
      <c r="J501" s="28">
        <f t="shared" si="51"/>
        <v>2.0603820235112019E-2</v>
      </c>
    </row>
    <row r="502" spans="2:10" x14ac:dyDescent="0.35">
      <c r="B502" s="1">
        <v>5.9749999999999712</v>
      </c>
      <c r="C502" s="25">
        <f t="shared" si="49"/>
        <v>-4.9749999999999712</v>
      </c>
      <c r="D502" s="26" cm="1">
        <f t="array" aca="1" ref="D502" ca="1">B502^2*$P$6+C502^2*$P$5+2*B502*C502*MMULT(MMULT(TRANSPOSE(gmvweights), covmat), epweights)</f>
        <v>1.5332490233252866E-3</v>
      </c>
      <c r="E502" s="27">
        <f t="shared" ca="1" si="50"/>
        <v>3.9156723858429304E-2</v>
      </c>
      <c r="F502" s="27">
        <f t="shared" si="47"/>
        <v>1.5606892129238902E-2</v>
      </c>
      <c r="G502" s="26">
        <f t="shared" ca="1" si="48"/>
        <v>0.33472902831776025</v>
      </c>
      <c r="I502" s="28">
        <v>4.7800000000000342E-2</v>
      </c>
      <c r="J502" s="28">
        <f t="shared" si="51"/>
        <v>2.0641773736653136E-2</v>
      </c>
    </row>
    <row r="503" spans="2:10" x14ac:dyDescent="0.35">
      <c r="B503" s="1">
        <v>5.9499999999999709</v>
      </c>
      <c r="C503" s="25">
        <f t="shared" si="49"/>
        <v>-4.9499999999999709</v>
      </c>
      <c r="D503" s="26" cm="1">
        <f t="array" aca="1" ref="D503" ca="1">B503^2*$P$6+C503^2*$P$5+2*B503*C503*MMULT(MMULT(TRANSPOSE(gmvweights), covmat), epweights)</f>
        <v>1.5295745887328044E-3</v>
      </c>
      <c r="E503" s="27">
        <f t="shared" ca="1" si="50"/>
        <v>3.9109776127367497E-2</v>
      </c>
      <c r="F503" s="27">
        <f t="shared" si="47"/>
        <v>1.5577895685289812E-2</v>
      </c>
      <c r="G503" s="26">
        <f t="shared" ca="1" si="48"/>
        <v>0.33438942843087283</v>
      </c>
      <c r="I503" s="28">
        <v>4.7900000000000345E-2</v>
      </c>
      <c r="J503" s="28">
        <f t="shared" si="51"/>
        <v>2.0679727238194251E-2</v>
      </c>
    </row>
    <row r="504" spans="2:10" x14ac:dyDescent="0.35">
      <c r="B504" s="1">
        <v>5.9249999999999705</v>
      </c>
      <c r="C504" s="25">
        <f t="shared" si="49"/>
        <v>-4.9249999999999705</v>
      </c>
      <c r="D504" s="26" cm="1">
        <f t="array" aca="1" ref="D504" ca="1">B504^2*$P$6+C504^2*$P$5+2*B504*C504*MMULT(MMULT(TRANSPOSE(gmvweights), covmat), epweights)</f>
        <v>1.5259155605746866E-3</v>
      </c>
      <c r="E504" s="27">
        <f t="shared" ca="1" si="50"/>
        <v>3.9062969172538417E-2</v>
      </c>
      <c r="F504" s="27">
        <f t="shared" si="47"/>
        <v>1.5548899241340723E-2</v>
      </c>
      <c r="G504" s="26">
        <f t="shared" ca="1" si="48"/>
        <v>0.33404780839123216</v>
      </c>
      <c r="I504" s="28">
        <v>4.8000000000000348E-2</v>
      </c>
      <c r="J504" s="28">
        <f t="shared" si="51"/>
        <v>2.0717680739735365E-2</v>
      </c>
    </row>
    <row r="505" spans="2:10" x14ac:dyDescent="0.35">
      <c r="B505" s="1">
        <v>5.8999999999999702</v>
      </c>
      <c r="C505" s="25">
        <f t="shared" si="49"/>
        <v>-4.8999999999999702</v>
      </c>
      <c r="D505" s="26" cm="1">
        <f t="array" aca="1" ref="D505" ca="1">B505^2*$P$6+C505^2*$P$5+2*B505*C505*MMULT(MMULT(TRANSPOSE(gmvweights), covmat), epweights)</f>
        <v>1.5222719388509193E-3</v>
      </c>
      <c r="E505" s="27">
        <f t="shared" ca="1" si="50"/>
        <v>3.9016303500599842E-2</v>
      </c>
      <c r="F505" s="27">
        <f t="shared" si="47"/>
        <v>1.5519902797391634E-2</v>
      </c>
      <c r="G505" s="26">
        <f t="shared" ca="1" si="48"/>
        <v>0.33370416029267008</v>
      </c>
      <c r="I505" s="28">
        <v>4.8100000000000351E-2</v>
      </c>
      <c r="J505" s="28">
        <f t="shared" si="51"/>
        <v>2.0755634241276483E-2</v>
      </c>
    </row>
    <row r="506" spans="2:10" x14ac:dyDescent="0.35">
      <c r="B506" s="1">
        <v>5.8749999999999698</v>
      </c>
      <c r="C506" s="25">
        <f t="shared" si="49"/>
        <v>-4.8749999999999698</v>
      </c>
      <c r="D506" s="26" cm="1">
        <f t="array" aca="1" ref="D506" ca="1">B506^2*$P$6+C506^2*$P$5+2*B506*C506*MMULT(MMULT(TRANSPOSE(gmvweights), covmat), epweights)</f>
        <v>1.5186437235615025E-3</v>
      </c>
      <c r="E506" s="27">
        <f t="shared" ca="1" si="50"/>
        <v>3.8969779619103605E-2</v>
      </c>
      <c r="F506" s="27">
        <f t="shared" si="47"/>
        <v>1.5490906353442545E-2</v>
      </c>
      <c r="G506" s="26">
        <f t="shared" ca="1" si="48"/>
        <v>0.33335847624537746</v>
      </c>
      <c r="I506" s="28">
        <v>4.8200000000000354E-2</v>
      </c>
      <c r="J506" s="28">
        <f t="shared" si="51"/>
        <v>2.0793587742817598E-2</v>
      </c>
    </row>
    <row r="507" spans="2:10" x14ac:dyDescent="0.35">
      <c r="B507" s="1">
        <v>5.8499999999999694</v>
      </c>
      <c r="C507" s="25">
        <f t="shared" si="49"/>
        <v>-4.8499999999999694</v>
      </c>
      <c r="D507" s="26" cm="1">
        <f t="array" aca="1" ref="D507" ca="1">B507^2*$P$6+C507^2*$P$5+2*B507*C507*MMULT(MMULT(TRANSPOSE(gmvweights), covmat), epweights)</f>
        <v>1.5150309147064292E-3</v>
      </c>
      <c r="E507" s="27">
        <f t="shared" ca="1" si="50"/>
        <v>3.8923398036482239E-2</v>
      </c>
      <c r="F507" s="27">
        <f t="shared" si="47"/>
        <v>1.5461909909493456E-2</v>
      </c>
      <c r="G507" s="26">
        <f t="shared" ca="1" si="48"/>
        <v>0.33301074837670847</v>
      </c>
      <c r="I507" s="28">
        <v>4.8300000000000357E-2</v>
      </c>
      <c r="J507" s="28">
        <f t="shared" si="51"/>
        <v>2.0831541244358716E-2</v>
      </c>
    </row>
    <row r="508" spans="2:10" x14ac:dyDescent="0.35">
      <c r="B508" s="1">
        <v>5.8249999999999691</v>
      </c>
      <c r="C508" s="25">
        <f t="shared" si="49"/>
        <v>-4.8249999999999691</v>
      </c>
      <c r="D508" s="26" cm="1">
        <f t="array" aca="1" ref="D508" ca="1">B508^2*$P$6+C508^2*$P$5+2*B508*C508*MMULT(MMULT(TRANSPOSE(gmvweights), covmat), epweights)</f>
        <v>1.5114335122857064E-3</v>
      </c>
      <c r="E508" s="27">
        <f t="shared" ca="1" si="50"/>
        <v>3.8877159262035936E-2</v>
      </c>
      <c r="F508" s="27">
        <f t="shared" si="47"/>
        <v>1.5432913465544373E-2</v>
      </c>
      <c r="G508" s="26">
        <f t="shared" ca="1" si="48"/>
        <v>0.33266096883198809</v>
      </c>
      <c r="I508" s="28">
        <v>4.8400000000000359E-2</v>
      </c>
      <c r="J508" s="28">
        <f t="shared" si="51"/>
        <v>2.086949474589983E-2</v>
      </c>
    </row>
    <row r="509" spans="2:10" x14ac:dyDescent="0.35">
      <c r="B509" s="1">
        <v>5.7999999999999687</v>
      </c>
      <c r="C509" s="25">
        <f t="shared" si="49"/>
        <v>-4.7999999999999687</v>
      </c>
      <c r="D509" s="26" cm="1">
        <f t="array" aca="1" ref="D509" ca="1">B509^2*$P$6+C509^2*$P$5+2*B509*C509*MMULT(MMULT(TRANSPOSE(gmvweights), covmat), epweights)</f>
        <v>1.5078515162993342E-3</v>
      </c>
      <c r="E509" s="27">
        <f t="shared" ca="1" si="50"/>
        <v>3.8831063805918761E-2</v>
      </c>
      <c r="F509" s="27">
        <f t="shared" si="47"/>
        <v>1.5403917021595277E-2</v>
      </c>
      <c r="G509" s="26">
        <f t="shared" ca="1" si="48"/>
        <v>0.33230912977533256</v>
      </c>
      <c r="I509" s="28">
        <v>4.8500000000000362E-2</v>
      </c>
      <c r="J509" s="28">
        <f t="shared" si="51"/>
        <v>2.0907448247440948E-2</v>
      </c>
    </row>
    <row r="510" spans="2:10" x14ac:dyDescent="0.35">
      <c r="B510" s="1">
        <v>5.7749999999999684</v>
      </c>
      <c r="C510" s="25">
        <f t="shared" si="49"/>
        <v>-4.7749999999999684</v>
      </c>
      <c r="D510" s="26" cm="1">
        <f t="array" aca="1" ref="D510" ca="1">B510^2*$P$6+C510^2*$P$5+2*B510*C510*MMULT(MMULT(TRANSPOSE(gmvweights), covmat), epweights)</f>
        <v>1.5042849267473193E-3</v>
      </c>
      <c r="E510" s="27">
        <f t="shared" ca="1" si="50"/>
        <v>3.8785112179125114E-2</v>
      </c>
      <c r="F510" s="27">
        <f t="shared" si="47"/>
        <v>1.5374920577646195E-2</v>
      </c>
      <c r="G510" s="26">
        <f t="shared" ca="1" si="48"/>
        <v>0.33195522339047717</v>
      </c>
      <c r="I510" s="28">
        <v>4.8600000000000365E-2</v>
      </c>
      <c r="J510" s="28">
        <f t="shared" si="51"/>
        <v>2.0945401748982063E-2</v>
      </c>
    </row>
    <row r="511" spans="2:10" x14ac:dyDescent="0.35">
      <c r="B511" s="1">
        <v>5.749999999999968</v>
      </c>
      <c r="C511" s="25">
        <f t="shared" si="49"/>
        <v>-4.749999999999968</v>
      </c>
      <c r="D511" s="26" cm="1">
        <f t="array" aca="1" ref="D511" ca="1">B511^2*$P$6+C511^2*$P$5+2*B511*C511*MMULT(MMULT(TRANSPOSE(gmvweights), covmat), epweights)</f>
        <v>1.5007337436296342E-3</v>
      </c>
      <c r="E511" s="27">
        <f t="shared" ca="1" si="50"/>
        <v>3.8739304893475233E-2</v>
      </c>
      <c r="F511" s="27">
        <f t="shared" si="47"/>
        <v>1.5345924133697106E-2</v>
      </c>
      <c r="G511" s="26">
        <f t="shared" ca="1" si="48"/>
        <v>0.33159924188161449</v>
      </c>
      <c r="I511" s="28">
        <v>4.8700000000000368E-2</v>
      </c>
      <c r="J511" s="28">
        <f t="shared" si="51"/>
        <v>2.0983355250523181E-2</v>
      </c>
    </row>
    <row r="512" spans="2:10" x14ac:dyDescent="0.35">
      <c r="B512" s="1">
        <v>5.7249999999999677</v>
      </c>
      <c r="C512" s="25">
        <f t="shared" si="49"/>
        <v>-4.7249999999999677</v>
      </c>
      <c r="D512" s="26" cm="1">
        <f t="array" aca="1" ref="D512" ca="1">B512^2*$P$6+C512^2*$P$5+2*B512*C512*MMULT(MMULT(TRANSPOSE(gmvweights), covmat), epweights)</f>
        <v>1.4971979669463203E-3</v>
      </c>
      <c r="E512" s="27">
        <f t="shared" ca="1" si="50"/>
        <v>3.8693642461602402E-2</v>
      </c>
      <c r="F512" s="27">
        <f t="shared" si="47"/>
        <v>1.5316927689748017E-2</v>
      </c>
      <c r="G512" s="26">
        <f t="shared" ca="1" si="48"/>
        <v>0.33124117747422932</v>
      </c>
      <c r="I512" s="28">
        <v>4.8800000000000371E-2</v>
      </c>
      <c r="J512" s="28">
        <f t="shared" si="51"/>
        <v>2.1021308752064295E-2</v>
      </c>
    </row>
    <row r="513" spans="2:10" x14ac:dyDescent="0.35">
      <c r="B513" s="1">
        <v>5.6999999999999673</v>
      </c>
      <c r="C513" s="25">
        <f t="shared" si="49"/>
        <v>-4.6999999999999673</v>
      </c>
      <c r="D513" s="26" cm="1">
        <f t="array" aca="1" ref="D513" ca="1">B513^2*$P$6+C513^2*$P$5+2*B513*C513*MMULT(MMULT(TRANSPOSE(gmvweights), covmat), epweights)</f>
        <v>1.4936775966973431E-3</v>
      </c>
      <c r="E513" s="27">
        <f t="shared" ca="1" si="50"/>
        <v>3.8648125396936697E-2</v>
      </c>
      <c r="F513" s="27">
        <f t="shared" si="47"/>
        <v>1.5287931245798927E-2</v>
      </c>
      <c r="G513" s="26">
        <f t="shared" ca="1" si="48"/>
        <v>0.33088102241596734</v>
      </c>
      <c r="I513" s="28">
        <v>4.8900000000000374E-2</v>
      </c>
      <c r="J513" s="28">
        <f t="shared" si="51"/>
        <v>2.1059262253605413E-2</v>
      </c>
    </row>
    <row r="514" spans="2:10" x14ac:dyDescent="0.35">
      <c r="B514" s="1">
        <v>5.674999999999967</v>
      </c>
      <c r="C514" s="25">
        <f t="shared" si="49"/>
        <v>-4.674999999999967</v>
      </c>
      <c r="D514" s="26" cm="1">
        <f t="array" aca="1" ref="D514" ca="1">B514^2*$P$6+C514^2*$P$5+2*B514*C514*MMULT(MMULT(TRANSPOSE(gmvweights), covmat), epweights)</f>
        <v>1.4901726328827303E-3</v>
      </c>
      <c r="E514" s="27">
        <f t="shared" ca="1" si="50"/>
        <v>3.8602754213692192E-2</v>
      </c>
      <c r="F514" s="27">
        <f t="shared" si="47"/>
        <v>1.5258934801849845E-2</v>
      </c>
      <c r="G514" s="26">
        <f t="shared" ca="1" si="48"/>
        <v>0.33051876897748189</v>
      </c>
      <c r="I514" s="28">
        <v>4.9000000000000377E-2</v>
      </c>
      <c r="J514" s="28">
        <f t="shared" si="51"/>
        <v>2.1097215755146528E-2</v>
      </c>
    </row>
    <row r="515" spans="2:10" x14ac:dyDescent="0.35">
      <c r="B515" s="1">
        <v>5.6499999999999666</v>
      </c>
      <c r="C515" s="25">
        <f t="shared" si="49"/>
        <v>-4.6499999999999666</v>
      </c>
      <c r="D515" s="26" cm="1">
        <f t="array" aca="1" ref="D515" ca="1">B515^2*$P$6+C515^2*$P$5+2*B515*C515*MMULT(MMULT(TRANSPOSE(gmvweights), covmat), epweights)</f>
        <v>1.486683075502461E-3</v>
      </c>
      <c r="E515" s="27">
        <f t="shared" ca="1" si="50"/>
        <v>3.8557529426850742E-2</v>
      </c>
      <c r="F515" s="27">
        <f t="shared" si="47"/>
        <v>1.5229938357900749E-2</v>
      </c>
      <c r="G515" s="26">
        <f t="shared" ca="1" si="48"/>
        <v>0.3301544094533157</v>
      </c>
      <c r="I515" s="28">
        <v>4.9100000000000379E-2</v>
      </c>
      <c r="J515" s="28">
        <f t="shared" si="51"/>
        <v>2.1135169256687646E-2</v>
      </c>
    </row>
    <row r="516" spans="2:10" x14ac:dyDescent="0.35">
      <c r="B516" s="1">
        <v>5.6249999999999662</v>
      </c>
      <c r="C516" s="25">
        <f t="shared" si="49"/>
        <v>-4.6249999999999662</v>
      </c>
      <c r="D516" s="26" cm="1">
        <f t="array" aca="1" ref="D516" ca="1">B516^2*$P$6+C516^2*$P$5+2*B516*C516*MMULT(MMULT(TRANSPOSE(gmvweights), covmat), epweights)</f>
        <v>1.4832089245565283E-3</v>
      </c>
      <c r="E516" s="27">
        <f t="shared" ca="1" si="50"/>
        <v>3.8512451552147761E-2</v>
      </c>
      <c r="F516" s="27">
        <f t="shared" si="47"/>
        <v>1.5200941913951667E-2</v>
      </c>
      <c r="G516" s="26">
        <f t="shared" ca="1" si="48"/>
        <v>0.32978793616277491</v>
      </c>
      <c r="I516" s="28">
        <v>4.9200000000000382E-2</v>
      </c>
      <c r="J516" s="28">
        <f t="shared" si="51"/>
        <v>2.117312275822876E-2</v>
      </c>
    </row>
    <row r="517" spans="2:10" x14ac:dyDescent="0.35">
      <c r="B517" s="1">
        <v>5.5999999999999659</v>
      </c>
      <c r="C517" s="25">
        <f t="shared" si="49"/>
        <v>-4.5999999999999659</v>
      </c>
      <c r="D517" s="26" cm="1">
        <f t="array" aca="1" ref="D517" ca="1">B517^2*$P$6+C517^2*$P$5+2*B517*C517*MMULT(MMULT(TRANSPOSE(gmvweights), covmat), epweights)</f>
        <v>1.4797501800449669E-3</v>
      </c>
      <c r="E517" s="27">
        <f t="shared" ca="1" si="50"/>
        <v>3.8467521106057341E-2</v>
      </c>
      <c r="F517" s="27">
        <f t="shared" si="47"/>
        <v>1.5171945470002578E-2</v>
      </c>
      <c r="G517" s="26">
        <f t="shared" ca="1" si="48"/>
        <v>0.32941934145081087</v>
      </c>
      <c r="I517" s="28">
        <v>4.9300000000000385E-2</v>
      </c>
      <c r="J517" s="28">
        <f t="shared" si="51"/>
        <v>2.1211076259769878E-2</v>
      </c>
    </row>
    <row r="518" spans="2:10" x14ac:dyDescent="0.35">
      <c r="B518" s="1">
        <v>5.5749999999999655</v>
      </c>
      <c r="C518" s="25">
        <f t="shared" si="49"/>
        <v>-4.5749999999999655</v>
      </c>
      <c r="D518" s="26" cm="1">
        <f t="array" aca="1" ref="D518" ca="1">B518^2*$P$6+C518^2*$P$5+2*B518*C518*MMULT(MMULT(TRANSPOSE(gmvweights), covmat), epweights)</f>
        <v>1.4763068419677353E-3</v>
      </c>
      <c r="E518" s="27">
        <f t="shared" ca="1" si="50"/>
        <v>3.8422738605775296E-2</v>
      </c>
      <c r="F518" s="27">
        <f t="shared" si="47"/>
        <v>1.5142949026053489E-2</v>
      </c>
      <c r="G518" s="26">
        <f t="shared" ca="1" si="48"/>
        <v>0.32904861768893107</v>
      </c>
      <c r="I518" s="28">
        <v>4.9400000000000388E-2</v>
      </c>
      <c r="J518" s="28">
        <f t="shared" si="51"/>
        <v>2.1249029761310993E-2</v>
      </c>
    </row>
    <row r="519" spans="2:10" x14ac:dyDescent="0.35">
      <c r="B519" s="1">
        <v>5.5499999999999652</v>
      </c>
      <c r="C519" s="25">
        <f t="shared" si="49"/>
        <v>-4.5499999999999652</v>
      </c>
      <c r="D519" s="26" cm="1">
        <f t="array" aca="1" ref="D519" ca="1">B519^2*$P$6+C519^2*$P$5+2*B519*C519*MMULT(MMULT(TRANSPOSE(gmvweights), covmat), epweights)</f>
        <v>1.4728789103248818E-3</v>
      </c>
      <c r="E519" s="27">
        <f t="shared" ca="1" si="50"/>
        <v>3.837810456920563E-2</v>
      </c>
      <c r="F519" s="27">
        <f t="shared" si="47"/>
        <v>1.5113952582104399E-2</v>
      </c>
      <c r="G519" s="26">
        <f t="shared" ca="1" si="48"/>
        <v>0.32867575727608395</v>
      </c>
      <c r="I519" s="28">
        <v>4.9500000000000391E-2</v>
      </c>
      <c r="J519" s="28">
        <f t="shared" si="51"/>
        <v>2.1286983262852111E-2</v>
      </c>
    </row>
    <row r="520" spans="2:10" x14ac:dyDescent="0.35">
      <c r="B520" s="1">
        <v>5.5249999999999648</v>
      </c>
      <c r="C520" s="25">
        <f t="shared" si="49"/>
        <v>-4.5249999999999648</v>
      </c>
      <c r="D520" s="26" cm="1">
        <f t="array" aca="1" ref="D520" ca="1">B520^2*$P$6+C520^2*$P$5+2*B520*C520*MMULT(MMULT(TRANSPOSE(gmvweights), covmat), epweights)</f>
        <v>1.4694663851163442E-3</v>
      </c>
      <c r="E520" s="27">
        <f t="shared" ca="1" si="50"/>
        <v>3.8333619514942026E-2</v>
      </c>
      <c r="F520" s="27">
        <f t="shared" si="47"/>
        <v>1.508495613815531E-2</v>
      </c>
      <c r="G520" s="26">
        <f t="shared" ca="1" si="48"/>
        <v>0.32830075263959435</v>
      </c>
      <c r="I520" s="28">
        <v>4.9600000000000394E-2</v>
      </c>
      <c r="J520" s="28">
        <f t="shared" si="51"/>
        <v>2.1324936764393225E-2</v>
      </c>
    </row>
    <row r="521" spans="2:10" x14ac:dyDescent="0.35">
      <c r="B521" s="1">
        <v>5.4999999999999645</v>
      </c>
      <c r="C521" s="25">
        <f t="shared" si="49"/>
        <v>-4.4999999999999645</v>
      </c>
      <c r="D521" s="26" cm="1">
        <f t="array" aca="1" ref="D521" ca="1">B521^2*$P$6+C521^2*$P$5+2*B521*C521*MMULT(MMULT(TRANSPOSE(gmvweights), covmat), epweights)</f>
        <v>1.4660692663421848E-3</v>
      </c>
      <c r="E521" s="27">
        <f t="shared" ca="1" si="50"/>
        <v>3.8289283962254832E-2</v>
      </c>
      <c r="F521" s="27">
        <f t="shared" si="47"/>
        <v>1.5055959694206221E-2</v>
      </c>
      <c r="G521" s="26">
        <f t="shared" ca="1" si="48"/>
        <v>0.32792359623605788</v>
      </c>
      <c r="I521" s="28">
        <v>4.9700000000000397E-2</v>
      </c>
      <c r="J521" s="28">
        <f t="shared" si="51"/>
        <v>2.1362890265934343E-2</v>
      </c>
    </row>
    <row r="522" spans="2:10" x14ac:dyDescent="0.35">
      <c r="B522" s="1">
        <v>5.4749999999999641</v>
      </c>
      <c r="C522" s="25">
        <f t="shared" si="49"/>
        <v>-4.4749999999999641</v>
      </c>
      <c r="D522" s="26" cm="1">
        <f t="array" aca="1" ref="D522" ca="1">B522^2*$P$6+C522^2*$P$5+2*B522*C522*MMULT(MMULT(TRANSPOSE(gmvweights), covmat), epweights)</f>
        <v>1.4626875540023551E-3</v>
      </c>
      <c r="E522" s="27">
        <f t="shared" ca="1" si="50"/>
        <v>3.82450984310716E-2</v>
      </c>
      <c r="F522" s="27">
        <f t="shared" si="47"/>
        <v>1.5026963250257132E-2</v>
      </c>
      <c r="G522" s="26">
        <f t="shared" ca="1" si="48"/>
        <v>0.32754428055229701</v>
      </c>
      <c r="I522" s="28">
        <v>4.98000000000004E-2</v>
      </c>
      <c r="J522" s="28">
        <f t="shared" si="51"/>
        <v>2.1400843767475457E-2</v>
      </c>
    </row>
    <row r="523" spans="2:10" x14ac:dyDescent="0.35">
      <c r="B523" s="1">
        <v>5.4499999999999638</v>
      </c>
      <c r="C523" s="25">
        <f t="shared" si="49"/>
        <v>-4.4499999999999638</v>
      </c>
      <c r="D523" s="26" cm="1">
        <f t="array" aca="1" ref="D523" ca="1">B523^2*$P$6+C523^2*$P$5+2*B523*C523*MMULT(MMULT(TRANSPOSE(gmvweights), covmat), epweights)</f>
        <v>1.4593212480968967E-3</v>
      </c>
      <c r="E523" s="27">
        <f t="shared" ca="1" si="50"/>
        <v>3.8201063441963196E-2</v>
      </c>
      <c r="F523" s="27">
        <f t="shared" si="47"/>
        <v>1.499796680630805E-2</v>
      </c>
      <c r="G523" s="26">
        <f t="shared" ca="1" si="48"/>
        <v>0.32716279810627608</v>
      </c>
      <c r="I523" s="28">
        <v>4.9900000000000402E-2</v>
      </c>
      <c r="J523" s="28">
        <f t="shared" si="51"/>
        <v>2.1438797269016575E-2</v>
      </c>
    </row>
    <row r="524" spans="2:10" x14ac:dyDescent="0.35">
      <c r="B524" s="1">
        <v>5.4249999999999634</v>
      </c>
      <c r="C524" s="25">
        <f t="shared" si="49"/>
        <v>-4.4249999999999634</v>
      </c>
      <c r="D524" s="26" cm="1">
        <f t="array" aca="1" ref="D524" ca="1">B524^2*$P$6+C524^2*$P$5+2*B524*C524*MMULT(MMULT(TRANSPOSE(gmvweights), covmat), epweights)</f>
        <v>1.455970348625768E-3</v>
      </c>
      <c r="E524" s="27">
        <f t="shared" ca="1" si="50"/>
        <v>3.8157179516124719E-2</v>
      </c>
      <c r="F524" s="27">
        <f t="shared" si="47"/>
        <v>1.4968970362358953E-2</v>
      </c>
      <c r="G524" s="26">
        <f t="shared" ca="1" si="48"/>
        <v>0.32677914144806564</v>
      </c>
      <c r="I524" s="28">
        <v>5.0000000000000405E-2</v>
      </c>
      <c r="J524" s="28">
        <f t="shared" si="51"/>
        <v>2.147675077055769E-2</v>
      </c>
    </row>
    <row r="525" spans="2:10" x14ac:dyDescent="0.35">
      <c r="B525" s="1">
        <v>5.3999999999999631</v>
      </c>
      <c r="C525" s="25">
        <f t="shared" si="49"/>
        <v>-4.3999999999999631</v>
      </c>
      <c r="D525" s="26" cm="1">
        <f t="array" aca="1" ref="D525" ca="1">B525^2*$P$6+C525^2*$P$5+2*B525*C525*MMULT(MMULT(TRANSPOSE(gmvweights), covmat), epweights)</f>
        <v>1.4526348555889967E-3</v>
      </c>
      <c r="E525" s="27">
        <f t="shared" ca="1" si="50"/>
        <v>3.8113447175360519E-2</v>
      </c>
      <c r="F525" s="27">
        <f t="shared" si="47"/>
        <v>1.4939973918409871E-2</v>
      </c>
      <c r="G525" s="26">
        <f t="shared" ca="1" si="48"/>
        <v>0.3263933031607813</v>
      </c>
      <c r="I525" s="28">
        <v>5.0100000000000408E-2</v>
      </c>
      <c r="J525" s="28">
        <f t="shared" si="51"/>
        <v>2.1514704272098808E-2</v>
      </c>
    </row>
    <row r="526" spans="2:10" x14ac:dyDescent="0.35">
      <c r="B526" s="1">
        <v>5.3749999999999627</v>
      </c>
      <c r="C526" s="25">
        <f t="shared" si="49"/>
        <v>-4.3749999999999627</v>
      </c>
      <c r="D526" s="26" cm="1">
        <f t="array" aca="1" ref="D526" ca="1">B526^2*$P$6+C526^2*$P$5+2*B526*C526*MMULT(MMULT(TRANSPOSE(gmvweights), covmat), epweights)</f>
        <v>1.449314768986576E-3</v>
      </c>
      <c r="E526" s="27">
        <f t="shared" ca="1" si="50"/>
        <v>3.8069866942065558E-2</v>
      </c>
      <c r="F526" s="27">
        <f t="shared" si="47"/>
        <v>1.4910977474460782E-2</v>
      </c>
      <c r="G526" s="26">
        <f t="shared" ca="1" si="48"/>
        <v>0.32600527586155514</v>
      </c>
      <c r="I526" s="28">
        <v>5.0200000000000411E-2</v>
      </c>
      <c r="J526" s="28">
        <f t="shared" si="51"/>
        <v>2.1552657773639922E-2</v>
      </c>
    </row>
    <row r="527" spans="2:10" x14ac:dyDescent="0.35">
      <c r="B527" s="1">
        <v>5.3499999999999623</v>
      </c>
      <c r="C527" s="25">
        <f t="shared" si="49"/>
        <v>-4.3499999999999623</v>
      </c>
      <c r="D527" s="26" cm="1">
        <f t="array" aca="1" ref="D527" ca="1">B527^2*$P$6+C527^2*$P$5+2*B527*C527*MMULT(MMULT(TRANSPOSE(gmvweights), covmat), epweights)</f>
        <v>1.4460100888185126E-3</v>
      </c>
      <c r="E527" s="27">
        <f t="shared" ca="1" si="50"/>
        <v>3.8026439339208615E-2</v>
      </c>
      <c r="F527" s="27">
        <f t="shared" si="47"/>
        <v>1.4881981030511693E-2</v>
      </c>
      <c r="G527" s="26">
        <f t="shared" ca="1" si="48"/>
        <v>0.32561505220250209</v>
      </c>
      <c r="I527" s="28">
        <v>5.0300000000000414E-2</v>
      </c>
      <c r="J527" s="28">
        <f t="shared" si="51"/>
        <v>2.159061127518104E-2</v>
      </c>
    </row>
    <row r="528" spans="2:10" x14ac:dyDescent="0.35">
      <c r="B528" s="1">
        <v>5.324999999999962</v>
      </c>
      <c r="C528" s="25">
        <f t="shared" si="49"/>
        <v>-4.324999999999962</v>
      </c>
      <c r="D528" s="26" cm="1">
        <f t="array" aca="1" ref="D528" ca="1">B528^2*$P$6+C528^2*$P$5+2*B528*C528*MMULT(MMULT(TRANSPOSE(gmvweights), covmat), epweights)</f>
        <v>1.4427208150847859E-3</v>
      </c>
      <c r="E528" s="27">
        <f t="shared" ca="1" si="50"/>
        <v>3.7983164890314051E-2</v>
      </c>
      <c r="F528" s="27">
        <f t="shared" si="47"/>
        <v>1.4852984586562604E-2</v>
      </c>
      <c r="G528" s="26">
        <f t="shared" ca="1" si="48"/>
        <v>0.32522262487170184</v>
      </c>
      <c r="I528" s="28">
        <v>5.0400000000000417E-2</v>
      </c>
      <c r="J528" s="28">
        <f t="shared" si="51"/>
        <v>2.1628564776722155E-2</v>
      </c>
    </row>
    <row r="529" spans="2:10" x14ac:dyDescent="0.35">
      <c r="B529" s="1">
        <v>5.2999999999999616</v>
      </c>
      <c r="C529" s="25">
        <f t="shared" si="49"/>
        <v>-4.2999999999999616</v>
      </c>
      <c r="D529" s="26" cm="1">
        <f t="array" aca="1" ref="D529" ca="1">B529^2*$P$6+C529^2*$P$5+2*B529*C529*MMULT(MMULT(TRANSPOSE(gmvweights), covmat), epweights)</f>
        <v>1.4394469477854097E-3</v>
      </c>
      <c r="E529" s="27">
        <f t="shared" ca="1" si="50"/>
        <v>3.7940044119444689E-2</v>
      </c>
      <c r="F529" s="27">
        <f t="shared" si="47"/>
        <v>1.4823988142613514E-2</v>
      </c>
      <c r="G529" s="26">
        <f t="shared" ca="1" si="48"/>
        <v>0.32482798659417833</v>
      </c>
      <c r="I529" s="28">
        <v>5.050000000000042E-2</v>
      </c>
      <c r="J529" s="28">
        <f t="shared" si="51"/>
        <v>2.1666518278263273E-2</v>
      </c>
    </row>
    <row r="530" spans="2:10" x14ac:dyDescent="0.35">
      <c r="B530" s="1">
        <v>5.2749999999999613</v>
      </c>
      <c r="C530" s="25">
        <f t="shared" si="49"/>
        <v>-4.2749999999999613</v>
      </c>
      <c r="D530" s="26" cm="1">
        <f t="array" aca="1" ref="D530" ca="1">B530^2*$P$6+C530^2*$P$5+2*B530*C530*MMULT(MMULT(TRANSPOSE(gmvweights), covmat), epweights)</f>
        <v>1.4361884869203909E-3</v>
      </c>
      <c r="E530" s="27">
        <f t="shared" ca="1" si="50"/>
        <v>3.7897077551183163E-2</v>
      </c>
      <c r="F530" s="27">
        <f t="shared" si="47"/>
        <v>1.4794991698664425E-2</v>
      </c>
      <c r="G530" s="26">
        <f t="shared" ca="1" si="48"/>
        <v>0.32443113013289782</v>
      </c>
      <c r="I530" s="28">
        <v>5.0600000000000422E-2</v>
      </c>
      <c r="J530" s="28">
        <f t="shared" si="51"/>
        <v>2.1704471779804387E-2</v>
      </c>
    </row>
    <row r="531" spans="2:10" x14ac:dyDescent="0.35">
      <c r="B531" s="1">
        <v>5.2499999999999609</v>
      </c>
      <c r="C531" s="25">
        <f t="shared" si="49"/>
        <v>-4.2499999999999609</v>
      </c>
      <c r="D531" s="26" cm="1">
        <f t="array" aca="1" ref="D531" ca="1">B531^2*$P$6+C531^2*$P$5+2*B531*C531*MMULT(MMULT(TRANSPOSE(gmvweights), covmat), epweights)</f>
        <v>1.4329454324897087E-3</v>
      </c>
      <c r="E531" s="27">
        <f t="shared" ca="1" si="50"/>
        <v>3.7854265710613233E-2</v>
      </c>
      <c r="F531" s="27">
        <f t="shared" si="47"/>
        <v>1.4765995254715343E-2</v>
      </c>
      <c r="G531" s="26">
        <f t="shared" ca="1" si="48"/>
        <v>0.32403204828977344</v>
      </c>
      <c r="I531" s="28">
        <v>5.0700000000000425E-2</v>
      </c>
      <c r="J531" s="28">
        <f t="shared" si="51"/>
        <v>2.1742425281345505E-2</v>
      </c>
    </row>
    <row r="532" spans="2:10" x14ac:dyDescent="0.35">
      <c r="B532" s="1">
        <v>5.2249999999999606</v>
      </c>
      <c r="C532" s="25">
        <f t="shared" si="49"/>
        <v>-4.2249999999999606</v>
      </c>
      <c r="D532" s="26" cm="1">
        <f t="array" aca="1" ref="D532" ca="1">B532^2*$P$6+C532^2*$P$5+2*B532*C532*MMULT(MMULT(TRANSPOSE(gmvweights), covmat), epweights)</f>
        <v>1.4297177844934048E-3</v>
      </c>
      <c r="E532" s="27">
        <f t="shared" ca="1" si="50"/>
        <v>3.7811609123302392E-2</v>
      </c>
      <c r="F532" s="27">
        <f t="shared" si="47"/>
        <v>1.4736998810766247E-2</v>
      </c>
      <c r="G532" s="26">
        <f t="shared" ca="1" si="48"/>
        <v>0.32363073390666353</v>
      </c>
      <c r="I532" s="28">
        <v>5.0800000000000428E-2</v>
      </c>
      <c r="J532" s="28">
        <f t="shared" si="51"/>
        <v>2.178037878288662E-2</v>
      </c>
    </row>
    <row r="533" spans="2:10" x14ac:dyDescent="0.35">
      <c r="B533" s="1">
        <v>5.1999999999999602</v>
      </c>
      <c r="C533" s="25">
        <f t="shared" si="49"/>
        <v>-4.1999999999999602</v>
      </c>
      <c r="D533" s="26" cm="1">
        <f t="array" aca="1" ref="D533" ca="1">B533^2*$P$6+C533^2*$P$5+2*B533*C533*MMULT(MMULT(TRANSPOSE(gmvweights), covmat), epweights)</f>
        <v>1.4265055429314305E-3</v>
      </c>
      <c r="E533" s="27">
        <f t="shared" ca="1" si="50"/>
        <v>3.7769108315281026E-2</v>
      </c>
      <c r="F533" s="27">
        <f t="shared" ref="F533:F596" si="52">B533*$O$6+C533*$O$5</f>
        <v>1.4708002366817165E-2</v>
      </c>
      <c r="G533" s="26">
        <f t="shared" ref="G533:G596" ca="1" si="53">(F533-rf)/E533</f>
        <v>0.32322717986640742</v>
      </c>
      <c r="I533" s="28">
        <v>5.0900000000000431E-2</v>
      </c>
      <c r="J533" s="28">
        <f t="shared" si="51"/>
        <v>2.1818332284427734E-2</v>
      </c>
    </row>
    <row r="534" spans="2:10" x14ac:dyDescent="0.35">
      <c r="B534" s="1">
        <v>5.1749999999999599</v>
      </c>
      <c r="C534" s="25">
        <f t="shared" ref="C534:C597" si="54">1-B534</f>
        <v>-4.1749999999999599</v>
      </c>
      <c r="D534" s="26" cm="1">
        <f t="array" aca="1" ref="D534" ca="1">B534^2*$P$6+C534^2*$P$5+2*B534*C534*MMULT(MMULT(TRANSPOSE(gmvweights), covmat), epweights)</f>
        <v>1.4233087078038067E-3</v>
      </c>
      <c r="E534" s="27">
        <f t="shared" ref="E534:E597" ca="1" si="55">SQRT(D534)</f>
        <v>3.7726763813025449E-2</v>
      </c>
      <c r="F534" s="27">
        <f t="shared" si="52"/>
        <v>1.4679005922868076E-2</v>
      </c>
      <c r="G534" s="26">
        <f t="shared" ca="1" si="53"/>
        <v>0.32282137909382996</v>
      </c>
      <c r="I534" s="28">
        <v>5.1000000000000434E-2</v>
      </c>
      <c r="J534" s="28">
        <f t="shared" si="51"/>
        <v>2.1856285785968852E-2</v>
      </c>
    </row>
    <row r="535" spans="2:10" x14ac:dyDescent="0.35">
      <c r="B535" s="1">
        <v>5.1499999999999595</v>
      </c>
      <c r="C535" s="25">
        <f t="shared" si="54"/>
        <v>-4.1499999999999595</v>
      </c>
      <c r="D535" s="26" cm="1">
        <f t="array" aca="1" ref="D535" ca="1">B535^2*$P$6+C535^2*$P$5+2*B535*C535*MMULT(MMULT(TRANSPOSE(gmvweights), covmat), epweights)</f>
        <v>1.4201272791105335E-3</v>
      </c>
      <c r="E535" s="27">
        <f t="shared" ca="1" si="55"/>
        <v>3.7684576143437433E-2</v>
      </c>
      <c r="F535" s="27">
        <f t="shared" si="52"/>
        <v>1.4650009478918979E-2</v>
      </c>
      <c r="G535" s="26">
        <f t="shared" ca="1" si="53"/>
        <v>0.32241332455678523</v>
      </c>
      <c r="I535" s="28">
        <v>5.1100000000000437E-2</v>
      </c>
      <c r="J535" s="28">
        <f t="shared" si="51"/>
        <v>2.1894239287509967E-2</v>
      </c>
    </row>
    <row r="536" spans="2:10" x14ac:dyDescent="0.35">
      <c r="B536" s="1">
        <v>5.1249999999999591</v>
      </c>
      <c r="C536" s="25">
        <f t="shared" si="54"/>
        <v>-4.1249999999999591</v>
      </c>
      <c r="D536" s="26" cm="1">
        <f t="array" aca="1" ref="D536" ca="1">B536^2*$P$6+C536^2*$P$5+2*B536*C536*MMULT(MMULT(TRANSPOSE(gmvweights), covmat), epweights)</f>
        <v>1.4169612568516107E-3</v>
      </c>
      <c r="E536" s="27">
        <f t="shared" ca="1" si="55"/>
        <v>3.7642545833824932E-2</v>
      </c>
      <c r="F536" s="27">
        <f t="shared" si="52"/>
        <v>1.4621013034969897E-2</v>
      </c>
      <c r="G536" s="26">
        <f t="shared" ca="1" si="53"/>
        <v>0.32200300926719377</v>
      </c>
      <c r="I536" s="28">
        <v>5.120000000000044E-2</v>
      </c>
      <c r="J536" s="28">
        <f t="shared" ref="J536:J599" si="56">$J$21*I536+rf</f>
        <v>2.1932192789051085E-2</v>
      </c>
    </row>
    <row r="537" spans="2:10" x14ac:dyDescent="0.35">
      <c r="B537" s="1">
        <v>5.0999999999999588</v>
      </c>
      <c r="C537" s="25">
        <f t="shared" si="54"/>
        <v>-4.0999999999999588</v>
      </c>
      <c r="D537" s="26" cm="1">
        <f t="array" aca="1" ref="D537" ca="1">B537^2*$P$6+C537^2*$P$5+2*B537*C537*MMULT(MMULT(TRANSPOSE(gmvweights), covmat), epweights)</f>
        <v>1.4138106410270385E-3</v>
      </c>
      <c r="E537" s="27">
        <f t="shared" ca="1" si="55"/>
        <v>3.7600673411882377E-2</v>
      </c>
      <c r="F537" s="27">
        <f t="shared" si="52"/>
        <v>1.4592016591020808E-2</v>
      </c>
      <c r="G537" s="26">
        <f t="shared" ca="1" si="53"/>
        <v>0.3215904262820875</v>
      </c>
      <c r="I537" s="28">
        <v>5.1300000000000442E-2</v>
      </c>
      <c r="J537" s="28">
        <f t="shared" si="56"/>
        <v>2.1970146290592199E-2</v>
      </c>
    </row>
    <row r="538" spans="2:10" x14ac:dyDescent="0.35">
      <c r="B538" s="1">
        <v>5.0749999999999584</v>
      </c>
      <c r="C538" s="25">
        <f t="shared" si="54"/>
        <v>-4.0749999999999584</v>
      </c>
      <c r="D538" s="26" cm="1">
        <f t="array" aca="1" ref="D538" ca="1">B538^2*$P$6+C538^2*$P$5+2*B538*C538*MMULT(MMULT(TRANSPOSE(gmvweights), covmat), epweights)</f>
        <v>1.4106754316368306E-3</v>
      </c>
      <c r="E538" s="27">
        <f t="shared" ca="1" si="55"/>
        <v>3.7558959405670847E-2</v>
      </c>
      <c r="F538" s="27">
        <f t="shared" si="52"/>
        <v>1.4563020147071719E-2</v>
      </c>
      <c r="G538" s="26">
        <f t="shared" ca="1" si="53"/>
        <v>0.32117556870466385</v>
      </c>
      <c r="I538" s="28">
        <v>5.1400000000000445E-2</v>
      </c>
      <c r="J538" s="28">
        <f t="shared" si="56"/>
        <v>2.2008099792133317E-2</v>
      </c>
    </row>
    <row r="539" spans="2:10" x14ac:dyDescent="0.35">
      <c r="B539" s="1">
        <v>5.0499999999999581</v>
      </c>
      <c r="C539" s="25">
        <f t="shared" si="54"/>
        <v>-4.0499999999999581</v>
      </c>
      <c r="D539" s="26" cm="1">
        <f t="array" aca="1" ref="D539" ca="1">B539^2*$P$6+C539^2*$P$5+2*B539*C539*MMULT(MMULT(TRANSPOSE(gmvweights), covmat), epweights)</f>
        <v>1.4075556286809524E-3</v>
      </c>
      <c r="E539" s="27">
        <f t="shared" ca="1" si="55"/>
        <v>3.7517404343597016E-2</v>
      </c>
      <c r="F539" s="27">
        <f t="shared" si="52"/>
        <v>1.453402370312263E-2</v>
      </c>
      <c r="G539" s="26">
        <f t="shared" ca="1" si="53"/>
        <v>0.32075842968535323</v>
      </c>
      <c r="I539" s="28">
        <v>5.1500000000000448E-2</v>
      </c>
      <c r="J539" s="28">
        <f t="shared" si="56"/>
        <v>2.2046053293674431E-2</v>
      </c>
    </row>
    <row r="540" spans="2:10" x14ac:dyDescent="0.35">
      <c r="B540" s="1">
        <v>5.0249999999999577</v>
      </c>
      <c r="C540" s="25">
        <f t="shared" si="54"/>
        <v>-4.0249999999999577</v>
      </c>
      <c r="D540" s="26" cm="1">
        <f t="array" aca="1" ref="D540" ca="1">B540^2*$P$6+C540^2*$P$5+2*B540*C540*MMULT(MMULT(TRANSPOSE(gmvweights), covmat), epweights)</f>
        <v>1.4044512321594385E-3</v>
      </c>
      <c r="E540" s="27">
        <f t="shared" ca="1" si="55"/>
        <v>3.7476008754394302E-2</v>
      </c>
      <c r="F540" s="27">
        <f t="shared" si="52"/>
        <v>1.4505027259173547E-2</v>
      </c>
      <c r="G540" s="26">
        <f t="shared" ca="1" si="53"/>
        <v>0.32033900242287355</v>
      </c>
      <c r="I540" s="28">
        <v>5.1600000000000451E-2</v>
      </c>
      <c r="J540" s="28">
        <f t="shared" si="56"/>
        <v>2.2084006795215549E-2</v>
      </c>
    </row>
    <row r="541" spans="2:10" x14ac:dyDescent="0.35">
      <c r="B541" s="1">
        <v>4.9999999999999574</v>
      </c>
      <c r="C541" s="25">
        <f t="shared" si="54"/>
        <v>-3.9999999999999574</v>
      </c>
      <c r="D541" s="26" cm="1">
        <f t="array" aca="1" ref="D541" ca="1">B541^2*$P$6+C541^2*$P$5+2*B541*C541*MMULT(MMULT(TRANSPOSE(gmvweights), covmat), epweights)</f>
        <v>1.4013622420722543E-3</v>
      </c>
      <c r="E541" s="27">
        <f t="shared" ca="1" si="55"/>
        <v>3.7434773167100324E-2</v>
      </c>
      <c r="F541" s="27">
        <f t="shared" si="52"/>
        <v>1.4476030815224451E-2</v>
      </c>
      <c r="G541" s="26">
        <f t="shared" ca="1" si="53"/>
        <v>0.31991728016532034</v>
      </c>
      <c r="I541" s="28">
        <v>5.1700000000000454E-2</v>
      </c>
      <c r="J541" s="28">
        <f t="shared" si="56"/>
        <v>2.2121960296756664E-2</v>
      </c>
    </row>
    <row r="542" spans="2:10" x14ac:dyDescent="0.35">
      <c r="B542" s="1">
        <v>4.974999999999957</v>
      </c>
      <c r="C542" s="25">
        <f t="shared" si="54"/>
        <v>-3.974999999999957</v>
      </c>
      <c r="D542" s="26" cm="1">
        <f t="array" aca="1" ref="D542" ca="1">B542^2*$P$6+C542^2*$P$5+2*B542*C542*MMULT(MMULT(TRANSPOSE(gmvweights), covmat), epweights)</f>
        <v>1.3982886584194415E-3</v>
      </c>
      <c r="E542" s="27">
        <f t="shared" ca="1" si="55"/>
        <v>3.7393698111037925E-2</v>
      </c>
      <c r="F542" s="27">
        <f t="shared" si="52"/>
        <v>1.4447034371275369E-2</v>
      </c>
      <c r="G542" s="26">
        <f t="shared" ca="1" si="53"/>
        <v>0.31949325621123381</v>
      </c>
      <c r="I542" s="28">
        <v>5.1800000000000457E-2</v>
      </c>
      <c r="J542" s="28">
        <f t="shared" si="56"/>
        <v>2.2159913798297782E-2</v>
      </c>
    </row>
    <row r="543" spans="2:10" x14ac:dyDescent="0.35">
      <c r="B543" s="1">
        <v>4.9499999999999567</v>
      </c>
      <c r="C543" s="25">
        <f t="shared" si="54"/>
        <v>-3.9499999999999567</v>
      </c>
      <c r="D543" s="26" cm="1">
        <f t="array" aca="1" ref="D543" ca="1">B543^2*$P$6+C543^2*$P$5+2*B543*C543*MMULT(MMULT(TRANSPOSE(gmvweights), covmat), epweights)</f>
        <v>1.3952304812009653E-3</v>
      </c>
      <c r="E543" s="27">
        <f t="shared" ca="1" si="55"/>
        <v>3.7352784115792029E-2</v>
      </c>
      <c r="F543" s="27">
        <f t="shared" si="52"/>
        <v>1.441803792732628E-2</v>
      </c>
      <c r="G543" s="26">
        <f t="shared" ca="1" si="53"/>
        <v>0.31906692391070163</v>
      </c>
      <c r="I543" s="28">
        <v>5.190000000000046E-2</v>
      </c>
      <c r="J543" s="28">
        <f t="shared" si="56"/>
        <v>2.2197867299838896E-2</v>
      </c>
    </row>
    <row r="544" spans="2:10" x14ac:dyDescent="0.35">
      <c r="B544" s="1">
        <v>4.9249999999999563</v>
      </c>
      <c r="C544" s="25">
        <f t="shared" si="54"/>
        <v>-3.9249999999999563</v>
      </c>
      <c r="D544" s="26" cm="1">
        <f t="array" aca="1" ref="D544" ca="1">B544^2*$P$6+C544^2*$P$5+2*B544*C544*MMULT(MMULT(TRANSPOSE(gmvweights), covmat), epweights)</f>
        <v>1.3921877104168465E-3</v>
      </c>
      <c r="E544" s="27">
        <f t="shared" ca="1" si="55"/>
        <v>3.7312031711189977E-2</v>
      </c>
      <c r="F544" s="27">
        <f t="shared" si="52"/>
        <v>1.4389041483377191E-2</v>
      </c>
      <c r="G544" s="26">
        <f t="shared" ca="1" si="53"/>
        <v>0.31863827666644151</v>
      </c>
      <c r="I544" s="28">
        <v>5.2000000000000463E-2</v>
      </c>
      <c r="J544" s="28">
        <f t="shared" si="56"/>
        <v>2.2235820801380014E-2</v>
      </c>
    </row>
    <row r="545" spans="2:10" x14ac:dyDescent="0.35">
      <c r="B545" s="1">
        <v>4.8999999999999559</v>
      </c>
      <c r="C545" s="25">
        <f t="shared" si="54"/>
        <v>-3.8999999999999559</v>
      </c>
      <c r="D545" s="26" cm="1">
        <f t="array" aca="1" ref="D545" ca="1">B545^2*$P$6+C545^2*$P$5+2*B545*C545*MMULT(MMULT(TRANSPOSE(gmvweights), covmat), epweights)</f>
        <v>1.3891603460670712E-3</v>
      </c>
      <c r="E545" s="27">
        <f t="shared" ca="1" si="55"/>
        <v>3.7271441427278756E-2</v>
      </c>
      <c r="F545" s="27">
        <f t="shared" si="52"/>
        <v>1.4360045039428102E-2</v>
      </c>
      <c r="G545" s="26">
        <f t="shared" ca="1" si="53"/>
        <v>0.31820730793491131</v>
      </c>
      <c r="I545" s="28">
        <v>5.2100000000000465E-2</v>
      </c>
      <c r="J545" s="28">
        <f t="shared" si="56"/>
        <v>2.2273774302921129E-2</v>
      </c>
    </row>
    <row r="546" spans="2:10" x14ac:dyDescent="0.35">
      <c r="B546" s="1">
        <v>4.8749999999999556</v>
      </c>
      <c r="C546" s="25">
        <f t="shared" si="54"/>
        <v>-3.8749999999999556</v>
      </c>
      <c r="D546" s="26" cm="1">
        <f t="array" aca="1" ref="D546" ca="1">B546^2*$P$6+C546^2*$P$5+2*B546*C546*MMULT(MMULT(TRANSPOSE(gmvweights), covmat), epweights)</f>
        <v>1.3861483881516465E-3</v>
      </c>
      <c r="E546" s="27">
        <f t="shared" ca="1" si="55"/>
        <v>3.7231013794303887E-2</v>
      </c>
      <c r="F546" s="27">
        <f t="shared" si="52"/>
        <v>1.4331048595479019E-2</v>
      </c>
      <c r="G546" s="26">
        <f t="shared" ca="1" si="53"/>
        <v>0.31777401122741106</v>
      </c>
      <c r="I546" s="28">
        <v>5.2200000000000468E-2</v>
      </c>
      <c r="J546" s="28">
        <f t="shared" si="56"/>
        <v>2.2311727804462247E-2</v>
      </c>
    </row>
    <row r="547" spans="2:10" x14ac:dyDescent="0.35">
      <c r="B547" s="1">
        <v>4.8499999999999552</v>
      </c>
      <c r="C547" s="25">
        <f t="shared" si="54"/>
        <v>-3.8499999999999552</v>
      </c>
      <c r="D547" s="26" cm="1">
        <f t="array" aca="1" ref="D547" ca="1">B547^2*$P$6+C547^2*$P$5+2*B547*C547*MMULT(MMULT(TRANSPOSE(gmvweights), covmat), epweights)</f>
        <v>1.3831518366705792E-3</v>
      </c>
      <c r="E547" s="27">
        <f t="shared" ca="1" si="55"/>
        <v>3.7190749342687075E-2</v>
      </c>
      <c r="F547" s="27">
        <f t="shared" si="52"/>
        <v>1.4302052151529923E-2</v>
      </c>
      <c r="G547" s="26">
        <f t="shared" ca="1" si="53"/>
        <v>0.31733838011119814</v>
      </c>
      <c r="I547" s="28">
        <v>5.2300000000000471E-2</v>
      </c>
      <c r="J547" s="28">
        <f t="shared" si="56"/>
        <v>2.2349681306003361E-2</v>
      </c>
    </row>
    <row r="548" spans="2:10" x14ac:dyDescent="0.35">
      <c r="B548" s="1">
        <v>4.8249999999999549</v>
      </c>
      <c r="C548" s="25">
        <f t="shared" si="54"/>
        <v>-3.8249999999999549</v>
      </c>
      <c r="D548" s="26" cm="1">
        <f t="array" aca="1" ref="D548" ca="1">B548^2*$P$6+C548^2*$P$5+2*B548*C548*MMULT(MMULT(TRANSPOSE(gmvweights), covmat), epweights)</f>
        <v>1.3801706916238554E-3</v>
      </c>
      <c r="E548" s="27">
        <f t="shared" ca="1" si="55"/>
        <v>3.7150648603003628E-2</v>
      </c>
      <c r="F548" s="27">
        <f t="shared" si="52"/>
        <v>1.4273055707580841E-2</v>
      </c>
      <c r="G548" s="26">
        <f t="shared" ca="1" si="53"/>
        <v>0.31690040821061166</v>
      </c>
      <c r="I548" s="28">
        <v>5.2400000000000474E-2</v>
      </c>
      <c r="J548" s="28">
        <f t="shared" si="56"/>
        <v>2.2387634807544479E-2</v>
      </c>
    </row>
    <row r="549" spans="2:10" x14ac:dyDescent="0.35">
      <c r="B549" s="1">
        <v>4.7999999999999545</v>
      </c>
      <c r="C549" s="25">
        <f t="shared" si="54"/>
        <v>-3.7999999999999545</v>
      </c>
      <c r="D549" s="26" cm="1">
        <f t="array" aca="1" ref="D549" ca="1">B549^2*$P$6+C549^2*$P$5+2*B549*C549*MMULT(MMULT(TRANSPOSE(gmvweights), covmat), epweights)</f>
        <v>1.377204953011496E-3</v>
      </c>
      <c r="E549" s="27">
        <f t="shared" ca="1" si="55"/>
        <v>3.7110712105960675E-2</v>
      </c>
      <c r="F549" s="27">
        <f t="shared" si="52"/>
        <v>1.4244059263631752E-2</v>
      </c>
      <c r="G549" s="26">
        <f t="shared" ca="1" si="53"/>
        <v>0.31646008920818947</v>
      </c>
      <c r="I549" s="28">
        <v>5.2500000000000477E-2</v>
      </c>
      <c r="J549" s="28">
        <f t="shared" si="56"/>
        <v>2.2425588309085594E-2</v>
      </c>
    </row>
    <row r="550" spans="2:10" x14ac:dyDescent="0.35">
      <c r="B550" s="1">
        <v>4.7749999999999542</v>
      </c>
      <c r="C550" s="25">
        <f t="shared" si="54"/>
        <v>-3.7749999999999542</v>
      </c>
      <c r="D550" s="26" cm="1">
        <f t="array" aca="1" ref="D550" ca="1">B550^2*$P$6+C550^2*$P$5+2*B550*C550*MMULT(MMULT(TRANSPOSE(gmvweights), covmat), epweights)</f>
        <v>1.3742546208334663E-3</v>
      </c>
      <c r="E550" s="27">
        <f t="shared" ca="1" si="55"/>
        <v>3.7070940382373178E-2</v>
      </c>
      <c r="F550" s="27">
        <f t="shared" si="52"/>
        <v>1.4215062819682663E-2</v>
      </c>
      <c r="G550" s="26">
        <f t="shared" ca="1" si="53"/>
        <v>0.3160174168458118</v>
      </c>
      <c r="I550" s="28">
        <v>5.260000000000048E-2</v>
      </c>
      <c r="J550" s="28">
        <f t="shared" si="56"/>
        <v>2.2463541810626712E-2</v>
      </c>
    </row>
    <row r="551" spans="2:10" x14ac:dyDescent="0.35">
      <c r="B551" s="1">
        <v>4.7499999999999538</v>
      </c>
      <c r="C551" s="25">
        <f t="shared" si="54"/>
        <v>-3.7499999999999538</v>
      </c>
      <c r="D551" s="26" cm="1">
        <f t="array" aca="1" ref="D551" ca="1">B551^2*$P$6+C551^2*$P$5+2*B551*C551*MMULT(MMULT(TRANSPOSE(gmvweights), covmat), epweights)</f>
        <v>1.3713196950897871E-3</v>
      </c>
      <c r="E551" s="27">
        <f t="shared" ca="1" si="55"/>
        <v>3.7031333963142447E-2</v>
      </c>
      <c r="F551" s="27">
        <f t="shared" si="52"/>
        <v>1.4186066375733573E-2</v>
      </c>
      <c r="G551" s="26">
        <f t="shared" ca="1" si="53"/>
        <v>0.31557238492582523</v>
      </c>
      <c r="I551" s="28">
        <v>5.2700000000000483E-2</v>
      </c>
      <c r="J551" s="28">
        <f t="shared" si="56"/>
        <v>2.2501495312167826E-2</v>
      </c>
    </row>
    <row r="552" spans="2:10" x14ac:dyDescent="0.35">
      <c r="B552" s="1">
        <v>4.7249999999999535</v>
      </c>
      <c r="C552" s="25">
        <f t="shared" si="54"/>
        <v>-3.7249999999999535</v>
      </c>
      <c r="D552" s="26" cm="1">
        <f t="array" aca="1" ref="D552" ca="1">B552^2*$P$6+C552^2*$P$5+2*B552*C552*MMULT(MMULT(TRANSPOSE(gmvweights), covmat), epweights)</f>
        <v>1.3684001757804723E-3</v>
      </c>
      <c r="E552" s="27">
        <f t="shared" ca="1" si="55"/>
        <v>3.6991893379232053E-2</v>
      </c>
      <c r="F552" s="27">
        <f t="shared" si="52"/>
        <v>1.4157069931784477E-2</v>
      </c>
      <c r="G552" s="26">
        <f t="shared" ca="1" si="53"/>
        <v>0.31512498731219246</v>
      </c>
      <c r="I552" s="28">
        <v>5.2800000000000485E-2</v>
      </c>
      <c r="J552" s="28">
        <f t="shared" si="56"/>
        <v>2.2539448813708944E-2</v>
      </c>
    </row>
    <row r="553" spans="2:10" x14ac:dyDescent="0.35">
      <c r="B553" s="1">
        <v>4.6999999999999531</v>
      </c>
      <c r="C553" s="25">
        <f t="shared" si="54"/>
        <v>-3.6999999999999531</v>
      </c>
      <c r="D553" s="26" cm="1">
        <f t="array" aca="1" ref="D553" ca="1">B553^2*$P$6+C553^2*$P$5+2*B553*C553*MMULT(MMULT(TRANSPOSE(gmvweights), covmat), epweights)</f>
        <v>1.365496062905508E-3</v>
      </c>
      <c r="E553" s="27">
        <f t="shared" ca="1" si="55"/>
        <v>3.6952619161644114E-2</v>
      </c>
      <c r="F553" s="27">
        <f t="shared" si="52"/>
        <v>1.4128073487835395E-2</v>
      </c>
      <c r="G553" s="26">
        <f t="shared" ca="1" si="53"/>
        <v>0.31467521793164371</v>
      </c>
      <c r="I553" s="28">
        <v>5.2900000000000488E-2</v>
      </c>
      <c r="J553" s="28">
        <f t="shared" si="56"/>
        <v>2.2577402315250059E-2</v>
      </c>
    </row>
    <row r="554" spans="2:10" x14ac:dyDescent="0.35">
      <c r="B554" s="1">
        <v>4.6749999999999527</v>
      </c>
      <c r="C554" s="25">
        <f t="shared" si="54"/>
        <v>-3.6749999999999527</v>
      </c>
      <c r="D554" s="26" cm="1">
        <f t="array" aca="1" ref="D554" ca="1">B554^2*$P$6+C554^2*$P$5+2*B554*C554*MMULT(MMULT(TRANSPOSE(gmvweights), covmat), epweights)</f>
        <v>1.3626073564648802E-3</v>
      </c>
      <c r="E554" s="27">
        <f t="shared" ca="1" si="55"/>
        <v>3.691351184139597E-2</v>
      </c>
      <c r="F554" s="27">
        <f t="shared" si="52"/>
        <v>1.4099077043886306E-2</v>
      </c>
      <c r="G554" s="26">
        <f t="shared" ca="1" si="53"/>
        <v>0.31422307077482498</v>
      </c>
      <c r="I554" s="28">
        <v>5.3000000000000491E-2</v>
      </c>
      <c r="J554" s="28">
        <f t="shared" si="56"/>
        <v>2.2615355816791177E-2</v>
      </c>
    </row>
    <row r="555" spans="2:10" x14ac:dyDescent="0.35">
      <c r="B555" s="1">
        <v>4.6499999999999524</v>
      </c>
      <c r="C555" s="25">
        <f t="shared" si="54"/>
        <v>-3.6499999999999524</v>
      </c>
      <c r="D555" s="26" cm="1">
        <f t="array" aca="1" ref="D555" ca="1">B555^2*$P$6+C555^2*$P$5+2*B555*C555*MMULT(MMULT(TRANSPOSE(gmvweights), covmat), epweights)</f>
        <v>1.35973405645861E-3</v>
      </c>
      <c r="E555" s="27">
        <f t="shared" ca="1" si="55"/>
        <v>3.6874571949496712E-2</v>
      </c>
      <c r="F555" s="27">
        <f t="shared" si="52"/>
        <v>1.4070080599937217E-2</v>
      </c>
      <c r="G555" s="26">
        <f t="shared" ca="1" si="53"/>
        <v>0.31376853989745451</v>
      </c>
      <c r="I555" s="28">
        <v>5.3100000000000494E-2</v>
      </c>
      <c r="J555" s="28">
        <f t="shared" si="56"/>
        <v>2.2653309318332291E-2</v>
      </c>
    </row>
    <row r="556" spans="2:10" x14ac:dyDescent="0.35">
      <c r="B556" s="1">
        <v>4.624999999999952</v>
      </c>
      <c r="C556" s="25">
        <f t="shared" si="54"/>
        <v>-3.624999999999952</v>
      </c>
      <c r="D556" s="26" cm="1">
        <f t="array" aca="1" ref="D556" ca="1">B556^2*$P$6+C556^2*$P$5+2*B556*C556*MMULT(MMULT(TRANSPOSE(gmvweights), covmat), epweights)</f>
        <v>1.3568761628866832E-3</v>
      </c>
      <c r="E556" s="27">
        <f t="shared" ca="1" si="55"/>
        <v>3.6835800016922167E-2</v>
      </c>
      <c r="F556" s="27">
        <f t="shared" si="52"/>
        <v>1.4041084155988127E-2</v>
      </c>
      <c r="G556" s="26">
        <f t="shared" ca="1" si="53"/>
        <v>0.31331161942149255</v>
      </c>
      <c r="I556" s="28">
        <v>5.3200000000000497E-2</v>
      </c>
      <c r="J556" s="28">
        <f t="shared" si="56"/>
        <v>2.2691262819873409E-2</v>
      </c>
    </row>
    <row r="557" spans="2:10" x14ac:dyDescent="0.35">
      <c r="B557" s="1">
        <v>4.5999999999999517</v>
      </c>
      <c r="C557" s="25">
        <f t="shared" si="54"/>
        <v>-3.5999999999999517</v>
      </c>
      <c r="D557" s="26" cm="1">
        <f t="array" aca="1" ref="D557" ca="1">B557^2*$P$6+C557^2*$P$5+2*B557*C557*MMULT(MMULT(TRANSPOSE(gmvweights), covmat), epweights)</f>
        <v>1.3540336757491139E-3</v>
      </c>
      <c r="E557" s="27">
        <f t="shared" ca="1" si="55"/>
        <v>3.6797196574591302E-2</v>
      </c>
      <c r="F557" s="27">
        <f t="shared" si="52"/>
        <v>1.4012087712039045E-2</v>
      </c>
      <c r="G557" s="26">
        <f t="shared" ca="1" si="53"/>
        <v>0.31285230353630294</v>
      </c>
      <c r="I557" s="28">
        <v>5.33000000000005E-2</v>
      </c>
      <c r="J557" s="28">
        <f t="shared" si="56"/>
        <v>2.2729216321414523E-2</v>
      </c>
    </row>
    <row r="558" spans="2:10" x14ac:dyDescent="0.35">
      <c r="B558" s="1">
        <v>4.5749999999999513</v>
      </c>
      <c r="C558" s="25">
        <f t="shared" si="54"/>
        <v>-3.5749999999999513</v>
      </c>
      <c r="D558" s="26" cm="1">
        <f t="array" aca="1" ref="D558" ca="1">B558^2*$P$6+C558^2*$P$5+2*B558*C558*MMULT(MMULT(TRANSPOSE(gmvweights), covmat), epweights)</f>
        <v>1.3512065950458882E-3</v>
      </c>
      <c r="E558" s="27">
        <f t="shared" ca="1" si="55"/>
        <v>3.675876215334091E-2</v>
      </c>
      <c r="F558" s="27">
        <f t="shared" si="52"/>
        <v>1.3983091268089953E-2</v>
      </c>
      <c r="G558" s="26">
        <f t="shared" ca="1" si="53"/>
        <v>0.31239058649983087</v>
      </c>
      <c r="I558" s="28">
        <v>5.3400000000000503E-2</v>
      </c>
      <c r="J558" s="28">
        <f t="shared" si="56"/>
        <v>2.2767169822955641E-2</v>
      </c>
    </row>
    <row r="559" spans="2:10" x14ac:dyDescent="0.35">
      <c r="B559" s="1">
        <v>4.549999999999951</v>
      </c>
      <c r="C559" s="25">
        <f t="shared" si="54"/>
        <v>-3.549999999999951</v>
      </c>
      <c r="D559" s="26" cm="1">
        <f t="array" aca="1" ref="D559" ca="1">B559^2*$P$6+C559^2*$P$5+2*B559*C559*MMULT(MMULT(TRANSPOSE(gmvweights), covmat), epweights)</f>
        <v>1.3483949207770199E-3</v>
      </c>
      <c r="E559" s="27">
        <f t="shared" ca="1" si="55"/>
        <v>3.6720497283901532E-2</v>
      </c>
      <c r="F559" s="27">
        <f t="shared" si="52"/>
        <v>1.3954094824140867E-2</v>
      </c>
      <c r="G559" s="26">
        <f t="shared" ca="1" si="53"/>
        <v>0.31192646263977486</v>
      </c>
      <c r="I559" s="28">
        <v>5.3500000000000505E-2</v>
      </c>
      <c r="J559" s="28">
        <f t="shared" si="56"/>
        <v>2.2805123324496756E-2</v>
      </c>
    </row>
    <row r="560" spans="2:10" x14ac:dyDescent="0.35">
      <c r="B560" s="1">
        <v>4.5249999999999506</v>
      </c>
      <c r="C560" s="25">
        <f t="shared" si="54"/>
        <v>-3.5249999999999506</v>
      </c>
      <c r="D560" s="26" cm="1">
        <f t="array" aca="1" ref="D560" ca="1">B560^2*$P$6+C560^2*$P$5+2*B560*C560*MMULT(MMULT(TRANSPOSE(gmvweights), covmat), epweights)</f>
        <v>1.3455986529424951E-3</v>
      </c>
      <c r="E560" s="27">
        <f t="shared" ca="1" si="55"/>
        <v>3.6682402496871644E-2</v>
      </c>
      <c r="F560" s="27">
        <f t="shared" si="52"/>
        <v>1.3925098380191778E-2</v>
      </c>
      <c r="G560" s="26">
        <f t="shared" ca="1" si="53"/>
        <v>0.31145992635477282</v>
      </c>
      <c r="I560" s="28">
        <v>5.3600000000000508E-2</v>
      </c>
      <c r="J560" s="28">
        <f t="shared" si="56"/>
        <v>2.2843076826037874E-2</v>
      </c>
    </row>
    <row r="561" spans="2:10" x14ac:dyDescent="0.35">
      <c r="B561" s="1">
        <v>4.4999999999999503</v>
      </c>
      <c r="C561" s="25">
        <f t="shared" si="54"/>
        <v>-3.4999999999999503</v>
      </c>
      <c r="D561" s="26" cm="1">
        <f t="array" aca="1" ref="D561" ca="1">B561^2*$P$6+C561^2*$P$5+2*B561*C561*MMULT(MMULT(TRANSPOSE(gmvweights), covmat), epweights)</f>
        <v>1.3428177915423278E-3</v>
      </c>
      <c r="E561" s="27">
        <f t="shared" ca="1" si="55"/>
        <v>3.6644478322693144E-2</v>
      </c>
      <c r="F561" s="27">
        <f t="shared" si="52"/>
        <v>1.3896101936242685E-2</v>
      </c>
      <c r="G561" s="26">
        <f t="shared" ca="1" si="53"/>
        <v>0.31099097211558124</v>
      </c>
      <c r="I561" s="28">
        <v>5.3700000000000511E-2</v>
      </c>
      <c r="J561" s="28">
        <f t="shared" si="56"/>
        <v>2.2881030327578988E-2</v>
      </c>
    </row>
    <row r="562" spans="2:10" x14ac:dyDescent="0.35">
      <c r="B562" s="1">
        <v>4.4749999999999499</v>
      </c>
      <c r="C562" s="25">
        <f t="shared" si="54"/>
        <v>-3.4749999999999499</v>
      </c>
      <c r="D562" s="26" cm="1">
        <f t="array" aca="1" ref="D562" ca="1">B562^2*$P$6+C562^2*$P$5+2*B562*C562*MMULT(MMULT(TRANSPOSE(gmvweights), covmat), epweights)</f>
        <v>1.3400523365764971E-3</v>
      </c>
      <c r="E562" s="27">
        <f t="shared" ca="1" si="55"/>
        <v>3.6606725291624995E-2</v>
      </c>
      <c r="F562" s="27">
        <f t="shared" si="52"/>
        <v>1.3867105492293599E-2</v>
      </c>
      <c r="G562" s="26">
        <f t="shared" ca="1" si="53"/>
        <v>0.31051959446627153</v>
      </c>
      <c r="I562" s="28">
        <v>5.3800000000000514E-2</v>
      </c>
      <c r="J562" s="28">
        <f t="shared" si="56"/>
        <v>2.2918983829120103E-2</v>
      </c>
    </row>
    <row r="563" spans="2:10" x14ac:dyDescent="0.35">
      <c r="B563" s="1">
        <v>4.4499999999999496</v>
      </c>
      <c r="C563" s="25">
        <f t="shared" si="54"/>
        <v>-3.4499999999999496</v>
      </c>
      <c r="D563" s="26" cm="1">
        <f t="array" aca="1" ref="D563" ca="1">B563^2*$P$6+C563^2*$P$5+2*B563*C563*MMULT(MMULT(TRANSPOSE(gmvweights), covmat), epweights)</f>
        <v>1.3373022880450308E-3</v>
      </c>
      <c r="E563" s="27">
        <f t="shared" ca="1" si="55"/>
        <v>3.6569143933718642E-2</v>
      </c>
      <c r="F563" s="27">
        <f t="shared" si="52"/>
        <v>1.3838109048344514E-2</v>
      </c>
      <c r="G563" s="26">
        <f t="shared" ca="1" si="53"/>
        <v>0.31004578802541205</v>
      </c>
      <c r="I563" s="28">
        <v>5.3900000000000517E-2</v>
      </c>
      <c r="J563" s="28">
        <f t="shared" si="56"/>
        <v>2.2956937330661221E-2</v>
      </c>
    </row>
    <row r="564" spans="2:10" x14ac:dyDescent="0.35">
      <c r="B564" s="1">
        <v>4.4249999999999492</v>
      </c>
      <c r="C564" s="25">
        <f t="shared" si="54"/>
        <v>-3.4249999999999492</v>
      </c>
      <c r="D564" s="26" cm="1">
        <f t="array" aca="1" ref="D564" ca="1">B564^2*$P$6+C564^2*$P$5+2*B564*C564*MMULT(MMULT(TRANSPOSE(gmvweights), covmat), epweights)</f>
        <v>1.3345676459479081E-3</v>
      </c>
      <c r="E564" s="27">
        <f t="shared" ca="1" si="55"/>
        <v>3.653173477879073E-2</v>
      </c>
      <c r="F564" s="27">
        <f t="shared" si="52"/>
        <v>1.3809112604395421E-2</v>
      </c>
      <c r="G564" s="26">
        <f t="shared" ca="1" si="53"/>
        <v>0.30956954748727578</v>
      </c>
      <c r="I564" s="28">
        <v>5.400000000000052E-2</v>
      </c>
      <c r="J564" s="28">
        <f t="shared" si="56"/>
        <v>2.2994890832202335E-2</v>
      </c>
    </row>
    <row r="565" spans="2:10" x14ac:dyDescent="0.35">
      <c r="B565" s="1">
        <v>4.3999999999999488</v>
      </c>
      <c r="C565" s="25">
        <f t="shared" si="54"/>
        <v>-3.3999999999999488</v>
      </c>
      <c r="D565" s="26" cm="1">
        <f t="array" aca="1" ref="D565" ca="1">B565^2*$P$6+C565^2*$P$5+2*B565*C565*MMULT(MMULT(TRANSPOSE(gmvweights), covmat), epweights)</f>
        <v>1.3318484102851358E-3</v>
      </c>
      <c r="E565" s="27">
        <f t="shared" ca="1" si="55"/>
        <v>3.6494498356397995E-2</v>
      </c>
      <c r="F565" s="27">
        <f t="shared" si="52"/>
        <v>1.3780116160446335E-2</v>
      </c>
      <c r="G565" s="26">
        <f t="shared" ca="1" si="53"/>
        <v>0.30909086762303101</v>
      </c>
      <c r="I565" s="28">
        <v>5.4100000000000523E-2</v>
      </c>
      <c r="J565" s="28">
        <f t="shared" si="56"/>
        <v>2.3032844333743453E-2</v>
      </c>
    </row>
    <row r="566" spans="2:10" x14ac:dyDescent="0.35">
      <c r="B566" s="1">
        <v>4.3749999999999485</v>
      </c>
      <c r="C566" s="25">
        <f t="shared" si="54"/>
        <v>-3.3749999999999485</v>
      </c>
      <c r="D566" s="26" cm="1">
        <f t="array" aca="1" ref="D566" ca="1">B566^2*$P$6+C566^2*$P$5+2*B566*C566*MMULT(MMULT(TRANSPOSE(gmvweights), covmat), epweights)</f>
        <v>1.329144581056714E-3</v>
      </c>
      <c r="E566" s="27">
        <f t="shared" ca="1" si="55"/>
        <v>3.6457435195810385E-2</v>
      </c>
      <c r="F566" s="27">
        <f t="shared" si="52"/>
        <v>1.375111971649725E-2</v>
      </c>
      <c r="G566" s="26">
        <f t="shared" ca="1" si="53"/>
        <v>0.30860974328194662</v>
      </c>
      <c r="I566" s="28">
        <v>5.4200000000000526E-2</v>
      </c>
      <c r="J566" s="28">
        <f t="shared" si="56"/>
        <v>2.3070797835284568E-2</v>
      </c>
    </row>
    <row r="567" spans="2:10" x14ac:dyDescent="0.35">
      <c r="B567" s="1">
        <v>4.3499999999999481</v>
      </c>
      <c r="C567" s="25">
        <f t="shared" si="54"/>
        <v>-3.3499999999999481</v>
      </c>
      <c r="D567" s="26" cm="1">
        <f t="array" aca="1" ref="D567" ca="1">B567^2*$P$6+C567^2*$P$5+2*B567*C567*MMULT(MMULT(TRANSPOSE(gmvweights), covmat), epweights)</f>
        <v>1.3264561582626427E-3</v>
      </c>
      <c r="E567" s="27">
        <f t="shared" ca="1" si="55"/>
        <v>3.6420545825984578E-2</v>
      </c>
      <c r="F567" s="27">
        <f t="shared" si="52"/>
        <v>1.3722123272548157E-2</v>
      </c>
      <c r="G567" s="26">
        <f t="shared" ca="1" si="53"/>
        <v>0.30812616939259674</v>
      </c>
      <c r="I567" s="28">
        <v>5.4300000000000528E-2</v>
      </c>
      <c r="J567" s="28">
        <f t="shared" si="56"/>
        <v>2.3108751336825686E-2</v>
      </c>
    </row>
    <row r="568" spans="2:10" x14ac:dyDescent="0.35">
      <c r="B568" s="1">
        <v>4.3249999999999478</v>
      </c>
      <c r="C568" s="25">
        <f t="shared" si="54"/>
        <v>-3.3249999999999478</v>
      </c>
      <c r="D568" s="26" cm="1">
        <f t="array" aca="1" ref="D568" ca="1">B568^2*$P$6+C568^2*$P$5+2*B568*C568*MMULT(MMULT(TRANSPOSE(gmvweights), covmat), epweights)</f>
        <v>1.323783141902922E-3</v>
      </c>
      <c r="E568" s="27">
        <f t="shared" ca="1" si="55"/>
        <v>3.638383077553712E-2</v>
      </c>
      <c r="F568" s="27">
        <f t="shared" si="52"/>
        <v>1.3693126828599071E-2</v>
      </c>
      <c r="G568" s="26">
        <f t="shared" ca="1" si="53"/>
        <v>0.307640140964069</v>
      </c>
      <c r="I568" s="28">
        <v>5.4400000000000531E-2</v>
      </c>
      <c r="J568" s="28">
        <f t="shared" si="56"/>
        <v>2.31467048383668E-2</v>
      </c>
    </row>
    <row r="569" spans="2:10" x14ac:dyDescent="0.35">
      <c r="B569" s="1">
        <v>4.2999999999999474</v>
      </c>
      <c r="C569" s="25">
        <f t="shared" si="54"/>
        <v>-3.2999999999999474</v>
      </c>
      <c r="D569" s="26" cm="1">
        <f t="array" aca="1" ref="D569" ca="1">B569^2*$P$6+C569^2*$P$5+2*B569*C569*MMULT(MMULT(TRANSPOSE(gmvweights), covmat), epweights)</f>
        <v>1.3211255319775517E-3</v>
      </c>
      <c r="E569" s="27">
        <f t="shared" ca="1" si="55"/>
        <v>3.6347290572717406E-2</v>
      </c>
      <c r="F569" s="27">
        <f t="shared" si="52"/>
        <v>1.3664130384649986E-2</v>
      </c>
      <c r="G569" s="26">
        <f t="shared" ca="1" si="53"/>
        <v>0.3071516530871734</v>
      </c>
      <c r="I569" s="28">
        <v>5.4500000000000534E-2</v>
      </c>
      <c r="J569" s="28">
        <f t="shared" si="56"/>
        <v>2.3184658339907918E-2</v>
      </c>
    </row>
    <row r="570" spans="2:10" x14ac:dyDescent="0.35">
      <c r="B570" s="1">
        <v>4.2749999999999471</v>
      </c>
      <c r="C570" s="25">
        <f t="shared" si="54"/>
        <v>-3.2749999999999471</v>
      </c>
      <c r="D570" s="26" cm="1">
        <f t="array" aca="1" ref="D570" ca="1">B570^2*$P$6+C570^2*$P$5+2*B570*C570*MMULT(MMULT(TRANSPOSE(gmvweights), covmat), epweights)</f>
        <v>1.3184833284865319E-3</v>
      </c>
      <c r="E570" s="27">
        <f t="shared" ca="1" si="55"/>
        <v>3.6310925745380439E-2</v>
      </c>
      <c r="F570" s="27">
        <f t="shared" si="52"/>
        <v>1.3635133940700893E-2</v>
      </c>
      <c r="G570" s="26">
        <f t="shared" ca="1" si="53"/>
        <v>0.30666070093565517</v>
      </c>
      <c r="I570" s="28">
        <v>5.4600000000000537E-2</v>
      </c>
      <c r="J570" s="28">
        <f t="shared" si="56"/>
        <v>2.3222611841449033E-2</v>
      </c>
    </row>
    <row r="571" spans="2:10" x14ac:dyDescent="0.35">
      <c r="B571" s="1">
        <v>4.2499999999999467</v>
      </c>
      <c r="C571" s="25">
        <f t="shared" si="54"/>
        <v>-3.2499999999999467</v>
      </c>
      <c r="D571" s="26" cm="1">
        <f t="array" aca="1" ref="D571" ca="1">B571^2*$P$6+C571^2*$P$5+2*B571*C571*MMULT(MMULT(TRANSPOSE(gmvweights), covmat), epweights)</f>
        <v>1.3158565314298522E-3</v>
      </c>
      <c r="E571" s="27">
        <f t="shared" ca="1" si="55"/>
        <v>3.6274736820959184E-2</v>
      </c>
      <c r="F571" s="27">
        <f t="shared" si="52"/>
        <v>1.3606137496751807E-2</v>
      </c>
      <c r="G571" s="26">
        <f t="shared" ca="1" si="53"/>
        <v>0.30616727976741076</v>
      </c>
      <c r="I571" s="28">
        <v>5.470000000000054E-2</v>
      </c>
      <c r="J571" s="28">
        <f t="shared" si="56"/>
        <v>2.3260565342990151E-2</v>
      </c>
    </row>
    <row r="572" spans="2:10" x14ac:dyDescent="0.35">
      <c r="B572" s="1">
        <v>4.2249999999999464</v>
      </c>
      <c r="C572" s="25">
        <f t="shared" si="54"/>
        <v>-3.2249999999999464</v>
      </c>
      <c r="D572" s="26" cm="1">
        <f t="array" aca="1" ref="D572" ca="1">B572^2*$P$6+C572^2*$P$5+2*B572*C572*MMULT(MMULT(TRANSPOSE(gmvweights), covmat), epweights)</f>
        <v>1.3132451408075368E-3</v>
      </c>
      <c r="E572" s="27">
        <f t="shared" ca="1" si="55"/>
        <v>3.6238724326437551E-2</v>
      </c>
      <c r="F572" s="27">
        <f t="shared" si="52"/>
        <v>1.3577141052802721E-2</v>
      </c>
      <c r="G572" s="26">
        <f t="shared" ca="1" si="53"/>
        <v>0.30567138492569723</v>
      </c>
      <c r="I572" s="28">
        <v>5.4800000000000543E-2</v>
      </c>
      <c r="J572" s="28">
        <f t="shared" si="56"/>
        <v>2.3298518844531265E-2</v>
      </c>
    </row>
    <row r="573" spans="2:10" x14ac:dyDescent="0.35">
      <c r="B573" s="1">
        <v>4.199999999999946</v>
      </c>
      <c r="C573" s="25">
        <f t="shared" si="54"/>
        <v>-3.199999999999946</v>
      </c>
      <c r="D573" s="26" cm="1">
        <f t="array" aca="1" ref="D573" ca="1">B573^2*$P$6+C573^2*$P$5+2*B573*C573*MMULT(MMULT(TRANSPOSE(gmvweights), covmat), epweights)</f>
        <v>1.3106491566195651E-3</v>
      </c>
      <c r="E573" s="27">
        <f t="shared" ca="1" si="55"/>
        <v>3.6202888788321369E-2</v>
      </c>
      <c r="F573" s="27">
        <f t="shared" si="52"/>
        <v>1.3548144608853629E-2</v>
      </c>
      <c r="G573" s="26">
        <f t="shared" ca="1" si="53"/>
        <v>0.30517301184035983</v>
      </c>
      <c r="I573" s="28">
        <v>5.4900000000000546E-2</v>
      </c>
      <c r="J573" s="28">
        <f t="shared" si="56"/>
        <v>2.3336472346072383E-2</v>
      </c>
    </row>
    <row r="574" spans="2:10" x14ac:dyDescent="0.35">
      <c r="B574" s="1">
        <v>4.1749999999999456</v>
      </c>
      <c r="C574" s="25">
        <f t="shared" si="54"/>
        <v>-3.1749999999999456</v>
      </c>
      <c r="D574" s="26" cm="1">
        <f t="array" aca="1" ref="D574" ca="1">B574^2*$P$6+C574^2*$P$5+2*B574*C574*MMULT(MMULT(TRANSPOSE(gmvweights), covmat), epweights)</f>
        <v>1.3080685788659369E-3</v>
      </c>
      <c r="E574" s="27">
        <f t="shared" ca="1" si="55"/>
        <v>3.6167230732611209E-2</v>
      </c>
      <c r="F574" s="27">
        <f t="shared" si="52"/>
        <v>1.3519148164904543E-2</v>
      </c>
      <c r="G574" s="26">
        <f t="shared" ca="1" si="53"/>
        <v>0.30467215602904357</v>
      </c>
      <c r="I574" s="28">
        <v>5.5000000000000548E-2</v>
      </c>
      <c r="J574" s="28">
        <f t="shared" si="56"/>
        <v>2.3374425847613498E-2</v>
      </c>
    </row>
    <row r="575" spans="2:10" x14ac:dyDescent="0.35">
      <c r="B575" s="1">
        <v>4.1499999999999453</v>
      </c>
      <c r="C575" s="25">
        <f t="shared" si="54"/>
        <v>-3.1499999999999453</v>
      </c>
      <c r="D575" s="26" cm="1">
        <f t="array" aca="1" ref="D575" ca="1">B575^2*$P$6+C575^2*$P$5+2*B575*C575*MMULT(MMULT(TRANSPOSE(gmvweights), covmat), epweights)</f>
        <v>1.3055034075466695E-3</v>
      </c>
      <c r="E575" s="27">
        <f t="shared" ca="1" si="55"/>
        <v>3.613175068477404E-2</v>
      </c>
      <c r="F575" s="27">
        <f t="shared" si="52"/>
        <v>1.3490151720955457E-2</v>
      </c>
      <c r="G575" s="26">
        <f t="shared" ca="1" si="53"/>
        <v>0.30416881309841204</v>
      </c>
      <c r="I575" s="28">
        <v>5.5100000000000551E-2</v>
      </c>
      <c r="J575" s="28">
        <f t="shared" si="56"/>
        <v>2.3412379349154615E-2</v>
      </c>
    </row>
    <row r="576" spans="2:10" x14ac:dyDescent="0.35">
      <c r="B576" s="1">
        <v>4.1249999999999449</v>
      </c>
      <c r="C576" s="25">
        <f t="shared" si="54"/>
        <v>-3.1249999999999449</v>
      </c>
      <c r="D576" s="26" cm="1">
        <f t="array" aca="1" ref="D576" ca="1">B576^2*$P$6+C576^2*$P$5+2*B576*C576*MMULT(MMULT(TRANSPOSE(gmvweights), covmat), epweights)</f>
        <v>1.3029536426617493E-3</v>
      </c>
      <c r="E576" s="27">
        <f t="shared" ca="1" si="55"/>
        <v>3.6096449169714037E-2</v>
      </c>
      <c r="F576" s="27">
        <f t="shared" si="52"/>
        <v>1.3461155277006361E-2</v>
      </c>
      <c r="G576" s="26">
        <f t="shared" ca="1" si="53"/>
        <v>0.3036629787453744</v>
      </c>
      <c r="I576" s="28">
        <v>5.5200000000000554E-2</v>
      </c>
      <c r="J576" s="28">
        <f t="shared" si="56"/>
        <v>2.345033285069573E-2</v>
      </c>
    </row>
    <row r="577" spans="2:10" x14ac:dyDescent="0.35">
      <c r="B577" s="1">
        <v>4.0999999999999446</v>
      </c>
      <c r="C577" s="25">
        <f t="shared" si="54"/>
        <v>-3.0999999999999446</v>
      </c>
      <c r="D577" s="26" cm="1">
        <f t="array" aca="1" ref="D577" ca="1">B577^2*$P$6+C577^2*$P$5+2*B577*C577*MMULT(MMULT(TRANSPOSE(gmvweights), covmat), epweights)</f>
        <v>1.3004192842111725E-3</v>
      </c>
      <c r="E577" s="27">
        <f t="shared" ca="1" si="55"/>
        <v>3.6061326711744432E-2</v>
      </c>
      <c r="F577" s="27">
        <f t="shared" si="52"/>
        <v>1.3432158833057276E-2</v>
      </c>
      <c r="G577" s="26">
        <f t="shared" ca="1" si="53"/>
        <v>0.3031546487583025</v>
      </c>
      <c r="I577" s="28">
        <v>5.5300000000000557E-2</v>
      </c>
      <c r="J577" s="28">
        <f t="shared" si="56"/>
        <v>2.3488286352236848E-2</v>
      </c>
    </row>
    <row r="578" spans="2:10" x14ac:dyDescent="0.35">
      <c r="B578" s="1">
        <v>4.0749999999999442</v>
      </c>
      <c r="C578" s="25">
        <f t="shared" si="54"/>
        <v>-3.0749999999999442</v>
      </c>
      <c r="D578" s="26" cm="1">
        <f t="array" aca="1" ref="D578" ca="1">B578^2*$P$6+C578^2*$P$5+2*B578*C578*MMULT(MMULT(TRANSPOSE(gmvweights), covmat), epweights)</f>
        <v>1.2979003321949532E-3</v>
      </c>
      <c r="E578" s="27">
        <f t="shared" ca="1" si="55"/>
        <v>3.6026383834558709E-2</v>
      </c>
      <c r="F578" s="27">
        <f t="shared" si="52"/>
        <v>1.3403162389108183E-2</v>
      </c>
      <c r="G578" s="26">
        <f t="shared" ca="1" si="53"/>
        <v>0.30264381901824972</v>
      </c>
      <c r="I578" s="28">
        <v>5.540000000000056E-2</v>
      </c>
      <c r="J578" s="28">
        <f t="shared" si="56"/>
        <v>2.3526239853777962E-2</v>
      </c>
    </row>
    <row r="579" spans="2:10" x14ac:dyDescent="0.35">
      <c r="B579" s="1">
        <v>4.0499999999999439</v>
      </c>
      <c r="C579" s="25">
        <f t="shared" si="54"/>
        <v>-3.0499999999999439</v>
      </c>
      <c r="D579" s="26" cm="1">
        <f t="array" aca="1" ref="D579" ca="1">B579^2*$P$6+C579^2*$P$5+2*B579*C579*MMULT(MMULT(TRANSPOSE(gmvweights), covmat), epweights)</f>
        <v>1.295396786613081E-3</v>
      </c>
      <c r="E579" s="27">
        <f t="shared" ca="1" si="55"/>
        <v>3.5991621061200914E-2</v>
      </c>
      <c r="F579" s="27">
        <f t="shared" si="52"/>
        <v>1.3374165945159097E-2</v>
      </c>
      <c r="G579" s="26">
        <f t="shared" ca="1" si="53"/>
        <v>0.3021304855001789</v>
      </c>
      <c r="I579" s="28">
        <v>5.5500000000000563E-2</v>
      </c>
      <c r="J579" s="28">
        <f t="shared" si="56"/>
        <v>2.356419335531908E-2</v>
      </c>
    </row>
    <row r="580" spans="2:10" x14ac:dyDescent="0.35">
      <c r="B580" s="1">
        <v>4.0249999999999435</v>
      </c>
      <c r="C580" s="25">
        <f t="shared" si="54"/>
        <v>-3.0249999999999435</v>
      </c>
      <c r="D580" s="26" cm="1">
        <f t="array" aca="1" ref="D580" ca="1">B580^2*$P$6+C580^2*$P$5+2*B580*C580*MMULT(MMULT(TRANSPOSE(gmvweights), covmat), epweights)</f>
        <v>1.2929086474655592E-3</v>
      </c>
      <c r="E580" s="27">
        <f t="shared" ca="1" si="55"/>
        <v>3.5957038914036836E-2</v>
      </c>
      <c r="F580" s="27">
        <f t="shared" si="52"/>
        <v>1.3345169501210011E-2</v>
      </c>
      <c r="G580" s="26">
        <f t="shared" ca="1" si="53"/>
        <v>0.30161464427417845</v>
      </c>
      <c r="I580" s="28">
        <v>5.5600000000000566E-2</v>
      </c>
      <c r="J580" s="28">
        <f t="shared" si="56"/>
        <v>2.3602146856860195E-2</v>
      </c>
    </row>
    <row r="581" spans="2:10" x14ac:dyDescent="0.35">
      <c r="B581" s="1">
        <v>3.9999999999999436</v>
      </c>
      <c r="C581" s="25">
        <f t="shared" si="54"/>
        <v>-2.9999999999999436</v>
      </c>
      <c r="D581" s="26" cm="1">
        <f t="array" aca="1" ref="D581" ca="1">B581^2*$P$6+C581^2*$P$5+2*B581*C581*MMULT(MMULT(TRANSPOSE(gmvweights), covmat), epweights)</f>
        <v>1.2904359147523844E-3</v>
      </c>
      <c r="E581" s="27">
        <f t="shared" ca="1" si="55"/>
        <v>3.5922637914724255E-2</v>
      </c>
      <c r="F581" s="27">
        <f t="shared" si="52"/>
        <v>1.3316173057260922E-2</v>
      </c>
      <c r="G581" s="26">
        <f t="shared" ca="1" si="53"/>
        <v>0.30109629150668538</v>
      </c>
      <c r="I581" s="28">
        <v>5.5700000000000569E-2</v>
      </c>
      <c r="J581" s="28">
        <f t="shared" si="56"/>
        <v>2.3640100358401313E-2</v>
      </c>
    </row>
    <row r="582" spans="2:10" x14ac:dyDescent="0.35">
      <c r="B582" s="1">
        <v>3.9749999999999437</v>
      </c>
      <c r="C582" s="25">
        <f t="shared" si="54"/>
        <v>-2.9749999999999437</v>
      </c>
      <c r="D582" s="26" cm="1">
        <f t="array" aca="1" ref="D582" ca="1">B582^2*$P$6+C582^2*$P$5+2*B582*C582*MMULT(MMULT(TRANSPOSE(gmvweights), covmat), epweights)</f>
        <v>1.2879785884735671E-3</v>
      </c>
      <c r="E582" s="27">
        <f t="shared" ca="1" si="55"/>
        <v>3.5888418584183492E-2</v>
      </c>
      <c r="F582" s="27">
        <f t="shared" si="52"/>
        <v>1.3287176613311833E-2</v>
      </c>
      <c r="G582" s="26">
        <f t="shared" ca="1" si="53"/>
        <v>0.30057542346170379</v>
      </c>
      <c r="I582" s="28">
        <v>5.5800000000000571E-2</v>
      </c>
      <c r="J582" s="28">
        <f t="shared" si="56"/>
        <v>2.3678053859942427E-2</v>
      </c>
    </row>
    <row r="583" spans="2:10" x14ac:dyDescent="0.35">
      <c r="B583" s="1">
        <v>3.9499999999999438</v>
      </c>
      <c r="C583" s="25">
        <f t="shared" si="54"/>
        <v>-2.9499999999999438</v>
      </c>
      <c r="D583" s="26" cm="1">
        <f t="array" aca="1" ref="D583" ca="1">B583^2*$P$6+C583^2*$P$5+2*B583*C583*MMULT(MMULT(TRANSPOSE(gmvweights), covmat), epweights)</f>
        <v>1.2855366686290864E-3</v>
      </c>
      <c r="E583" s="27">
        <f t="shared" ca="1" si="55"/>
        <v>3.5854381442566911E-2</v>
      </c>
      <c r="F583" s="27">
        <f t="shared" si="52"/>
        <v>1.3258180169362751E-2</v>
      </c>
      <c r="G583" s="26">
        <f t="shared" ca="1" si="53"/>
        <v>0.30005203650202877</v>
      </c>
      <c r="I583" s="28">
        <v>5.5900000000000574E-2</v>
      </c>
      <c r="J583" s="28">
        <f t="shared" si="56"/>
        <v>2.3716007361483545E-2</v>
      </c>
    </row>
    <row r="584" spans="2:10" x14ac:dyDescent="0.35">
      <c r="B584" s="1">
        <v>3.9249999999999439</v>
      </c>
      <c r="C584" s="25">
        <f t="shared" si="54"/>
        <v>-2.9249999999999439</v>
      </c>
      <c r="D584" s="26" cm="1">
        <f t="array" aca="1" ref="D584" ca="1">B584^2*$P$6+C584^2*$P$5+2*B584*C584*MMULT(MMULT(TRANSPOSE(gmvweights), covmat), epweights)</f>
        <v>1.2831101552189667E-3</v>
      </c>
      <c r="E584" s="27">
        <f t="shared" ca="1" si="55"/>
        <v>3.5820527009229872E-2</v>
      </c>
      <c r="F584" s="27">
        <f t="shared" si="52"/>
        <v>1.3229183725413662E-2</v>
      </c>
      <c r="G584" s="26">
        <f t="shared" ca="1" si="53"/>
        <v>0.29952612709045495</v>
      </c>
      <c r="I584" s="28">
        <v>5.6000000000000577E-2</v>
      </c>
      <c r="J584" s="28">
        <f t="shared" si="56"/>
        <v>2.375396086302466E-2</v>
      </c>
    </row>
    <row r="585" spans="2:10" x14ac:dyDescent="0.35">
      <c r="B585" s="1">
        <v>3.899999999999944</v>
      </c>
      <c r="C585" s="25">
        <f t="shared" si="54"/>
        <v>-2.899999999999944</v>
      </c>
      <c r="D585" s="26" cm="1">
        <f t="array" aca="1" ref="D585" ca="1">B585^2*$P$6+C585^2*$P$5+2*B585*C585*MMULT(MMULT(TRANSPOSE(gmvweights), covmat), epweights)</f>
        <v>1.2806990482431974E-3</v>
      </c>
      <c r="E585" s="27">
        <f t="shared" ca="1" si="55"/>
        <v>3.5786855802699365E-2</v>
      </c>
      <c r="F585" s="27">
        <f t="shared" si="52"/>
        <v>1.3200187281464569E-2</v>
      </c>
      <c r="G585" s="26">
        <f t="shared" ca="1" si="53"/>
        <v>0.29899769179100288</v>
      </c>
      <c r="I585" s="28">
        <v>5.610000000000058E-2</v>
      </c>
      <c r="J585" s="28">
        <f t="shared" si="56"/>
        <v>2.3791914364565778E-2</v>
      </c>
    </row>
    <row r="586" spans="2:10" x14ac:dyDescent="0.35">
      <c r="B586" s="1">
        <v>3.874999999999944</v>
      </c>
      <c r="C586" s="25">
        <f t="shared" si="54"/>
        <v>-2.874999999999944</v>
      </c>
      <c r="D586" s="26" cm="1">
        <f t="array" aca="1" ref="D586" ca="1">B586^2*$P$6+C586^2*$P$5+2*B586*C586*MMULT(MMULT(TRANSPOSE(gmvweights), covmat), epweights)</f>
        <v>1.2783033477017751E-3</v>
      </c>
      <c r="E586" s="27">
        <f t="shared" ca="1" si="55"/>
        <v>3.5753368340644145E-2</v>
      </c>
      <c r="F586" s="27">
        <f t="shared" si="52"/>
        <v>1.317119083751548E-2</v>
      </c>
      <c r="G586" s="26">
        <f t="shared" ca="1" si="53"/>
        <v>0.29846672727012841</v>
      </c>
      <c r="I586" s="28">
        <v>5.6200000000000583E-2</v>
      </c>
      <c r="J586" s="28">
        <f t="shared" si="56"/>
        <v>2.3829867866106892E-2</v>
      </c>
    </row>
    <row r="587" spans="2:10" x14ac:dyDescent="0.35">
      <c r="B587" s="1">
        <v>3.8499999999999441</v>
      </c>
      <c r="C587" s="25">
        <f t="shared" si="54"/>
        <v>-2.8499999999999441</v>
      </c>
      <c r="D587" s="26" cm="1">
        <f t="array" aca="1" ref="D587" ca="1">B587^2*$P$6+C587^2*$P$5+2*B587*C587*MMULT(MMULT(TRANSPOSE(gmvweights), covmat), epweights)</f>
        <v>1.2759230535947033E-3</v>
      </c>
      <c r="E587" s="27">
        <f t="shared" ca="1" si="55"/>
        <v>3.5720065139844069E-2</v>
      </c>
      <c r="F587" s="27">
        <f t="shared" si="52"/>
        <v>1.3142194393566398E-2</v>
      </c>
      <c r="G587" s="26">
        <f t="shared" ca="1" si="53"/>
        <v>0.29793323029793484</v>
      </c>
      <c r="I587" s="28">
        <v>5.6300000000000586E-2</v>
      </c>
      <c r="J587" s="28">
        <f t="shared" si="56"/>
        <v>2.386782136764801E-2</v>
      </c>
    </row>
    <row r="588" spans="2:10" x14ac:dyDescent="0.35">
      <c r="B588" s="1">
        <v>3.8249999999999442</v>
      </c>
      <c r="C588" s="25">
        <f t="shared" si="54"/>
        <v>-2.8249999999999442</v>
      </c>
      <c r="D588" s="26" cm="1">
        <f t="array" aca="1" ref="D588" ca="1">B588^2*$P$6+C588^2*$P$5+2*B588*C588*MMULT(MMULT(TRANSPOSE(gmvweights), covmat), epweights)</f>
        <v>1.2735581659219786E-3</v>
      </c>
      <c r="E588" s="27">
        <f t="shared" ca="1" si="55"/>
        <v>3.5686946716159094E-2</v>
      </c>
      <c r="F588" s="27">
        <f t="shared" si="52"/>
        <v>1.3113197949617308E-2</v>
      </c>
      <c r="G588" s="26">
        <f t="shared" ca="1" si="53"/>
        <v>0.29739719774938433</v>
      </c>
      <c r="I588" s="28">
        <v>5.6400000000000589E-2</v>
      </c>
      <c r="J588" s="28">
        <f t="shared" si="56"/>
        <v>2.3905774869189125E-2</v>
      </c>
    </row>
    <row r="589" spans="2:10" x14ac:dyDescent="0.35">
      <c r="B589" s="1">
        <v>3.7999999999999443</v>
      </c>
      <c r="C589" s="25">
        <f t="shared" si="54"/>
        <v>-2.7999999999999443</v>
      </c>
      <c r="D589" s="26" cm="1">
        <f t="array" aca="1" ref="D589" ca="1">B589^2*$P$6+C589^2*$P$5+2*B589*C589*MMULT(MMULT(TRANSPOSE(gmvweights), covmat), epweights)</f>
        <v>1.2712086846836043E-3</v>
      </c>
      <c r="E589" s="27">
        <f t="shared" ca="1" si="55"/>
        <v>3.565401358449851E-2</v>
      </c>
      <c r="F589" s="27">
        <f t="shared" si="52"/>
        <v>1.3084201505668219E-2</v>
      </c>
      <c r="G589" s="26">
        <f t="shared" ca="1" si="53"/>
        <v>0.29685862660550422</v>
      </c>
      <c r="I589" s="28">
        <v>5.6500000000000591E-2</v>
      </c>
      <c r="J589" s="28">
        <f t="shared" si="56"/>
        <v>2.3943728370730243E-2</v>
      </c>
    </row>
    <row r="590" spans="2:10" x14ac:dyDescent="0.35">
      <c r="B590" s="1">
        <v>3.7749999999999444</v>
      </c>
      <c r="C590" s="25">
        <f t="shared" si="54"/>
        <v>-2.7749999999999444</v>
      </c>
      <c r="D590" s="26" cm="1">
        <f t="array" aca="1" ref="D590" ca="1">B590^2*$P$6+C590^2*$P$5+2*B590*C590*MMULT(MMULT(TRANSPOSE(gmvweights), covmat), epweights)</f>
        <v>1.268874609879584E-3</v>
      </c>
      <c r="E590" s="27">
        <f t="shared" ca="1" si="55"/>
        <v>3.562126625878962E-2</v>
      </c>
      <c r="F590" s="27">
        <f t="shared" si="52"/>
        <v>1.3055205061719137E-2</v>
      </c>
      <c r="G590" s="26">
        <f t="shared" ca="1" si="53"/>
        <v>0.29631751395459216</v>
      </c>
      <c r="I590" s="28">
        <v>5.6600000000000594E-2</v>
      </c>
      <c r="J590" s="28">
        <f t="shared" si="56"/>
        <v>2.3981681872271357E-2</v>
      </c>
    </row>
    <row r="591" spans="2:10" x14ac:dyDescent="0.35">
      <c r="B591" s="1">
        <v>3.7499999999999445</v>
      </c>
      <c r="C591" s="25">
        <f t="shared" si="54"/>
        <v>-2.7499999999999445</v>
      </c>
      <c r="D591" s="26" cm="1">
        <f t="array" aca="1" ref="D591" ca="1">B591^2*$P$6+C591^2*$P$5+2*B591*C591*MMULT(MMULT(TRANSPOSE(gmvweights), covmat), epweights)</f>
        <v>1.2665559415099142E-3</v>
      </c>
      <c r="E591" s="27">
        <f t="shared" ca="1" si="55"/>
        <v>3.5588705251946358E-2</v>
      </c>
      <c r="F591" s="27">
        <f t="shared" si="52"/>
        <v>1.3026208617770044E-2</v>
      </c>
      <c r="G591" s="26">
        <f t="shared" ca="1" si="53"/>
        <v>0.29577385699341679</v>
      </c>
      <c r="I591" s="28">
        <v>5.6700000000000597E-2</v>
      </c>
      <c r="J591" s="28">
        <f t="shared" si="56"/>
        <v>2.4019635373812472E-2</v>
      </c>
    </row>
    <row r="592" spans="2:10" x14ac:dyDescent="0.35">
      <c r="B592" s="1">
        <v>3.7249999999999446</v>
      </c>
      <c r="C592" s="25">
        <f t="shared" si="54"/>
        <v>-2.7249999999999446</v>
      </c>
      <c r="D592" s="26" cm="1">
        <f t="array" aca="1" ref="D592" ca="1">B592^2*$P$6+C592^2*$P$5+2*B592*C592*MMULT(MMULT(TRANSPOSE(gmvweights), covmat), epweights)</f>
        <v>1.2642526795745915E-3</v>
      </c>
      <c r="E592" s="27">
        <f t="shared" ca="1" si="55"/>
        <v>3.555633107583784E-2</v>
      </c>
      <c r="F592" s="27">
        <f t="shared" si="52"/>
        <v>1.2997212173820955E-2</v>
      </c>
      <c r="G592" s="26">
        <f t="shared" ca="1" si="53"/>
        <v>0.29522765302841641</v>
      </c>
      <c r="I592" s="28">
        <v>5.68000000000006E-2</v>
      </c>
      <c r="J592" s="28">
        <f t="shared" si="56"/>
        <v>2.405758887535359E-2</v>
      </c>
    </row>
    <row r="593" spans="2:10" x14ac:dyDescent="0.35">
      <c r="B593" s="1">
        <v>3.6999999999999447</v>
      </c>
      <c r="C593" s="25">
        <f t="shared" si="54"/>
        <v>-2.6999999999999447</v>
      </c>
      <c r="D593" s="26" cm="1">
        <f t="array" aca="1" ref="D593" ca="1">B593^2*$P$6+C593^2*$P$5+2*B593*C593*MMULT(MMULT(TRANSPOSE(gmvweights), covmat), epweights)</f>
        <v>1.2619648240736157E-3</v>
      </c>
      <c r="E593" s="27">
        <f t="shared" ca="1" si="55"/>
        <v>3.5524144241256758E-2</v>
      </c>
      <c r="F593" s="27">
        <f t="shared" si="52"/>
        <v>1.2968215729871866E-2</v>
      </c>
      <c r="G593" s="26">
        <f t="shared" ca="1" si="53"/>
        <v>0.29467889947689069</v>
      </c>
      <c r="I593" s="28">
        <v>5.6900000000000603E-2</v>
      </c>
      <c r="J593" s="28">
        <f t="shared" si="56"/>
        <v>2.4095542376894704E-2</v>
      </c>
    </row>
    <row r="594" spans="2:10" x14ac:dyDescent="0.35">
      <c r="B594" s="1">
        <v>3.6749999999999448</v>
      </c>
      <c r="C594" s="25">
        <f t="shared" si="54"/>
        <v>-2.6749999999999448</v>
      </c>
      <c r="D594" s="26" cm="1">
        <f t="array" aca="1" ref="D594" ca="1">B594^2*$P$6+C594^2*$P$5+2*B594*C594*MMULT(MMULT(TRANSPOSE(gmvweights), covmat), epweights)</f>
        <v>1.2596923750069974E-3</v>
      </c>
      <c r="E594" s="27">
        <f t="shared" ca="1" si="55"/>
        <v>3.5492145257887658E-2</v>
      </c>
      <c r="F594" s="27">
        <f t="shared" si="52"/>
        <v>1.2939219285922784E-2</v>
      </c>
      <c r="G594" s="26">
        <f t="shared" ca="1" si="53"/>
        <v>0.29412759386818987</v>
      </c>
      <c r="I594" s="28">
        <v>5.7000000000000606E-2</v>
      </c>
      <c r="J594" s="28">
        <f t="shared" si="56"/>
        <v>2.4133495878435822E-2</v>
      </c>
    </row>
    <row r="595" spans="2:10" x14ac:dyDescent="0.35">
      <c r="B595" s="1">
        <v>3.6499999999999448</v>
      </c>
      <c r="C595" s="25">
        <f t="shared" si="54"/>
        <v>-2.6499999999999448</v>
      </c>
      <c r="D595" s="26" cm="1">
        <f t="array" aca="1" ref="D595" ca="1">B595^2*$P$6+C595^2*$P$5+2*B595*C595*MMULT(MMULT(TRANSPOSE(gmvweights), covmat), epweights)</f>
        <v>1.2574353323747192E-3</v>
      </c>
      <c r="E595" s="27">
        <f t="shared" ca="1" si="55"/>
        <v>3.5460334634274379E-2</v>
      </c>
      <c r="F595" s="27">
        <f t="shared" si="52"/>
        <v>1.2910222841973695E-2</v>
      </c>
      <c r="G595" s="26">
        <f t="shared" ca="1" si="53"/>
        <v>0.29357373384490387</v>
      </c>
      <c r="I595" s="28">
        <v>5.7100000000000609E-2</v>
      </c>
      <c r="J595" s="28">
        <f t="shared" si="56"/>
        <v>2.4171449379976936E-2</v>
      </c>
    </row>
    <row r="596" spans="2:10" x14ac:dyDescent="0.35">
      <c r="B596" s="1">
        <v>3.6249999999999449</v>
      </c>
      <c r="C596" s="25">
        <f t="shared" si="54"/>
        <v>-2.6249999999999449</v>
      </c>
      <c r="D596" s="26" cm="1">
        <f t="array" aca="1" ref="D596" ca="1">B596^2*$P$6+C596^2*$P$5+2*B596*C596*MMULT(MMULT(TRANSPOSE(gmvweights), covmat), epweights)</f>
        <v>1.2551936961767984E-3</v>
      </c>
      <c r="E596" s="27">
        <f t="shared" ca="1" si="55"/>
        <v>3.5428712877788808E-2</v>
      </c>
      <c r="F596" s="27">
        <f t="shared" si="52"/>
        <v>1.2881226398024602E-2</v>
      </c>
      <c r="G596" s="26">
        <f t="shared" ca="1" si="53"/>
        <v>0.29301731716403578</v>
      </c>
      <c r="I596" s="28">
        <v>5.7200000000000611E-2</v>
      </c>
      <c r="J596" s="28">
        <f t="shared" si="56"/>
        <v>2.4209402881518054E-2</v>
      </c>
    </row>
    <row r="597" spans="2:10" x14ac:dyDescent="0.35">
      <c r="B597" s="1">
        <v>3.599999999999945</v>
      </c>
      <c r="C597" s="25">
        <f t="shared" si="54"/>
        <v>-2.599999999999945</v>
      </c>
      <c r="D597" s="26" cm="1">
        <f t="array" aca="1" ref="D597" ca="1">B597^2*$P$6+C597^2*$P$5+2*B597*C597*MMULT(MMULT(TRANSPOSE(gmvweights), covmat), epweights)</f>
        <v>1.2529674664132316E-3</v>
      </c>
      <c r="E597" s="27">
        <f t="shared" ca="1" si="55"/>
        <v>3.5397280494597769E-2</v>
      </c>
      <c r="F597" s="27">
        <f t="shared" ref="F597:F660" si="57">B597*$O$6+C597*$O$5</f>
        <v>1.285222995407552E-2</v>
      </c>
      <c r="G597" s="26">
        <f t="shared" ref="G597:G660" ca="1" si="58">(F597-rf)/E597</f>
        <v>0.29245834169818347</v>
      </c>
      <c r="I597" s="28">
        <v>5.7300000000000614E-2</v>
      </c>
      <c r="J597" s="28">
        <f t="shared" si="56"/>
        <v>2.4247356383059169E-2</v>
      </c>
    </row>
    <row r="598" spans="2:10" x14ac:dyDescent="0.35">
      <c r="B598" s="1">
        <v>3.5749999999999451</v>
      </c>
      <c r="C598" s="25">
        <f t="shared" ref="C598:C661" si="59">1-B598</f>
        <v>-2.5749999999999451</v>
      </c>
      <c r="D598" s="26" cm="1">
        <f t="array" aca="1" ref="D598" ca="1">B598^2*$P$6+C598^2*$P$5+2*B598*C598*MMULT(MMULT(TRANSPOSE(gmvweights), covmat), epweights)</f>
        <v>1.2507566430840049E-3</v>
      </c>
      <c r="E598" s="27">
        <f t="shared" ref="E598:E661" ca="1" si="60">SQRT(D598)</f>
        <v>3.5366037989630741E-2</v>
      </c>
      <c r="F598" s="27">
        <f t="shared" si="57"/>
        <v>1.2823233510126431E-2</v>
      </c>
      <c r="G598" s="26">
        <f t="shared" ca="1" si="58"/>
        <v>0.29189680543670693</v>
      </c>
      <c r="I598" s="28">
        <v>5.7400000000000617E-2</v>
      </c>
      <c r="J598" s="28">
        <f t="shared" si="56"/>
        <v>2.4285309884600287E-2</v>
      </c>
    </row>
    <row r="599" spans="2:10" x14ac:dyDescent="0.35">
      <c r="B599" s="1">
        <v>3.5499999999999452</v>
      </c>
      <c r="C599" s="25">
        <f t="shared" si="59"/>
        <v>-2.5499999999999452</v>
      </c>
      <c r="D599" s="26" cm="1">
        <f t="array" aca="1" ref="D599" ca="1">B599^2*$P$6+C599^2*$P$5+2*B599*C599*MMULT(MMULT(TRANSPOSE(gmvweights), covmat), epweights)</f>
        <v>1.2485612261891321E-3</v>
      </c>
      <c r="E599" s="27">
        <f t="shared" ca="1" si="60"/>
        <v>3.5334985866547791E-2</v>
      </c>
      <c r="F599" s="27">
        <f t="shared" si="57"/>
        <v>1.2794237066177341E-2</v>
      </c>
      <c r="G599" s="26">
        <f t="shared" ca="1" si="58"/>
        <v>0.29133270648688908</v>
      </c>
      <c r="I599" s="28">
        <v>5.750000000000062E-2</v>
      </c>
      <c r="J599" s="28">
        <f t="shared" si="56"/>
        <v>2.4323263386141401E-2</v>
      </c>
    </row>
    <row r="600" spans="2:10" x14ac:dyDescent="0.35">
      <c r="B600" s="1">
        <v>3.5249999999999453</v>
      </c>
      <c r="C600" s="25">
        <f t="shared" si="59"/>
        <v>-2.5249999999999453</v>
      </c>
      <c r="D600" s="26" cm="1">
        <f t="array" aca="1" ref="D600" ca="1">B600^2*$P$6+C600^2*$P$5+2*B600*C600*MMULT(MMULT(TRANSPOSE(gmvweights), covmat), epweights)</f>
        <v>1.2463812157286133E-3</v>
      </c>
      <c r="E600" s="27">
        <f t="shared" ca="1" si="60"/>
        <v>3.5304124627706227E-2</v>
      </c>
      <c r="F600" s="27">
        <f t="shared" si="57"/>
        <v>1.2765240622228252E-2</v>
      </c>
      <c r="G600" s="26">
        <f t="shared" ca="1" si="58"/>
        <v>0.29076604307509785</v>
      </c>
      <c r="I600" s="28">
        <v>5.7600000000000623E-2</v>
      </c>
      <c r="J600" s="28">
        <f t="shared" ref="J600:J663" si="61">$J$21*I600+rf</f>
        <v>2.4361216887682519E-2</v>
      </c>
    </row>
    <row r="601" spans="2:10" x14ac:dyDescent="0.35">
      <c r="B601" s="1">
        <v>3.4999999999999454</v>
      </c>
      <c r="C601" s="25">
        <f t="shared" si="59"/>
        <v>-2.4999999999999454</v>
      </c>
      <c r="D601" s="26" cm="1">
        <f t="array" aca="1" ref="D601" ca="1">B601^2*$P$6+C601^2*$P$5+2*B601*C601*MMULT(MMULT(TRANSPOSE(gmvweights), covmat), epweights)</f>
        <v>1.2442166117024381E-3</v>
      </c>
      <c r="E601" s="27">
        <f t="shared" ca="1" si="60"/>
        <v>3.5273454774127785E-2</v>
      </c>
      <c r="F601" s="27">
        <f t="shared" si="57"/>
        <v>1.273624417827917E-2</v>
      </c>
      <c r="G601" s="26">
        <f t="shared" ca="1" si="58"/>
        <v>0.29019681354793758</v>
      </c>
      <c r="I601" s="28">
        <v>5.7700000000000626E-2</v>
      </c>
      <c r="J601" s="28">
        <f t="shared" si="61"/>
        <v>2.4399170389223634E-2</v>
      </c>
    </row>
    <row r="602" spans="2:10" x14ac:dyDescent="0.35">
      <c r="B602" s="1">
        <v>3.4749999999999455</v>
      </c>
      <c r="C602" s="25">
        <f t="shared" si="59"/>
        <v>-2.4749999999999455</v>
      </c>
      <c r="D602" s="26" cm="1">
        <f t="array" aca="1" ref="D602" ca="1">B602^2*$P$6+C602^2*$P$5+2*B602*C602*MMULT(MMULT(TRANSPOSE(gmvweights), covmat), epweights)</f>
        <v>1.2420674141106168E-3</v>
      </c>
      <c r="E602" s="27">
        <f t="shared" ca="1" si="60"/>
        <v>3.5242976805466036E-2</v>
      </c>
      <c r="F602" s="27">
        <f t="shared" si="57"/>
        <v>1.2707247734330077E-2</v>
      </c>
      <c r="G602" s="26">
        <f t="shared" ca="1" si="58"/>
        <v>0.28962501637338922</v>
      </c>
      <c r="I602" s="28">
        <v>5.7800000000000629E-2</v>
      </c>
      <c r="J602" s="28">
        <f t="shared" si="61"/>
        <v>2.4437123890764752E-2</v>
      </c>
    </row>
    <row r="603" spans="2:10" x14ac:dyDescent="0.35">
      <c r="B603" s="1">
        <v>3.4499999999999456</v>
      </c>
      <c r="C603" s="25">
        <f t="shared" si="59"/>
        <v>-2.4499999999999456</v>
      </c>
      <c r="D603" s="26" cm="1">
        <f t="array" aca="1" ref="D603" ca="1">B603^2*$P$6+C603^2*$P$5+2*B603*C603*MMULT(MMULT(TRANSPOSE(gmvweights), covmat), epweights)</f>
        <v>1.239933622953146E-3</v>
      </c>
      <c r="E603" s="27">
        <f t="shared" ca="1" si="60"/>
        <v>3.5212691219972753E-2</v>
      </c>
      <c r="F603" s="27">
        <f t="shared" si="57"/>
        <v>1.2678251290380988E-2</v>
      </c>
      <c r="G603" s="26">
        <f t="shared" ca="1" si="58"/>
        <v>0.28905065014195364</v>
      </c>
      <c r="I603" s="28">
        <v>5.7900000000000632E-2</v>
      </c>
      <c r="J603" s="28">
        <f t="shared" si="61"/>
        <v>2.4475077392305866E-2</v>
      </c>
    </row>
    <row r="604" spans="2:10" x14ac:dyDescent="0.35">
      <c r="B604" s="1">
        <v>3.4249999999999456</v>
      </c>
      <c r="C604" s="25">
        <f t="shared" si="59"/>
        <v>-2.4249999999999456</v>
      </c>
      <c r="D604" s="26" cm="1">
        <f t="array" aca="1" ref="D604" ca="1">B604^2*$P$6+C604^2*$P$5+2*B604*C604*MMULT(MMULT(TRANSPOSE(gmvweights), covmat), epweights)</f>
        <v>1.2378152382300223E-3</v>
      </c>
      <c r="E604" s="27">
        <f t="shared" ca="1" si="60"/>
        <v>3.518259851446482E-2</v>
      </c>
      <c r="F604" s="27">
        <f t="shared" si="57"/>
        <v>1.2649254846431906E-2</v>
      </c>
      <c r="G604" s="26">
        <f t="shared" ca="1" si="58"/>
        <v>0.2884737135677794</v>
      </c>
      <c r="I604" s="28">
        <v>5.8000000000000634E-2</v>
      </c>
      <c r="J604" s="28">
        <f t="shared" si="61"/>
        <v>2.4513030893846984E-2</v>
      </c>
    </row>
    <row r="605" spans="2:10" x14ac:dyDescent="0.35">
      <c r="B605" s="1">
        <v>3.3999999999999457</v>
      </c>
      <c r="C605" s="25">
        <f t="shared" si="59"/>
        <v>-2.3999999999999457</v>
      </c>
      <c r="D605" s="26" cm="1">
        <f t="array" aca="1" ref="D605" ca="1">B605^2*$P$6+C605^2*$P$5+2*B605*C605*MMULT(MMULT(TRANSPOSE(gmvweights), covmat), epweights)</f>
        <v>1.235712259941249E-3</v>
      </c>
      <c r="E605" s="27">
        <f t="shared" ca="1" si="60"/>
        <v>3.5152699184290939E-2</v>
      </c>
      <c r="F605" s="27">
        <f t="shared" si="57"/>
        <v>1.2620258402482817E-2</v>
      </c>
      <c r="G605" s="26">
        <f t="shared" ca="1" si="58"/>
        <v>0.28789420548978395</v>
      </c>
      <c r="I605" s="28">
        <v>5.8100000000000637E-2</v>
      </c>
      <c r="J605" s="28">
        <f t="shared" si="61"/>
        <v>2.4550984395388099E-2</v>
      </c>
    </row>
    <row r="606" spans="2:10" x14ac:dyDescent="0.35">
      <c r="B606" s="1">
        <v>3.3749999999999458</v>
      </c>
      <c r="C606" s="25">
        <f t="shared" si="59"/>
        <v>-2.3749999999999458</v>
      </c>
      <c r="D606" s="26" cm="1">
        <f t="array" aca="1" ref="D606" ca="1">B606^2*$P$6+C606^2*$P$5+2*B606*C606*MMULT(MMULT(TRANSPOSE(gmvweights), covmat), epweights)</f>
        <v>1.2336246880868262E-3</v>
      </c>
      <c r="E606" s="27">
        <f t="shared" ca="1" si="60"/>
        <v>3.5122993723297934E-2</v>
      </c>
      <c r="F606" s="27">
        <f t="shared" si="57"/>
        <v>1.2591261958533728E-2</v>
      </c>
      <c r="G606" s="26">
        <f t="shared" ca="1" si="58"/>
        <v>0.28731212487277097</v>
      </c>
      <c r="I606" s="28">
        <v>5.820000000000064E-2</v>
      </c>
      <c r="J606" s="28">
        <f t="shared" si="61"/>
        <v>2.4588937896929217E-2</v>
      </c>
    </row>
    <row r="607" spans="2:10" x14ac:dyDescent="0.35">
      <c r="B607" s="1">
        <v>3.3499999999999459</v>
      </c>
      <c r="C607" s="25">
        <f t="shared" si="59"/>
        <v>-2.3499999999999459</v>
      </c>
      <c r="D607" s="26" cm="1">
        <f t="array" aca="1" ref="D607" ca="1">B607^2*$P$6+C607^2*$P$5+2*B607*C607*MMULT(MMULT(TRANSPOSE(gmvweights), covmat), epweights)</f>
        <v>1.231552522666754E-3</v>
      </c>
      <c r="E607" s="27">
        <f t="shared" ca="1" si="60"/>
        <v>3.5093482623797169E-2</v>
      </c>
      <c r="F607" s="27">
        <f t="shared" si="57"/>
        <v>1.2562265514584638E-2</v>
      </c>
      <c r="G607" s="26">
        <f t="shared" ca="1" si="58"/>
        <v>0.28672747080853511</v>
      </c>
      <c r="I607" s="28">
        <v>5.8300000000000643E-2</v>
      </c>
      <c r="J607" s="28">
        <f t="shared" si="61"/>
        <v>2.4626891398470331E-2</v>
      </c>
    </row>
    <row r="608" spans="2:10" x14ac:dyDescent="0.35">
      <c r="B608" s="1">
        <v>3.324999999999946</v>
      </c>
      <c r="C608" s="25">
        <f t="shared" si="59"/>
        <v>-2.324999999999946</v>
      </c>
      <c r="D608" s="26" cm="1">
        <f t="array" aca="1" ref="D608" ca="1">B608^2*$P$6+C608^2*$P$5+2*B608*C608*MMULT(MMULT(TRANSPOSE(gmvweights), covmat), epweights)</f>
        <v>1.2294957636810322E-3</v>
      </c>
      <c r="E608" s="27">
        <f t="shared" ca="1" si="60"/>
        <v>3.5064166376530786E-2</v>
      </c>
      <c r="F608" s="27">
        <f t="shared" si="57"/>
        <v>1.2533269070635553E-2</v>
      </c>
      <c r="G608" s="26">
        <f t="shared" ca="1" si="58"/>
        <v>0.28614024251695996</v>
      </c>
      <c r="I608" s="28">
        <v>5.8400000000000646E-2</v>
      </c>
      <c r="J608" s="28">
        <f t="shared" si="61"/>
        <v>2.4664844900011449E-2</v>
      </c>
    </row>
    <row r="609" spans="2:10" x14ac:dyDescent="0.35">
      <c r="B609" s="1">
        <v>3.2999999999999461</v>
      </c>
      <c r="C609" s="25">
        <f t="shared" si="59"/>
        <v>-2.2999999999999461</v>
      </c>
      <c r="D609" s="26" cm="1">
        <f t="array" aca="1" ref="D609" ca="1">B609^2*$P$6+C609^2*$P$5+2*B609*C609*MMULT(MMULT(TRANSPOSE(gmvweights), covmat), epweights)</f>
        <v>1.2274544111296574E-3</v>
      </c>
      <c r="E609" s="27">
        <f t="shared" ca="1" si="60"/>
        <v>3.5035045470637786E-2</v>
      </c>
      <c r="F609" s="27">
        <f t="shared" si="57"/>
        <v>1.2504272626686463E-2</v>
      </c>
      <c r="G609" s="26">
        <f t="shared" ca="1" si="58"/>
        <v>0.28555043934710622</v>
      </c>
      <c r="I609" s="28">
        <v>5.8500000000000649E-2</v>
      </c>
      <c r="J609" s="28">
        <f t="shared" si="61"/>
        <v>2.4702798401552564E-2</v>
      </c>
    </row>
    <row r="610" spans="2:10" x14ac:dyDescent="0.35">
      <c r="B610" s="1">
        <v>3.2749999999999462</v>
      </c>
      <c r="C610" s="25">
        <f t="shared" si="59"/>
        <v>-2.2749999999999462</v>
      </c>
      <c r="D610" s="26" cm="1">
        <f t="array" aca="1" ref="D610" ca="1">B610^2*$P$6+C610^2*$P$5+2*B610*C610*MMULT(MMULT(TRANSPOSE(gmvweights), covmat), epweights)</f>
        <v>1.2254284650126367E-3</v>
      </c>
      <c r="E610" s="27">
        <f t="shared" ca="1" si="60"/>
        <v>3.5006120393620263E-2</v>
      </c>
      <c r="F610" s="27">
        <f t="shared" si="57"/>
        <v>1.2475276182737374E-2</v>
      </c>
      <c r="G610" s="26">
        <f t="shared" ca="1" si="58"/>
        <v>0.28495806077828983</v>
      </c>
      <c r="I610" s="28">
        <v>5.8600000000000652E-2</v>
      </c>
      <c r="J610" s="28">
        <f t="shared" si="61"/>
        <v>2.4740751903093681E-2</v>
      </c>
    </row>
    <row r="611" spans="2:10" x14ac:dyDescent="0.35">
      <c r="B611" s="1">
        <v>3.2499999999999463</v>
      </c>
      <c r="C611" s="25">
        <f t="shared" si="59"/>
        <v>-2.2499999999999463</v>
      </c>
      <c r="D611" s="26" cm="1">
        <f t="array" aca="1" ref="D611" ca="1">B611^2*$P$6+C611^2*$P$5+2*B611*C611*MMULT(MMULT(TRANSPOSE(gmvweights), covmat), epweights)</f>
        <v>1.2234179253299629E-3</v>
      </c>
      <c r="E611" s="27">
        <f t="shared" ca="1" si="60"/>
        <v>3.4977391631308974E-2</v>
      </c>
      <c r="F611" s="27">
        <f t="shared" si="57"/>
        <v>1.2446279738788292E-2</v>
      </c>
      <c r="G611" s="26">
        <f t="shared" ca="1" si="58"/>
        <v>0.28436310642115392</v>
      </c>
      <c r="I611" s="28">
        <v>5.8700000000000654E-2</v>
      </c>
      <c r="J611" s="28">
        <f t="shared" si="61"/>
        <v>2.4778705404634796E-2</v>
      </c>
    </row>
    <row r="612" spans="2:10" x14ac:dyDescent="0.35">
      <c r="B612" s="1">
        <v>3.2249999999999464</v>
      </c>
      <c r="C612" s="25">
        <f t="shared" si="59"/>
        <v>-2.2249999999999464</v>
      </c>
      <c r="D612" s="26" cm="1">
        <f t="array" aca="1" ref="D612" ca="1">B612^2*$P$6+C612^2*$P$5+2*B612*C612*MMULT(MMULT(TRANSPOSE(gmvweights), covmat), epweights)</f>
        <v>1.2214227920816396E-3</v>
      </c>
      <c r="E612" s="27">
        <f t="shared" ca="1" si="60"/>
        <v>3.4948859667829499E-2</v>
      </c>
      <c r="F612" s="27">
        <f t="shared" si="57"/>
        <v>1.2417283294839203E-2</v>
      </c>
      <c r="G612" s="26">
        <f t="shared" ca="1" si="58"/>
        <v>0.28376557601872437</v>
      </c>
      <c r="I612" s="28">
        <v>5.8800000000000657E-2</v>
      </c>
      <c r="J612" s="28">
        <f t="shared" si="61"/>
        <v>2.4816658906175914E-2</v>
      </c>
    </row>
    <row r="613" spans="2:10" x14ac:dyDescent="0.35">
      <c r="B613" s="1">
        <v>3.1999999999999464</v>
      </c>
      <c r="C613" s="25">
        <f t="shared" si="59"/>
        <v>-2.1999999999999464</v>
      </c>
      <c r="D613" s="26" cm="1">
        <f t="array" aca="1" ref="D613" ca="1">B613^2*$P$6+C613^2*$P$5+2*B613*C613*MMULT(MMULT(TRANSPOSE(gmvweights), covmat), epweights)</f>
        <v>1.2194430652676721E-3</v>
      </c>
      <c r="E613" s="27">
        <f t="shared" ca="1" si="60"/>
        <v>3.49205249855679E-2</v>
      </c>
      <c r="F613" s="27">
        <f t="shared" si="57"/>
        <v>1.2388286850890114E-2</v>
      </c>
      <c r="G613" s="26">
        <f t="shared" ca="1" si="58"/>
        <v>0.28316546944746063</v>
      </c>
      <c r="I613" s="28">
        <v>5.890000000000066E-2</v>
      </c>
      <c r="J613" s="28">
        <f t="shared" si="61"/>
        <v>2.4854612407717028E-2</v>
      </c>
    </row>
    <row r="614" spans="2:10" x14ac:dyDescent="0.35">
      <c r="B614" s="1">
        <v>3.1749999999999465</v>
      </c>
      <c r="C614" s="25">
        <f t="shared" si="59"/>
        <v>-2.1749999999999465</v>
      </c>
      <c r="D614" s="26" cm="1">
        <f t="array" aca="1" ref="D614" ca="1">B614^2*$P$6+C614^2*$P$5+2*B614*C614*MMULT(MMULT(TRANSPOSE(gmvweights), covmat), epweights)</f>
        <v>1.2174787448880463E-3</v>
      </c>
      <c r="E614" s="27">
        <f t="shared" ca="1" si="60"/>
        <v>3.4892388065136018E-2</v>
      </c>
      <c r="F614" s="27">
        <f t="shared" si="57"/>
        <v>1.2359290406941024E-2</v>
      </c>
      <c r="G614" s="26">
        <f t="shared" ca="1" si="58"/>
        <v>0.28256278671829538</v>
      </c>
      <c r="I614" s="28">
        <v>5.9000000000000663E-2</v>
      </c>
      <c r="J614" s="28">
        <f t="shared" si="61"/>
        <v>2.4892565909258146E-2</v>
      </c>
    </row>
    <row r="615" spans="2:10" x14ac:dyDescent="0.35">
      <c r="B615" s="1">
        <v>3.1499999999999466</v>
      </c>
      <c r="C615" s="25">
        <f t="shared" si="59"/>
        <v>-2.1499999999999466</v>
      </c>
      <c r="D615" s="26" cm="1">
        <f t="array" aca="1" ref="D615" ca="1">B615^2*$P$6+C615^2*$P$5+2*B615*C615*MMULT(MMULT(TRANSPOSE(gmvweights), covmat), epweights)</f>
        <v>1.2155298309427711E-3</v>
      </c>
      <c r="E615" s="27">
        <f t="shared" ca="1" si="60"/>
        <v>3.4864449385337656E-2</v>
      </c>
      <c r="F615" s="27">
        <f t="shared" si="57"/>
        <v>1.2330293962991935E-2</v>
      </c>
      <c r="G615" s="26">
        <f t="shared" ca="1" si="58"/>
        <v>0.28195752797765661</v>
      </c>
      <c r="I615" s="28">
        <v>5.9100000000000666E-2</v>
      </c>
      <c r="J615" s="28">
        <f t="shared" si="61"/>
        <v>2.4930519410799261E-2</v>
      </c>
    </row>
    <row r="616" spans="2:10" x14ac:dyDescent="0.35">
      <c r="B616" s="1">
        <v>3.1249999999999467</v>
      </c>
      <c r="C616" s="25">
        <f t="shared" si="59"/>
        <v>-2.1249999999999467</v>
      </c>
      <c r="D616" s="26" cm="1">
        <f t="array" aca="1" ref="D616" ca="1">B616^2*$P$6+C616^2*$P$5+2*B616*C616*MMULT(MMULT(TRANSPOSE(gmvweights), covmat), epweights)</f>
        <v>1.2135963234318516E-3</v>
      </c>
      <c r="E616" s="27">
        <f t="shared" ca="1" si="60"/>
        <v>3.4836709423133688E-2</v>
      </c>
      <c r="F616" s="27">
        <f t="shared" si="57"/>
        <v>1.230129751904285E-2</v>
      </c>
      <c r="G616" s="26">
        <f t="shared" ca="1" si="58"/>
        <v>0.28134969350848599</v>
      </c>
      <c r="I616" s="28">
        <v>5.9200000000000669E-2</v>
      </c>
      <c r="J616" s="28">
        <f t="shared" si="61"/>
        <v>2.4968472912340379E-2</v>
      </c>
    </row>
    <row r="617" spans="2:10" x14ac:dyDescent="0.35">
      <c r="B617" s="1">
        <v>3.0999999999999468</v>
      </c>
      <c r="C617" s="25">
        <f t="shared" si="59"/>
        <v>-2.0999999999999468</v>
      </c>
      <c r="D617" s="26" cm="1">
        <f t="array" aca="1" ref="D617" ca="1">B617^2*$P$6+C617^2*$P$5+2*B617*C617*MMULT(MMULT(TRANSPOSE(gmvweights), covmat), epweights)</f>
        <v>1.2116782223552773E-3</v>
      </c>
      <c r="E617" s="27">
        <f t="shared" ca="1" si="60"/>
        <v>3.4809168653607302E-2</v>
      </c>
      <c r="F617" s="27">
        <f t="shared" si="57"/>
        <v>1.227230107509376E-2</v>
      </c>
      <c r="G617" s="26">
        <f t="shared" ca="1" si="58"/>
        <v>0.28073928373124329</v>
      </c>
      <c r="I617" s="28">
        <v>5.9300000000000672E-2</v>
      </c>
      <c r="J617" s="28">
        <f t="shared" si="61"/>
        <v>2.5006426413881493E-2</v>
      </c>
    </row>
    <row r="618" spans="2:10" x14ac:dyDescent="0.35">
      <c r="B618" s="1">
        <v>3.0749999999999469</v>
      </c>
      <c r="C618" s="25">
        <f t="shared" si="59"/>
        <v>-2.0749999999999469</v>
      </c>
      <c r="D618" s="26" cm="1">
        <f t="array" aca="1" ref="D618" ca="1">B618^2*$P$6+C618^2*$P$5+2*B618*C618*MMULT(MMULT(TRANSPOSE(gmvweights), covmat), epweights)</f>
        <v>1.2097755277130518E-3</v>
      </c>
      <c r="E618" s="27">
        <f t="shared" ca="1" si="60"/>
        <v>3.4781827549929742E-2</v>
      </c>
      <c r="F618" s="27">
        <f t="shared" si="57"/>
        <v>1.2243304631144675E-2</v>
      </c>
      <c r="G618" s="26">
        <f t="shared" ca="1" si="58"/>
        <v>0.28012629920489485</v>
      </c>
      <c r="I618" s="28">
        <v>5.9400000000000674E-2</v>
      </c>
      <c r="J618" s="28">
        <f t="shared" si="61"/>
        <v>2.5044379915422611E-2</v>
      </c>
    </row>
    <row r="619" spans="2:10" x14ac:dyDescent="0.35">
      <c r="B619" s="1">
        <v>3.049999999999947</v>
      </c>
      <c r="C619" s="25">
        <f t="shared" si="59"/>
        <v>-2.049999999999947</v>
      </c>
      <c r="D619" s="26" cm="1">
        <f t="array" aca="1" ref="D619" ca="1">B619^2*$P$6+C619^2*$P$5+2*B619*C619*MMULT(MMULT(TRANSPOSE(gmvweights), covmat), epweights)</f>
        <v>1.2078882395051838E-3</v>
      </c>
      <c r="E619" s="27">
        <f t="shared" ca="1" si="60"/>
        <v>3.4754686583325478E-2</v>
      </c>
      <c r="F619" s="27">
        <f t="shared" si="57"/>
        <v>1.2214308187195589E-2</v>
      </c>
      <c r="G619" s="26">
        <f t="shared" ca="1" si="58"/>
        <v>0.27951074062789266</v>
      </c>
      <c r="I619" s="28">
        <v>5.9500000000000677E-2</v>
      </c>
      <c r="J619" s="28">
        <f t="shared" si="61"/>
        <v>2.5082333416963726E-2</v>
      </c>
    </row>
    <row r="620" spans="2:10" x14ac:dyDescent="0.35">
      <c r="B620" s="1">
        <v>3.0249999999999471</v>
      </c>
      <c r="C620" s="25">
        <f t="shared" si="59"/>
        <v>-2.0249999999999471</v>
      </c>
      <c r="D620" s="26" cm="1">
        <f t="array" aca="1" ref="D620" ca="1">B620^2*$P$6+C620^2*$P$5+2*B620*C620*MMULT(MMULT(TRANSPOSE(gmvweights), covmat), epweights)</f>
        <v>1.2060163577316575E-3</v>
      </c>
      <c r="E620" s="27">
        <f t="shared" ca="1" si="60"/>
        <v>3.4727746223036954E-2</v>
      </c>
      <c r="F620" s="27">
        <f t="shared" si="57"/>
        <v>1.2185311743246496E-2</v>
      </c>
      <c r="G620" s="26">
        <f t="shared" ca="1" si="58"/>
        <v>0.27889260883914374</v>
      </c>
      <c r="I620" s="28">
        <v>5.960000000000068E-2</v>
      </c>
      <c r="J620" s="28">
        <f t="shared" si="61"/>
        <v>2.512028691850484E-2</v>
      </c>
    </row>
    <row r="621" spans="2:10" x14ac:dyDescent="0.35">
      <c r="B621" s="1">
        <v>2.9999999999999472</v>
      </c>
      <c r="C621" s="25">
        <f t="shared" si="59"/>
        <v>-1.9999999999999472</v>
      </c>
      <c r="D621" s="26" cm="1">
        <f t="array" aca="1" ref="D621" ca="1">B621^2*$P$6+C621^2*$P$5+2*B621*C621*MMULT(MMULT(TRANSPOSE(gmvweights), covmat), epweights)</f>
        <v>1.2041598823924905E-3</v>
      </c>
      <c r="E621" s="27">
        <f t="shared" ca="1" si="60"/>
        <v>3.4701006936290628E-2</v>
      </c>
      <c r="F621" s="27">
        <f t="shared" si="57"/>
        <v>1.2156315299297411E-2</v>
      </c>
      <c r="G621" s="26">
        <f t="shared" ca="1" si="58"/>
        <v>0.27827190481895636</v>
      </c>
      <c r="I621" s="28">
        <v>5.9700000000000683E-2</v>
      </c>
      <c r="J621" s="28">
        <f t="shared" si="61"/>
        <v>2.5158240420045958E-2</v>
      </c>
    </row>
    <row r="622" spans="2:10" x14ac:dyDescent="0.35">
      <c r="B622" s="1">
        <v>2.9749999999999472</v>
      </c>
      <c r="C622" s="25">
        <f t="shared" si="59"/>
        <v>-1.9749999999999472</v>
      </c>
      <c r="D622" s="26" cm="1">
        <f t="array" aca="1" ref="D622" ca="1">B622^2*$P$6+C622^2*$P$5+2*B622*C622*MMULT(MMULT(TRANSPOSE(gmvweights), covmat), epweights)</f>
        <v>1.2023188134876635E-3</v>
      </c>
      <c r="E622" s="27">
        <f t="shared" ca="1" si="60"/>
        <v>3.4674469188261031E-2</v>
      </c>
      <c r="F622" s="27">
        <f t="shared" si="57"/>
        <v>1.2127318855348321E-2</v>
      </c>
      <c r="G622" s="26">
        <f t="shared" ca="1" si="58"/>
        <v>0.2776486296899861</v>
      </c>
      <c r="I622" s="28">
        <v>5.9800000000000686E-2</v>
      </c>
      <c r="J622" s="28">
        <f t="shared" si="61"/>
        <v>2.5196193921587073E-2</v>
      </c>
    </row>
    <row r="623" spans="2:10" x14ac:dyDescent="0.35">
      <c r="B623" s="1">
        <v>2.9499999999999473</v>
      </c>
      <c r="C623" s="25">
        <f t="shared" si="59"/>
        <v>-1.9499999999999473</v>
      </c>
      <c r="D623" s="26" cm="1">
        <f t="array" aca="1" ref="D623" ca="1">B623^2*$P$6+C623^2*$P$5+2*B623*C623*MMULT(MMULT(TRANSPOSE(gmvweights), covmat), epweights)</f>
        <v>1.2004931510171905E-3</v>
      </c>
      <c r="E623" s="27">
        <f t="shared" ca="1" si="60"/>
        <v>3.4648133442036821E-2</v>
      </c>
      <c r="F623" s="27">
        <f t="shared" si="57"/>
        <v>1.2098322411399236E-2</v>
      </c>
      <c r="G623" s="26">
        <f t="shared" ca="1" si="58"/>
        <v>0.27702278471815389</v>
      </c>
      <c r="I623" s="28">
        <v>5.9900000000000689E-2</v>
      </c>
      <c r="J623" s="28">
        <f t="shared" si="61"/>
        <v>2.5234147423128191E-2</v>
      </c>
    </row>
    <row r="624" spans="2:10" x14ac:dyDescent="0.35">
      <c r="B624" s="1">
        <v>2.9249999999999474</v>
      </c>
      <c r="C624" s="25">
        <f t="shared" si="59"/>
        <v>-1.9249999999999474</v>
      </c>
      <c r="D624" s="26" cm="1">
        <f t="array" aca="1" ref="D624" ca="1">B624^2*$P$6+C624^2*$P$5+2*B624*C624*MMULT(MMULT(TRANSPOSE(gmvweights), covmat), epweights)</f>
        <v>1.1986828949810662E-3</v>
      </c>
      <c r="E624" s="27">
        <f t="shared" ca="1" si="60"/>
        <v>3.4622000158585096E-2</v>
      </c>
      <c r="F624" s="27">
        <f t="shared" si="57"/>
        <v>1.2069325967450147E-2</v>
      </c>
      <c r="G624" s="26">
        <f t="shared" ca="1" si="58"/>
        <v>0.27639437131356126</v>
      </c>
      <c r="I624" s="28">
        <v>6.0000000000000692E-2</v>
      </c>
      <c r="J624" s="28">
        <f t="shared" si="61"/>
        <v>2.5272100924669305E-2</v>
      </c>
    </row>
    <row r="625" spans="2:10" x14ac:dyDescent="0.35">
      <c r="B625" s="1">
        <v>2.8999999999999475</v>
      </c>
      <c r="C625" s="25">
        <f t="shared" si="59"/>
        <v>-1.8999999999999475</v>
      </c>
      <c r="D625" s="26" cm="1">
        <f t="array" aca="1" ref="D625" ca="1">B625^2*$P$6+C625^2*$P$5+2*B625*C625*MMULT(MMULT(TRANSPOSE(gmvweights), covmat), epweights)</f>
        <v>1.1968880453792942E-3</v>
      </c>
      <c r="E625" s="27">
        <f t="shared" ca="1" si="60"/>
        <v>3.4596069796716714E-2</v>
      </c>
      <c r="F625" s="27">
        <f t="shared" si="57"/>
        <v>1.2040329523501057E-2</v>
      </c>
      <c r="G625" s="26">
        <f t="shared" ca="1" si="58"/>
        <v>0.27576339103138436</v>
      </c>
      <c r="I625" s="28">
        <v>6.0100000000000695E-2</v>
      </c>
      <c r="J625" s="28">
        <f t="shared" si="61"/>
        <v>2.5310054426210423E-2</v>
      </c>
    </row>
    <row r="626" spans="2:10" x14ac:dyDescent="0.35">
      <c r="B626" s="1">
        <v>2.8749999999999476</v>
      </c>
      <c r="C626" s="25">
        <f t="shared" si="59"/>
        <v>-1.8749999999999476</v>
      </c>
      <c r="D626" s="26" cm="1">
        <f t="array" aca="1" ref="D626" ca="1">B626^2*$P$6+C626^2*$P$5+2*B626*C626*MMULT(MMULT(TRANSPOSE(gmvweights), covmat), epweights)</f>
        <v>1.1951086022118709E-3</v>
      </c>
      <c r="E626" s="27">
        <f t="shared" ca="1" si="60"/>
        <v>3.4570342813051061E-2</v>
      </c>
      <c r="F626" s="27">
        <f t="shared" si="57"/>
        <v>1.2011333079551968E-2</v>
      </c>
      <c r="G626" s="26">
        <f t="shared" ca="1" si="58"/>
        <v>0.27512984557275583</v>
      </c>
      <c r="I626" s="28">
        <v>6.0200000000000697E-2</v>
      </c>
      <c r="J626" s="28">
        <f t="shared" si="61"/>
        <v>2.5348007927751538E-2</v>
      </c>
    </row>
    <row r="627" spans="2:10" x14ac:dyDescent="0.35">
      <c r="B627" s="1">
        <v>2.8499999999999477</v>
      </c>
      <c r="C627" s="25">
        <f t="shared" si="59"/>
        <v>-1.8499999999999477</v>
      </c>
      <c r="D627" s="26" cm="1">
        <f t="array" aca="1" ref="D627" ca="1">B627^2*$P$6+C627^2*$P$5+2*B627*C627*MMULT(MMULT(TRANSPOSE(gmvweights), covmat), epweights)</f>
        <v>1.1933445654787999E-3</v>
      </c>
      <c r="E627" s="27">
        <f t="shared" ca="1" si="60"/>
        <v>3.4544819661981155E-2</v>
      </c>
      <c r="F627" s="27">
        <f t="shared" si="57"/>
        <v>1.1982336635602883E-2</v>
      </c>
      <c r="G627" s="26">
        <f t="shared" ca="1" si="58"/>
        <v>0.27449373678562916</v>
      </c>
      <c r="I627" s="28">
        <v>6.03000000000007E-2</v>
      </c>
      <c r="J627" s="28">
        <f t="shared" si="61"/>
        <v>2.5385961429292656E-2</v>
      </c>
    </row>
    <row r="628" spans="2:10" x14ac:dyDescent="0.35">
      <c r="B628" s="1">
        <v>2.8249999999999478</v>
      </c>
      <c r="C628" s="25">
        <f t="shared" si="59"/>
        <v>-1.8249999999999478</v>
      </c>
      <c r="D628" s="26" cm="1">
        <f t="array" aca="1" ref="D628" ca="1">B628^2*$P$6+C628^2*$P$5+2*B628*C628*MMULT(MMULT(TRANSPOSE(gmvweights), covmat), epweights)</f>
        <v>1.1915959351800776E-3</v>
      </c>
      <c r="E628" s="27">
        <f t="shared" ca="1" si="60"/>
        <v>3.4519500795638362E-2</v>
      </c>
      <c r="F628" s="27">
        <f t="shared" si="57"/>
        <v>1.1953340191653797E-2</v>
      </c>
      <c r="G628" s="26">
        <f t="shared" ca="1" si="58"/>
        <v>0.27385506666562953</v>
      </c>
      <c r="I628" s="28">
        <v>6.0400000000000703E-2</v>
      </c>
      <c r="J628" s="28">
        <f t="shared" si="61"/>
        <v>2.542391493083377E-2</v>
      </c>
    </row>
    <row r="629" spans="2:10" x14ac:dyDescent="0.35">
      <c r="B629" s="1">
        <v>2.7999999999999479</v>
      </c>
      <c r="C629" s="25">
        <f t="shared" si="59"/>
        <v>-1.7999999999999479</v>
      </c>
      <c r="D629" s="26" cm="1">
        <f t="array" aca="1" ref="D629" ca="1">B629^2*$P$6+C629^2*$P$5+2*B629*C629*MMULT(MMULT(TRANSPOSE(gmvweights), covmat), epweights)</f>
        <v>1.1898627113157024E-3</v>
      </c>
      <c r="E629" s="27">
        <f t="shared" ca="1" si="60"/>
        <v>3.4494386663857388E-2</v>
      </c>
      <c r="F629" s="27">
        <f t="shared" si="57"/>
        <v>1.1924343747704708E-2</v>
      </c>
      <c r="G629" s="26">
        <f t="shared" ca="1" si="58"/>
        <v>0.27321383735688709</v>
      </c>
      <c r="I629" s="28">
        <v>6.0500000000000706E-2</v>
      </c>
      <c r="J629" s="28">
        <f t="shared" si="61"/>
        <v>2.5461868432374888E-2</v>
      </c>
    </row>
    <row r="630" spans="2:10" x14ac:dyDescent="0.35">
      <c r="B630" s="1">
        <v>2.774999999999948</v>
      </c>
      <c r="C630" s="25">
        <f t="shared" si="59"/>
        <v>-1.774999999999948</v>
      </c>
      <c r="D630" s="26" cm="1">
        <f t="array" aca="1" ref="D630" ca="1">B630^2*$P$6+C630^2*$P$5+2*B630*C630*MMULT(MMULT(TRANSPOSE(gmvweights), covmat), epweights)</f>
        <v>1.1881448938856811E-3</v>
      </c>
      <c r="E630" s="27">
        <f t="shared" ca="1" si="60"/>
        <v>3.4469477714141258E-2</v>
      </c>
      <c r="F630" s="27">
        <f t="shared" si="57"/>
        <v>1.189534730375562E-2</v>
      </c>
      <c r="G630" s="26">
        <f t="shared" ca="1" si="58"/>
        <v>0.27257005115285332</v>
      </c>
      <c r="I630" s="28">
        <v>6.0600000000000709E-2</v>
      </c>
      <c r="J630" s="28">
        <f t="shared" si="61"/>
        <v>2.5499821933916002E-2</v>
      </c>
    </row>
    <row r="631" spans="2:10" x14ac:dyDescent="0.35">
      <c r="B631" s="1">
        <v>2.749999999999948</v>
      </c>
      <c r="C631" s="25">
        <f t="shared" si="59"/>
        <v>-1.749999999999948</v>
      </c>
      <c r="D631" s="26" cm="1">
        <f t="array" aca="1" ref="D631" ca="1">B631^2*$P$6+C631^2*$P$5+2*B631*C631*MMULT(MMULT(TRANSPOSE(gmvweights), covmat), epweights)</f>
        <v>1.1864424828900051E-3</v>
      </c>
      <c r="E631" s="27">
        <f t="shared" ca="1" si="60"/>
        <v>3.4444774391625868E-2</v>
      </c>
      <c r="F631" s="27">
        <f t="shared" si="57"/>
        <v>1.1866350859806531E-2</v>
      </c>
      <c r="G631" s="26">
        <f t="shared" ca="1" si="58"/>
        <v>0.2719237104971039</v>
      </c>
      <c r="I631" s="28">
        <v>6.0700000000000712E-2</v>
      </c>
      <c r="J631" s="28">
        <f t="shared" si="61"/>
        <v>2.553777543545712E-2</v>
      </c>
    </row>
    <row r="632" spans="2:10" x14ac:dyDescent="0.35">
      <c r="B632" s="1">
        <v>2.7249999999999481</v>
      </c>
      <c r="C632" s="25">
        <f t="shared" si="59"/>
        <v>-1.7249999999999481</v>
      </c>
      <c r="D632" s="26" cm="1">
        <f t="array" aca="1" ref="D632" ca="1">B632^2*$P$6+C632^2*$P$5+2*B632*C632*MMULT(MMULT(TRANSPOSE(gmvweights), covmat), epweights)</f>
        <v>1.1847554783286848E-3</v>
      </c>
      <c r="E632" s="27">
        <f t="shared" ca="1" si="60"/>
        <v>3.4420277139045302E-2</v>
      </c>
      <c r="F632" s="27">
        <f t="shared" si="57"/>
        <v>1.1837354415857445E-2</v>
      </c>
      <c r="G632" s="26">
        <f t="shared" ca="1" si="58"/>
        <v>0.27127481798411895</v>
      </c>
      <c r="I632" s="28">
        <v>6.0800000000000715E-2</v>
      </c>
      <c r="J632" s="28">
        <f t="shared" si="61"/>
        <v>2.5575728936998235E-2</v>
      </c>
    </row>
    <row r="633" spans="2:10" x14ac:dyDescent="0.35">
      <c r="B633" s="1">
        <v>2.6999999999999482</v>
      </c>
      <c r="C633" s="25">
        <f t="shared" si="59"/>
        <v>-1.6999999999999482</v>
      </c>
      <c r="D633" s="26" cm="1">
        <f t="array" aca="1" ref="D633" ca="1">B633^2*$P$6+C633^2*$P$5+2*B633*C633*MMULT(MMULT(TRANSPOSE(gmvweights), covmat), epweights)</f>
        <v>1.1830838802017116E-3</v>
      </c>
      <c r="E633" s="27">
        <f t="shared" ca="1" si="60"/>
        <v>3.4395986396696221E-2</v>
      </c>
      <c r="F633" s="27">
        <f t="shared" si="57"/>
        <v>1.1808357971908354E-2</v>
      </c>
      <c r="G633" s="26">
        <f t="shared" ca="1" si="58"/>
        <v>0.27062337636005213</v>
      </c>
      <c r="I633" s="28">
        <v>6.0900000000000717E-2</v>
      </c>
      <c r="J633" s="28">
        <f t="shared" si="61"/>
        <v>2.5613682438539353E-2</v>
      </c>
    </row>
    <row r="634" spans="2:10" x14ac:dyDescent="0.35">
      <c r="B634" s="1">
        <v>2.6749999999999483</v>
      </c>
      <c r="C634" s="25">
        <f t="shared" si="59"/>
        <v>-1.6749999999999483</v>
      </c>
      <c r="D634" s="26" cm="1">
        <f t="array" aca="1" ref="D634" ca="1">B634^2*$P$6+C634^2*$P$5+2*B634*C634*MMULT(MMULT(TRANSPOSE(gmvweights), covmat), epweights)</f>
        <v>1.1814276885090888E-3</v>
      </c>
      <c r="E634" s="27">
        <f t="shared" ca="1" si="60"/>
        <v>3.4371902602403158E-2</v>
      </c>
      <c r="F634" s="27">
        <f t="shared" si="57"/>
        <v>1.1779361527959269E-2</v>
      </c>
      <c r="G634" s="26">
        <f t="shared" ca="1" si="58"/>
        <v>0.26996938852347641</v>
      </c>
      <c r="I634" s="28">
        <v>6.100000000000072E-2</v>
      </c>
      <c r="J634" s="28">
        <f t="shared" si="61"/>
        <v>2.5651635940080467E-2</v>
      </c>
    </row>
    <row r="635" spans="2:10" x14ac:dyDescent="0.35">
      <c r="B635" s="1">
        <v>2.6499999999999484</v>
      </c>
      <c r="C635" s="25">
        <f t="shared" si="59"/>
        <v>-1.6499999999999484</v>
      </c>
      <c r="D635" s="26" cm="1">
        <f t="array" aca="1" ref="D635" ca="1">B635^2*$P$6+C635^2*$P$5+2*B635*C635*MMULT(MMULT(TRANSPOSE(gmvweights), covmat), epweights)</f>
        <v>1.1797869032508131E-3</v>
      </c>
      <c r="E635" s="27">
        <f t="shared" ca="1" si="60"/>
        <v>3.4348026191483159E-2</v>
      </c>
      <c r="F635" s="27">
        <f t="shared" si="57"/>
        <v>1.1750365084010183E-2</v>
      </c>
      <c r="G635" s="26">
        <f t="shared" ca="1" si="58"/>
        <v>0.26931285752611533</v>
      </c>
      <c r="I635" s="28">
        <v>6.1100000000000723E-2</v>
      </c>
      <c r="J635" s="28">
        <f t="shared" si="61"/>
        <v>2.5689589441621585E-2</v>
      </c>
    </row>
    <row r="636" spans="2:10" x14ac:dyDescent="0.35">
      <c r="B636" s="1">
        <v>2.6249999999999485</v>
      </c>
      <c r="C636" s="25">
        <f t="shared" si="59"/>
        <v>-1.6249999999999485</v>
      </c>
      <c r="D636" s="26" cm="1">
        <f t="array" aca="1" ref="D636" ca="1">B636^2*$P$6+C636^2*$P$5+2*B636*C636*MMULT(MMULT(TRANSPOSE(gmvweights), covmat), epweights)</f>
        <v>1.1781615244268913E-3</v>
      </c>
      <c r="E636" s="27">
        <f t="shared" ca="1" si="60"/>
        <v>3.4324357596710986E-2</v>
      </c>
      <c r="F636" s="27">
        <f t="shared" si="57"/>
        <v>1.1721368640061092E-2</v>
      </c>
      <c r="G636" s="26">
        <f t="shared" ca="1" si="58"/>
        <v>0.2686537865735526</v>
      </c>
      <c r="I636" s="28">
        <v>6.1200000000000726E-2</v>
      </c>
      <c r="J636" s="28">
        <f t="shared" si="61"/>
        <v>2.57275429431627E-2</v>
      </c>
    </row>
    <row r="637" spans="2:10" x14ac:dyDescent="0.35">
      <c r="B637" s="1">
        <v>2.5999999999999486</v>
      </c>
      <c r="C637" s="25">
        <f t="shared" si="59"/>
        <v>-1.5999999999999486</v>
      </c>
      <c r="D637" s="26" cm="1">
        <f t="array" aca="1" ref="D637" ca="1">B637^2*$P$6+C637^2*$P$5+2*B637*C637*MMULT(MMULT(TRANSPOSE(gmvweights), covmat), epweights)</f>
        <v>1.17655155203732E-3</v>
      </c>
      <c r="E637" s="27">
        <f t="shared" ca="1" si="60"/>
        <v>3.4300897248283752E-2</v>
      </c>
      <c r="F637" s="27">
        <f t="shared" si="57"/>
        <v>1.1692372196112006E-2</v>
      </c>
      <c r="G637" s="26">
        <f t="shared" ca="1" si="58"/>
        <v>0.26799217902592759</v>
      </c>
      <c r="I637" s="28">
        <v>6.1300000000000729E-2</v>
      </c>
      <c r="J637" s="28">
        <f t="shared" si="61"/>
        <v>2.5765496444703818E-2</v>
      </c>
    </row>
    <row r="638" spans="2:10" x14ac:dyDescent="0.35">
      <c r="B638" s="1">
        <v>2.5749999999999487</v>
      </c>
      <c r="C638" s="25">
        <f t="shared" si="59"/>
        <v>-1.5749999999999487</v>
      </c>
      <c r="D638" s="26" cm="1">
        <f t="array" aca="1" ref="D638" ca="1">B638^2*$P$6+C638^2*$P$5+2*B638*C638*MMULT(MMULT(TRANSPOSE(gmvweights), covmat), epweights)</f>
        <v>1.1749569860820958E-3</v>
      </c>
      <c r="E638" s="27">
        <f t="shared" ca="1" si="60"/>
        <v>3.427764557378607E-2</v>
      </c>
      <c r="F638" s="27">
        <f t="shared" si="57"/>
        <v>1.1663375752162915E-2</v>
      </c>
      <c r="G638" s="26">
        <f t="shared" ca="1" si="58"/>
        <v>0.26732803839860675</v>
      </c>
      <c r="I638" s="28">
        <v>6.1400000000000732E-2</v>
      </c>
      <c r="J638" s="28">
        <f t="shared" si="61"/>
        <v>2.5803449946244932E-2</v>
      </c>
    </row>
    <row r="639" spans="2:10" x14ac:dyDescent="0.35">
      <c r="B639" s="1">
        <v>2.5499999999999488</v>
      </c>
      <c r="C639" s="25">
        <f t="shared" si="59"/>
        <v>-1.5499999999999488</v>
      </c>
      <c r="D639" s="26" cm="1">
        <f t="array" aca="1" ref="D639" ca="1">B639^2*$P$6+C639^2*$P$5+2*B639*C639*MMULT(MMULT(TRANSPOSE(gmvweights), covmat), epweights)</f>
        <v>1.173377826561222E-3</v>
      </c>
      <c r="E639" s="27">
        <f t="shared" ca="1" si="60"/>
        <v>3.4254602998155186E-2</v>
      </c>
      <c r="F639" s="27">
        <f t="shared" si="57"/>
        <v>1.163437930821383E-2</v>
      </c>
      <c r="G639" s="26">
        <f t="shared" ca="1" si="58"/>
        <v>0.26666136836283783</v>
      </c>
      <c r="I639" s="28">
        <v>6.1500000000000735E-2</v>
      </c>
      <c r="J639" s="28">
        <f t="shared" si="61"/>
        <v>2.584140344778605E-2</v>
      </c>
    </row>
    <row r="640" spans="2:10" x14ac:dyDescent="0.35">
      <c r="B640" s="1">
        <v>2.5249999999999488</v>
      </c>
      <c r="C640" s="25">
        <f t="shared" si="59"/>
        <v>-1.5249999999999488</v>
      </c>
      <c r="D640" s="26" cm="1">
        <f t="array" aca="1" ref="D640" ca="1">B640^2*$P$6+C640^2*$P$5+2*B640*C640*MMULT(MMULT(TRANSPOSE(gmvweights), covmat), epweights)</f>
        <v>1.1718140734746987E-3</v>
      </c>
      <c r="E640" s="27">
        <f t="shared" ca="1" si="60"/>
        <v>3.42317699436459E-2</v>
      </c>
      <c r="F640" s="27">
        <f t="shared" si="57"/>
        <v>1.1605382864264741E-2</v>
      </c>
      <c r="G640" s="26">
        <f t="shared" ca="1" si="58"/>
        <v>0.26599217274638415</v>
      </c>
      <c r="I640" s="28">
        <v>6.1600000000000737E-2</v>
      </c>
      <c r="J640" s="28">
        <f t="shared" si="61"/>
        <v>2.5879356949327165E-2</v>
      </c>
    </row>
    <row r="641" spans="2:10" x14ac:dyDescent="0.35">
      <c r="B641" s="1">
        <v>2.4999999999999489</v>
      </c>
      <c r="C641" s="25">
        <f t="shared" si="59"/>
        <v>-1.4999999999999489</v>
      </c>
      <c r="D641" s="26" cm="1">
        <f t="array" aca="1" ref="D641" ca="1">B641^2*$P$6+C641^2*$P$5+2*B641*C641*MMULT(MMULT(TRANSPOSE(gmvweights), covmat), epweights)</f>
        <v>1.170265726822526E-3</v>
      </c>
      <c r="E641" s="27">
        <f t="shared" ca="1" si="60"/>
        <v>3.420914682979577E-2</v>
      </c>
      <c r="F641" s="27">
        <f t="shared" si="57"/>
        <v>1.1576386420315653E-2</v>
      </c>
      <c r="G641" s="26">
        <f t="shared" ca="1" si="58"/>
        <v>0.26532045553413874</v>
      </c>
      <c r="I641" s="28">
        <v>6.170000000000074E-2</v>
      </c>
      <c r="J641" s="28">
        <f t="shared" si="61"/>
        <v>2.5917310450868283E-2</v>
      </c>
    </row>
    <row r="642" spans="2:10" x14ac:dyDescent="0.35">
      <c r="B642" s="1">
        <v>2.474999999999949</v>
      </c>
      <c r="C642" s="25">
        <f t="shared" si="59"/>
        <v>-1.474999999999949</v>
      </c>
      <c r="D642" s="26" cm="1">
        <f t="array" aca="1" ref="D642" ca="1">B642^2*$P$6+C642^2*$P$5+2*B642*C642*MMULT(MMULT(TRANSPOSE(gmvweights), covmat), epweights)</f>
        <v>1.1687327866047037E-3</v>
      </c>
      <c r="E642" s="27">
        <f t="shared" ca="1" si="60"/>
        <v>3.4186734073390276E-2</v>
      </c>
      <c r="F642" s="27">
        <f t="shared" si="57"/>
        <v>1.1547389976366567E-2</v>
      </c>
      <c r="G642" s="26">
        <f t="shared" ca="1" si="58"/>
        <v>0.26464622086871792</v>
      </c>
      <c r="I642" s="28">
        <v>6.1800000000000743E-2</v>
      </c>
      <c r="J642" s="28">
        <f t="shared" si="61"/>
        <v>2.5955263952409397E-2</v>
      </c>
    </row>
    <row r="643" spans="2:10" x14ac:dyDescent="0.35">
      <c r="B643" s="1">
        <v>2.4499999999999491</v>
      </c>
      <c r="C643" s="25">
        <f t="shared" si="59"/>
        <v>-1.4499999999999491</v>
      </c>
      <c r="D643" s="26" cm="1">
        <f t="array" aca="1" ref="D643" ca="1">B643^2*$P$6+C643^2*$P$5+2*B643*C643*MMULT(MMULT(TRANSPOSE(gmvweights), covmat), epweights)</f>
        <v>1.1672152528212302E-3</v>
      </c>
      <c r="E643" s="27">
        <f t="shared" ca="1" si="60"/>
        <v>3.4164532088428054E-2</v>
      </c>
      <c r="F643" s="27">
        <f t="shared" si="57"/>
        <v>1.1518393532417478E-2</v>
      </c>
      <c r="G643" s="26">
        <f t="shared" ca="1" si="58"/>
        <v>0.26396947305103347</v>
      </c>
      <c r="I643" s="28">
        <v>6.1900000000000746E-2</v>
      </c>
      <c r="J643" s="28">
        <f t="shared" si="61"/>
        <v>2.5993217453950515E-2</v>
      </c>
    </row>
    <row r="644" spans="2:10" x14ac:dyDescent="0.35">
      <c r="B644" s="1">
        <v>2.4249999999999492</v>
      </c>
      <c r="C644" s="25">
        <f t="shared" si="59"/>
        <v>-1.4249999999999492</v>
      </c>
      <c r="D644" s="26" cm="1">
        <f t="array" aca="1" ref="D644" ca="1">B644^2*$P$6+C644^2*$P$5+2*B644*C644*MMULT(MMULT(TRANSPOSE(gmvweights), covmat), epweights)</f>
        <v>1.1657131254721046E-3</v>
      </c>
      <c r="E644" s="27">
        <f t="shared" ca="1" si="60"/>
        <v>3.4142541286086257E-2</v>
      </c>
      <c r="F644" s="27">
        <f t="shared" si="57"/>
        <v>1.1489397088468391E-2</v>
      </c>
      <c r="G644" s="26">
        <f t="shared" ca="1" si="58"/>
        <v>0.26329021654084495</v>
      </c>
      <c r="I644" s="28">
        <v>6.2000000000000749E-2</v>
      </c>
      <c r="J644" s="28">
        <f t="shared" si="61"/>
        <v>2.603117095549163E-2</v>
      </c>
    </row>
    <row r="645" spans="2:10" x14ac:dyDescent="0.35">
      <c r="B645" s="1">
        <v>2.3999999999999493</v>
      </c>
      <c r="C645" s="25">
        <f t="shared" si="59"/>
        <v>-1.3999999999999493</v>
      </c>
      <c r="D645" s="26" cm="1">
        <f t="array" aca="1" ref="D645" ca="1">B645^2*$P$6+C645^2*$P$5+2*B645*C645*MMULT(MMULT(TRANSPOSE(gmvweights), covmat), epweights)</f>
        <v>1.1642264045573338E-3</v>
      </c>
      <c r="E645" s="27">
        <f t="shared" ca="1" si="60"/>
        <v>3.4120762074686048E-2</v>
      </c>
      <c r="F645" s="27">
        <f t="shared" si="57"/>
        <v>1.1460400644519302E-2</v>
      </c>
      <c r="G645" s="26">
        <f t="shared" ca="1" si="58"/>
        <v>0.26260845595728821</v>
      </c>
      <c r="I645" s="28">
        <v>6.2100000000000752E-2</v>
      </c>
      <c r="J645" s="28">
        <f t="shared" si="61"/>
        <v>2.6069124457032748E-2</v>
      </c>
    </row>
    <row r="646" spans="2:10" x14ac:dyDescent="0.35">
      <c r="B646" s="1">
        <v>2.3749999999999494</v>
      </c>
      <c r="C646" s="25">
        <f t="shared" si="59"/>
        <v>-1.3749999999999494</v>
      </c>
      <c r="D646" s="26" cm="1">
        <f t="array" aca="1" ref="D646" ca="1">B646^2*$P$6+C646^2*$P$5+2*B646*C646*MMULT(MMULT(TRANSPOSE(gmvweights), covmat), epweights)</f>
        <v>1.16275509007691E-3</v>
      </c>
      <c r="E646" s="27">
        <f t="shared" ca="1" si="60"/>
        <v>3.4099194859657754E-2</v>
      </c>
      <c r="F646" s="27">
        <f t="shared" si="57"/>
        <v>1.1431404200570216E-2</v>
      </c>
      <c r="G646" s="26">
        <f t="shared" ca="1" si="58"/>
        <v>0.26192419607938677</v>
      </c>
      <c r="I646" s="28">
        <v>6.2200000000000755E-2</v>
      </c>
      <c r="J646" s="28">
        <f t="shared" si="61"/>
        <v>2.6107077958573862E-2</v>
      </c>
    </row>
    <row r="647" spans="2:10" x14ac:dyDescent="0.35">
      <c r="B647" s="1">
        <v>2.3499999999999495</v>
      </c>
      <c r="C647" s="25">
        <f t="shared" si="59"/>
        <v>-1.3499999999999495</v>
      </c>
      <c r="D647" s="26" cm="1">
        <f t="array" aca="1" ref="D647" ca="1">B647^2*$P$6+C647^2*$P$5+2*B647*C647*MMULT(MMULT(TRANSPOSE(gmvweights), covmat), epweights)</f>
        <v>1.1612991820308385E-3</v>
      </c>
      <c r="E647" s="27">
        <f t="shared" ca="1" si="60"/>
        <v>3.4077840043506842E-2</v>
      </c>
      <c r="F647" s="27">
        <f t="shared" si="57"/>
        <v>1.1402407756621125E-2</v>
      </c>
      <c r="G647" s="26">
        <f t="shared" ca="1" si="58"/>
        <v>0.26123744184653452</v>
      </c>
      <c r="I647" s="28">
        <v>6.2300000000000758E-2</v>
      </c>
      <c r="J647" s="28">
        <f t="shared" si="61"/>
        <v>2.614503146011498E-2</v>
      </c>
    </row>
    <row r="648" spans="2:10" x14ac:dyDescent="0.35">
      <c r="B648" s="1">
        <v>2.3249999999999496</v>
      </c>
      <c r="C648" s="25">
        <f t="shared" si="59"/>
        <v>-1.3249999999999496</v>
      </c>
      <c r="D648" s="26" cm="1">
        <f t="array" aca="1" ref="D648" ca="1">B648^2*$P$6+C648^2*$P$5+2*B648*C648*MMULT(MMULT(TRANSPOSE(gmvweights), covmat), epweights)</f>
        <v>1.1598586804191149E-3</v>
      </c>
      <c r="E648" s="27">
        <f t="shared" ca="1" si="60"/>
        <v>3.4056698025779229E-2</v>
      </c>
      <c r="F648" s="27">
        <f t="shared" si="57"/>
        <v>1.1373411312672039E-2</v>
      </c>
      <c r="G648" s="26">
        <f t="shared" ca="1" si="58"/>
        <v>0.26054819835896326</v>
      </c>
      <c r="I648" s="28">
        <v>6.240000000000076E-2</v>
      </c>
      <c r="J648" s="28">
        <f t="shared" si="61"/>
        <v>2.6182984961656094E-2</v>
      </c>
    </row>
    <row r="649" spans="2:10" x14ac:dyDescent="0.35">
      <c r="B649" s="1">
        <v>2.2999999999999496</v>
      </c>
      <c r="C649" s="25">
        <f t="shared" si="59"/>
        <v>-1.2999999999999496</v>
      </c>
      <c r="D649" s="26" cm="1">
        <f t="array" aca="1" ref="D649" ca="1">B649^2*$P$6+C649^2*$P$5+2*B649*C649*MMULT(MMULT(TRANSPOSE(gmvweights), covmat), epweights)</f>
        <v>1.1584335852417409E-3</v>
      </c>
      <c r="E649" s="27">
        <f t="shared" ca="1" si="60"/>
        <v>3.403576920302729E-2</v>
      </c>
      <c r="F649" s="27">
        <f t="shared" si="57"/>
        <v>1.134441486872295E-2</v>
      </c>
      <c r="G649" s="26">
        <f t="shared" ca="1" si="58"/>
        <v>0.25985647087818098</v>
      </c>
      <c r="I649" s="28">
        <v>6.2500000000000763E-2</v>
      </c>
      <c r="J649" s="28">
        <f t="shared" si="61"/>
        <v>2.6220938463197209E-2</v>
      </c>
    </row>
    <row r="650" spans="2:10" x14ac:dyDescent="0.35">
      <c r="B650" s="1">
        <v>2.2749999999999497</v>
      </c>
      <c r="C650" s="25">
        <f t="shared" si="59"/>
        <v>-1.2749999999999497</v>
      </c>
      <c r="D650" s="26" cm="1">
        <f t="array" aca="1" ref="D650" ca="1">B650^2*$P$6+C650^2*$P$5+2*B650*C650*MMULT(MMULT(TRANSPOSE(gmvweights), covmat), epweights)</f>
        <v>1.1570238964987156E-3</v>
      </c>
      <c r="E650" s="27">
        <f t="shared" ca="1" si="60"/>
        <v>3.4015053968775584E-2</v>
      </c>
      <c r="F650" s="27">
        <f t="shared" si="57"/>
        <v>1.1315418424773863E-2</v>
      </c>
      <c r="G650" s="26">
        <f t="shared" ca="1" si="58"/>
        <v>0.25916226482739241</v>
      </c>
      <c r="I650" s="28">
        <v>6.2600000000000766E-2</v>
      </c>
      <c r="J650" s="28">
        <f t="shared" si="61"/>
        <v>2.6258891964738327E-2</v>
      </c>
    </row>
    <row r="651" spans="2:10" x14ac:dyDescent="0.35">
      <c r="B651" s="1">
        <v>2.2499999999999498</v>
      </c>
      <c r="C651" s="25">
        <f t="shared" si="59"/>
        <v>-1.2499999999999498</v>
      </c>
      <c r="D651" s="26" cm="1">
        <f t="array" aca="1" ref="D651" ca="1">B651^2*$P$6+C651^2*$P$5+2*B651*C651*MMULT(MMULT(TRANSPOSE(gmvweights), covmat), epweights)</f>
        <v>1.1556296141900452E-3</v>
      </c>
      <c r="E651" s="27">
        <f t="shared" ca="1" si="60"/>
        <v>3.3994552713486982E-2</v>
      </c>
      <c r="F651" s="27">
        <f t="shared" si="57"/>
        <v>1.1286421980824777E-2</v>
      </c>
      <c r="G651" s="26">
        <f t="shared" ca="1" si="58"/>
        <v>0.25846558579189233</v>
      </c>
      <c r="I651" s="28">
        <v>6.2700000000000769E-2</v>
      </c>
      <c r="J651" s="28">
        <f t="shared" si="61"/>
        <v>2.6296845466279441E-2</v>
      </c>
    </row>
    <row r="652" spans="2:10" x14ac:dyDescent="0.35">
      <c r="B652" s="1">
        <v>2.2249999999999499</v>
      </c>
      <c r="C652" s="25">
        <f t="shared" si="59"/>
        <v>-1.2249999999999499</v>
      </c>
      <c r="D652" s="26" cm="1">
        <f t="array" aca="1" ref="D652" ca="1">B652^2*$P$6+C652^2*$P$5+2*B652*C652*MMULT(MMULT(TRANSPOSE(gmvweights), covmat), epweights)</f>
        <v>1.1542507383157192E-3</v>
      </c>
      <c r="E652" s="27">
        <f t="shared" ca="1" si="60"/>
        <v>3.3974265824528414E-2</v>
      </c>
      <c r="F652" s="27">
        <f t="shared" si="57"/>
        <v>1.1257425536875688E-2</v>
      </c>
      <c r="G652" s="26">
        <f t="shared" ca="1" si="58"/>
        <v>0.25776643951944017</v>
      </c>
      <c r="I652" s="28">
        <v>6.2800000000000772E-2</v>
      </c>
      <c r="J652" s="28">
        <f t="shared" si="61"/>
        <v>2.6334798967820559E-2</v>
      </c>
    </row>
    <row r="653" spans="2:10" x14ac:dyDescent="0.35">
      <c r="B653" s="1">
        <v>2.19999999999995</v>
      </c>
      <c r="C653" s="25">
        <f t="shared" si="59"/>
        <v>-1.19999999999995</v>
      </c>
      <c r="D653" s="26" cm="1">
        <f t="array" aca="1" ref="D653" ca="1">B653^2*$P$6+C653^2*$P$5+2*B653*C653*MMULT(MMULT(TRANSPOSE(gmvweights), covmat), epweights)</f>
        <v>1.1528872688757463E-3</v>
      </c>
      <c r="E653" s="27">
        <f t="shared" ca="1" si="60"/>
        <v>3.3954193686137599E-2</v>
      </c>
      <c r="F653" s="27">
        <f t="shared" si="57"/>
        <v>1.12284290929266E-2</v>
      </c>
      <c r="G653" s="26">
        <f t="shared" ca="1" si="58"/>
        <v>0.25706483192060414</v>
      </c>
      <c r="I653" s="28">
        <v>6.2900000000000775E-2</v>
      </c>
      <c r="J653" s="28">
        <f t="shared" si="61"/>
        <v>2.6372752469361674E-2</v>
      </c>
    </row>
    <row r="654" spans="2:10" x14ac:dyDescent="0.35">
      <c r="B654" s="1">
        <v>2.1749999999999501</v>
      </c>
      <c r="C654" s="25">
        <f t="shared" si="59"/>
        <v>-1.1749999999999501</v>
      </c>
      <c r="D654" s="26" cm="1">
        <f t="array" aca="1" ref="D654" ca="1">B654^2*$P$6+C654^2*$P$5+2*B654*C654*MMULT(MMULT(TRANSPOSE(gmvweights), covmat), epweights)</f>
        <v>1.1515392058701239E-3</v>
      </c>
      <c r="E654" s="27">
        <f t="shared" ca="1" si="60"/>
        <v>3.3934336679388971E-2</v>
      </c>
      <c r="F654" s="27">
        <f t="shared" si="57"/>
        <v>1.1199432648977511E-2</v>
      </c>
      <c r="G654" s="26">
        <f t="shared" ca="1" si="58"/>
        <v>0.25636076906908778</v>
      </c>
      <c r="I654" s="28">
        <v>6.3000000000000778E-2</v>
      </c>
      <c r="J654" s="28">
        <f t="shared" si="61"/>
        <v>2.6410705970902792E-2</v>
      </c>
    </row>
    <row r="655" spans="2:10" x14ac:dyDescent="0.35">
      <c r="B655" s="1">
        <v>2.1499999999999502</v>
      </c>
      <c r="C655" s="25">
        <f t="shared" si="59"/>
        <v>-1.1499999999999502</v>
      </c>
      <c r="D655" s="26" cm="1">
        <f t="array" aca="1" ref="D655" ca="1">B655^2*$P$6+C655^2*$P$5+2*B655*C655*MMULT(MMULT(TRANSPOSE(gmvweights), covmat), epweights)</f>
        <v>1.1502065492988503E-3</v>
      </c>
      <c r="E655" s="27">
        <f t="shared" ca="1" si="60"/>
        <v>3.3914695182160351E-2</v>
      </c>
      <c r="F655" s="27">
        <f t="shared" si="57"/>
        <v>1.1170436205028425E-2</v>
      </c>
      <c r="G655" s="26">
        <f t="shared" ca="1" si="58"/>
        <v>0.25565425720202867</v>
      </c>
      <c r="I655" s="28">
        <v>6.310000000000078E-2</v>
      </c>
      <c r="J655" s="28">
        <f t="shared" si="61"/>
        <v>2.6448659472443906E-2</v>
      </c>
    </row>
    <row r="656" spans="2:10" x14ac:dyDescent="0.35">
      <c r="B656" s="1">
        <v>2.1249999999999503</v>
      </c>
      <c r="C656" s="25">
        <f t="shared" si="59"/>
        <v>-1.1249999999999503</v>
      </c>
      <c r="D656" s="26" cm="1">
        <f t="array" aca="1" ref="D656" ca="1">B656^2*$P$6+C656^2*$P$5+2*B656*C656*MMULT(MMULT(TRANSPOSE(gmvweights), covmat), epweights)</f>
        <v>1.1488892991619272E-3</v>
      </c>
      <c r="E656" s="27">
        <f t="shared" ca="1" si="60"/>
        <v>3.3895269569099565E-2</v>
      </c>
      <c r="F656" s="27">
        <f t="shared" si="57"/>
        <v>1.1141439761079334E-2</v>
      </c>
      <c r="G656" s="26">
        <f t="shared" ca="1" si="58"/>
        <v>0.25494530272027266</v>
      </c>
      <c r="I656" s="28">
        <v>6.3200000000000783E-2</v>
      </c>
      <c r="J656" s="28">
        <f t="shared" si="61"/>
        <v>2.6486612973985024E-2</v>
      </c>
    </row>
    <row r="657" spans="2:10" x14ac:dyDescent="0.35">
      <c r="B657" s="1">
        <v>2.0999999999999504</v>
      </c>
      <c r="C657" s="25">
        <f t="shared" si="59"/>
        <v>-1.0999999999999504</v>
      </c>
      <c r="D657" s="26" cm="1">
        <f t="array" aca="1" ref="D657" ca="1">B657^2*$P$6+C657^2*$P$5+2*B657*C657*MMULT(MMULT(TRANSPOSE(gmvweights), covmat), epweights)</f>
        <v>1.1475874554593528E-3</v>
      </c>
      <c r="E657" s="27">
        <f t="shared" ca="1" si="60"/>
        <v>3.3876060211591202E-2</v>
      </c>
      <c r="F657" s="27">
        <f t="shared" si="57"/>
        <v>1.1112443317130249E-2</v>
      </c>
      <c r="G657" s="26">
        <f t="shared" ca="1" si="58"/>
        <v>0.2542339121886249</v>
      </c>
      <c r="I657" s="28">
        <v>6.3300000000000786E-2</v>
      </c>
      <c r="J657" s="28">
        <f t="shared" si="61"/>
        <v>2.6524566475526139E-2</v>
      </c>
    </row>
    <row r="658" spans="2:10" x14ac:dyDescent="0.35">
      <c r="B658" s="1">
        <v>2.0749999999999504</v>
      </c>
      <c r="C658" s="25">
        <f t="shared" si="59"/>
        <v>-1.0749999999999504</v>
      </c>
      <c r="D658" s="26" cm="1">
        <f t="array" aca="1" ref="D658" ca="1">B658^2*$P$6+C658^2*$P$5+2*B658*C658*MMULT(MMULT(TRANSPOSE(gmvweights), covmat), epweights)</f>
        <v>1.1463010181911289E-3</v>
      </c>
      <c r="E658" s="27">
        <f t="shared" ca="1" si="60"/>
        <v>3.3857067477723594E-2</v>
      </c>
      <c r="F658" s="27">
        <f t="shared" si="57"/>
        <v>1.1083446873181163E-2</v>
      </c>
      <c r="G658" s="26">
        <f t="shared" ca="1" si="58"/>
        <v>0.25352009233607364</v>
      </c>
      <c r="I658" s="28">
        <v>6.3400000000000789E-2</v>
      </c>
      <c r="J658" s="28">
        <f t="shared" si="61"/>
        <v>2.6562519977067257E-2</v>
      </c>
    </row>
    <row r="659" spans="2:10" x14ac:dyDescent="0.35">
      <c r="B659" s="1">
        <v>2.0499999999999505</v>
      </c>
      <c r="C659" s="25">
        <f t="shared" si="59"/>
        <v>-1.0499999999999505</v>
      </c>
      <c r="D659" s="26" cm="1">
        <f t="array" aca="1" ref="D659" ca="1">B659^2*$P$6+C659^2*$P$5+2*B659*C659*MMULT(MMULT(TRANSPOSE(gmvweights), covmat), epweights)</f>
        <v>1.1450299873572555E-3</v>
      </c>
      <c r="E659" s="27">
        <f t="shared" ca="1" si="60"/>
        <v>3.3838291732255867E-2</v>
      </c>
      <c r="F659" s="27">
        <f t="shared" si="57"/>
        <v>1.1054450429232072E-2</v>
      </c>
      <c r="G659" s="26">
        <f t="shared" ca="1" si="58"/>
        <v>0.25280385005599038</v>
      </c>
      <c r="I659" s="28">
        <v>6.3500000000000792E-2</v>
      </c>
      <c r="J659" s="28">
        <f t="shared" si="61"/>
        <v>2.6600473478608371E-2</v>
      </c>
    </row>
    <row r="660" spans="2:10" x14ac:dyDescent="0.35">
      <c r="B660" s="1">
        <v>2.0249999999999506</v>
      </c>
      <c r="C660" s="25">
        <f t="shared" si="59"/>
        <v>-1.0249999999999506</v>
      </c>
      <c r="D660" s="26" cm="1">
        <f t="array" aca="1" ref="D660" ca="1">B660^2*$P$6+C660^2*$P$5+2*B660*C660*MMULT(MMULT(TRANSPOSE(gmvweights), covmat), epweights)</f>
        <v>1.1437743629577326E-3</v>
      </c>
      <c r="E660" s="27">
        <f t="shared" ca="1" si="60"/>
        <v>3.3819733336585202E-2</v>
      </c>
      <c r="F660" s="27">
        <f t="shared" si="57"/>
        <v>1.1025453985282986E-2</v>
      </c>
      <c r="G660" s="26">
        <f t="shared" ca="1" si="58"/>
        <v>0.25208519240630434</v>
      </c>
      <c r="I660" s="28">
        <v>6.3600000000000795E-2</v>
      </c>
      <c r="J660" s="28">
        <f t="shared" si="61"/>
        <v>2.6638426980149489E-2</v>
      </c>
    </row>
    <row r="661" spans="2:10" x14ac:dyDescent="0.35">
      <c r="B661" s="1">
        <v>1.9999999999999507</v>
      </c>
      <c r="C661" s="25">
        <f t="shared" si="59"/>
        <v>-0.99999999999995071</v>
      </c>
      <c r="D661" s="26" cm="1">
        <f t="array" aca="1" ref="D661" ca="1">B661^2*$P$6+C661^2*$P$5+2*B661*C661*MMULT(MMULT(TRANSPOSE(gmvweights), covmat), epweights)</f>
        <v>1.1425341449925594E-3</v>
      </c>
      <c r="E661" s="27">
        <f t="shared" ca="1" si="60"/>
        <v>3.3801392648714332E-2</v>
      </c>
      <c r="F661" s="27">
        <f t="shared" ref="F661:F724" si="62">B661*$O$6+C661*$O$5</f>
        <v>1.0996457541333897E-2</v>
      </c>
      <c r="G661" s="26">
        <f t="shared" ref="G661:G724" ca="1" si="63">(F661-rf)/E661</f>
        <v>0.25136412660964924</v>
      </c>
      <c r="I661" s="28">
        <v>6.3700000000000798E-2</v>
      </c>
      <c r="J661" s="28">
        <f t="shared" si="61"/>
        <v>2.6676380481690604E-2</v>
      </c>
    </row>
    <row r="662" spans="2:10" x14ac:dyDescent="0.35">
      <c r="B662" s="1">
        <v>1.9749999999999508</v>
      </c>
      <c r="C662" s="25">
        <f t="shared" ref="C662:C725" si="64">1-B662</f>
        <v>-0.97499999999995079</v>
      </c>
      <c r="D662" s="26" cm="1">
        <f t="array" aca="1" ref="D662" ca="1">B662^2*$P$6+C662^2*$P$5+2*B662*C662*MMULT(MMULT(TRANSPOSE(gmvweights), covmat), epweights)</f>
        <v>1.1413093334617357E-3</v>
      </c>
      <c r="E662" s="27">
        <f t="shared" ref="E662:E725" ca="1" si="65">SQRT(D662)</f>
        <v>3.3783270023219125E-2</v>
      </c>
      <c r="F662" s="27">
        <f t="shared" si="62"/>
        <v>1.096746109738481E-2</v>
      </c>
      <c r="G662" s="26">
        <f t="shared" ca="1" si="63"/>
        <v>0.25064066005348662</v>
      </c>
      <c r="I662" s="28">
        <v>6.3800000000000801E-2</v>
      </c>
      <c r="J662" s="28">
        <f t="shared" si="61"/>
        <v>2.6714333983231722E-2</v>
      </c>
    </row>
    <row r="663" spans="2:10" x14ac:dyDescent="0.35">
      <c r="B663" s="1">
        <v>1.9499999999999509</v>
      </c>
      <c r="C663" s="25">
        <f t="shared" si="64"/>
        <v>-0.94999999999995088</v>
      </c>
      <c r="D663" s="26" cm="1">
        <f t="array" aca="1" ref="D663" ca="1">B663^2*$P$6+C663^2*$P$5+2*B663*C663*MMULT(MMULT(TRANSPOSE(gmvweights), covmat), epweights)</f>
        <v>1.1400999283652626E-3</v>
      </c>
      <c r="E663" s="27">
        <f t="shared" ca="1" si="65"/>
        <v>3.3765365811216419E-2</v>
      </c>
      <c r="F663" s="27">
        <f t="shared" si="62"/>
        <v>1.0938464653435721E-2</v>
      </c>
      <c r="G663" s="26">
        <f t="shared" ca="1" si="63"/>
        <v>0.24991480029020066</v>
      </c>
      <c r="I663" s="28">
        <v>6.3900000000000803E-2</v>
      </c>
      <c r="J663" s="28">
        <f t="shared" si="61"/>
        <v>2.6752287484772836E-2</v>
      </c>
    </row>
    <row r="664" spans="2:10" x14ac:dyDescent="0.35">
      <c r="B664" s="1">
        <v>1.924999999999951</v>
      </c>
      <c r="C664" s="25">
        <f t="shared" si="64"/>
        <v>-0.92499999999995097</v>
      </c>
      <c r="D664" s="26" cm="1">
        <f t="array" aca="1" ref="D664" ca="1">B664^2*$P$6+C664^2*$P$5+2*B664*C664*MMULT(MMULT(TRANSPOSE(gmvweights), covmat), epweights)</f>
        <v>1.1389059297031378E-3</v>
      </c>
      <c r="E664" s="27">
        <f t="shared" ca="1" si="65"/>
        <v>3.3747680360331996E-2</v>
      </c>
      <c r="F664" s="27">
        <f t="shared" si="62"/>
        <v>1.0909468209486635E-2</v>
      </c>
      <c r="G664" s="26">
        <f t="shared" ca="1" si="63"/>
        <v>0.24918655503716836</v>
      </c>
      <c r="I664" s="28">
        <v>6.4000000000000806E-2</v>
      </c>
      <c r="J664" s="28">
        <f t="shared" ref="J664:J727" si="66">$J$21*I664+rf</f>
        <v>2.6790240986313954E-2</v>
      </c>
    </row>
    <row r="665" spans="2:10" x14ac:dyDescent="0.35">
      <c r="B665" s="1">
        <v>1.8999999999999511</v>
      </c>
      <c r="C665" s="25">
        <f t="shared" si="64"/>
        <v>-0.89999999999995106</v>
      </c>
      <c r="D665" s="26" cm="1">
        <f t="array" aca="1" ref="D665" ca="1">B665^2*$P$6+C665^2*$P$5+2*B665*C665*MMULT(MMULT(TRANSPOSE(gmvweights), covmat), epweights)</f>
        <v>1.1377273374753652E-3</v>
      </c>
      <c r="E665" s="27">
        <f t="shared" ca="1" si="65"/>
        <v>3.3730214014668886E-2</v>
      </c>
      <c r="F665" s="27">
        <f t="shared" si="62"/>
        <v>1.0880471765537544E-2</v>
      </c>
      <c r="G665" s="26">
        <f t="shared" ca="1" si="63"/>
        <v>0.24845593217680065</v>
      </c>
      <c r="I665" s="28">
        <v>6.4100000000000809E-2</v>
      </c>
      <c r="J665" s="28">
        <f t="shared" si="66"/>
        <v>2.6828194487855068E-2</v>
      </c>
    </row>
    <row r="666" spans="2:10" x14ac:dyDescent="0.35">
      <c r="B666" s="1">
        <v>1.8749999999999512</v>
      </c>
      <c r="C666" s="25">
        <f t="shared" si="64"/>
        <v>-0.87499999999995115</v>
      </c>
      <c r="D666" s="26" cm="1">
        <f t="array" aca="1" ref="D666" ca="1">B666^2*$P$6+C666^2*$P$5+2*B666*C666*MMULT(MMULT(TRANSPOSE(gmvweights), covmat), epweights)</f>
        <v>1.1365641516819409E-3</v>
      </c>
      <c r="E666" s="27">
        <f t="shared" ca="1" si="65"/>
        <v>3.3712967114775595E-2</v>
      </c>
      <c r="F666" s="27">
        <f t="shared" si="62"/>
        <v>1.0851475321588458E-2</v>
      </c>
      <c r="G666" s="26">
        <f t="shared" ca="1" si="63"/>
        <v>0.24772293975656043</v>
      </c>
      <c r="I666" s="28">
        <v>6.4200000000000812E-2</v>
      </c>
      <c r="J666" s="28">
        <f t="shared" si="66"/>
        <v>2.6866147989396186E-2</v>
      </c>
    </row>
    <row r="667" spans="2:10" x14ac:dyDescent="0.35">
      <c r="B667" s="1">
        <v>1.8499999999999512</v>
      </c>
      <c r="C667" s="25">
        <f t="shared" si="64"/>
        <v>-0.84999999999995124</v>
      </c>
      <c r="D667" s="26" cm="1">
        <f t="array" aca="1" ref="D667" ca="1">B667^2*$P$6+C667^2*$P$5+2*B667*C667*MMULT(MMULT(TRANSPOSE(gmvweights), covmat), epweights)</f>
        <v>1.1354163723228676E-3</v>
      </c>
      <c r="E667" s="27">
        <f t="shared" ca="1" si="65"/>
        <v>3.3695939997614957E-2</v>
      </c>
      <c r="F667" s="27">
        <f t="shared" si="62"/>
        <v>1.0822478877639371E-2</v>
      </c>
      <c r="G667" s="26">
        <f t="shared" ca="1" si="63"/>
        <v>0.2469875859889484</v>
      </c>
      <c r="I667" s="28">
        <v>6.4300000000000815E-2</v>
      </c>
      <c r="J667" s="28">
        <f t="shared" si="66"/>
        <v>2.6904101490937301E-2</v>
      </c>
    </row>
    <row r="668" spans="2:10" x14ac:dyDescent="0.35">
      <c r="B668" s="1">
        <v>1.8249999999999513</v>
      </c>
      <c r="C668" s="25">
        <f t="shared" si="64"/>
        <v>-0.82499999999995133</v>
      </c>
      <c r="D668" s="26" cm="1">
        <f t="array" aca="1" ref="D668" ca="1">B668^2*$P$6+C668^2*$P$5+2*B668*C668*MMULT(MMULT(TRANSPOSE(gmvweights), covmat), epweights)</f>
        <v>1.1342839993981435E-3</v>
      </c>
      <c r="E668" s="27">
        <f t="shared" ca="1" si="65"/>
        <v>3.3679132996532787E-2</v>
      </c>
      <c r="F668" s="27">
        <f t="shared" si="62"/>
        <v>1.0793482433690282E-2</v>
      </c>
      <c r="G668" s="26">
        <f t="shared" ca="1" si="63"/>
        <v>0.24624987925146655</v>
      </c>
      <c r="I668" s="28">
        <v>6.4400000000000818E-2</v>
      </c>
      <c r="J668" s="28">
        <f t="shared" si="66"/>
        <v>2.6942054992478419E-2</v>
      </c>
    </row>
    <row r="669" spans="2:10" x14ac:dyDescent="0.35">
      <c r="B669" s="1">
        <v>1.7999999999999514</v>
      </c>
      <c r="C669" s="25">
        <f t="shared" si="64"/>
        <v>-0.79999999999995142</v>
      </c>
      <c r="D669" s="26" cm="1">
        <f t="array" aca="1" ref="D669" ca="1">B669^2*$P$6+C669^2*$P$5+2*B669*C669*MMULT(MMULT(TRANSPOSE(gmvweights), covmat), epweights)</f>
        <v>1.1331670329077703E-3</v>
      </c>
      <c r="E669" s="27">
        <f t="shared" ca="1" si="65"/>
        <v>3.3662546441227084E-2</v>
      </c>
      <c r="F669" s="27">
        <f t="shared" si="62"/>
        <v>1.0764485989741196E-2</v>
      </c>
      <c r="G669" s="26">
        <f t="shared" ca="1" si="63"/>
        <v>0.24550982808655084</v>
      </c>
      <c r="I669" s="28">
        <v>6.4500000000000821E-2</v>
      </c>
      <c r="J669" s="28">
        <f t="shared" si="66"/>
        <v>2.6980008494019533E-2</v>
      </c>
    </row>
    <row r="670" spans="2:10" x14ac:dyDescent="0.35">
      <c r="B670" s="1">
        <v>1.7749999999999515</v>
      </c>
      <c r="C670" s="25">
        <f t="shared" si="64"/>
        <v>-0.77499999999995151</v>
      </c>
      <c r="D670" s="26" cm="1">
        <f t="array" aca="1" ref="D670" ca="1">B670^2*$P$6+C670^2*$P$5+2*B670*C670*MMULT(MMULT(TRANSPOSE(gmvweights), covmat), epweights)</f>
        <v>1.1320654728517458E-3</v>
      </c>
      <c r="E670" s="27">
        <f t="shared" ca="1" si="65"/>
        <v>3.364618065771724E-2</v>
      </c>
      <c r="F670" s="27">
        <f t="shared" si="62"/>
        <v>1.0735489545792107E-2</v>
      </c>
      <c r="G670" s="26">
        <f t="shared" ca="1" si="63"/>
        <v>0.24476744120147786</v>
      </c>
      <c r="I670" s="28">
        <v>6.4600000000000823E-2</v>
      </c>
      <c r="J670" s="28">
        <f t="shared" si="66"/>
        <v>2.7017961995560651E-2</v>
      </c>
    </row>
    <row r="671" spans="2:10" x14ac:dyDescent="0.35">
      <c r="B671" s="1">
        <v>1.7499999999999516</v>
      </c>
      <c r="C671" s="25">
        <f t="shared" si="64"/>
        <v>-0.74999999999995159</v>
      </c>
      <c r="D671" s="26" cm="1">
        <f t="array" aca="1" ref="D671" ca="1">B671^2*$P$6+C671^2*$P$5+2*B671*C671*MMULT(MMULT(TRANSPOSE(gmvweights), covmat), epweights)</f>
        <v>1.1309793192300719E-3</v>
      </c>
      <c r="E671" s="27">
        <f t="shared" ca="1" si="65"/>
        <v>3.3630035968313682E-2</v>
      </c>
      <c r="F671" s="27">
        <f t="shared" si="62"/>
        <v>1.0706493101843019E-2</v>
      </c>
      <c r="G671" s="26">
        <f t="shared" ca="1" si="63"/>
        <v>0.24402272746824299</v>
      </c>
      <c r="I671" s="28">
        <v>6.4700000000000826E-2</v>
      </c>
      <c r="J671" s="28">
        <f t="shared" si="66"/>
        <v>2.7055915497101766E-2</v>
      </c>
    </row>
    <row r="672" spans="2:10" x14ac:dyDescent="0.35">
      <c r="B672" s="1">
        <v>1.7249999999999517</v>
      </c>
      <c r="C672" s="25">
        <f t="shared" si="64"/>
        <v>-0.72499999999995168</v>
      </c>
      <c r="D672" s="26" cm="1">
        <f t="array" aca="1" ref="D672" ca="1">B672^2*$P$6+C672^2*$P$5+2*B672*C672*MMULT(MMULT(TRANSPOSE(gmvweights), covmat), epweights)</f>
        <v>1.1299085720427489E-3</v>
      </c>
      <c r="E672" s="27">
        <f t="shared" ca="1" si="65"/>
        <v>3.3614112691587573E-2</v>
      </c>
      <c r="F672" s="27">
        <f t="shared" si="62"/>
        <v>1.067749665789393E-2</v>
      </c>
      <c r="G672" s="26">
        <f t="shared" ca="1" si="63"/>
        <v>0.24327569592341103</v>
      </c>
      <c r="I672" s="28">
        <v>6.4800000000000829E-2</v>
      </c>
      <c r="J672" s="28">
        <f t="shared" si="66"/>
        <v>2.7093868998642884E-2</v>
      </c>
    </row>
    <row r="673" spans="2:10" x14ac:dyDescent="0.35">
      <c r="B673" s="1">
        <v>1.6999999999999518</v>
      </c>
      <c r="C673" s="25">
        <f t="shared" si="64"/>
        <v>-0.69999999999995177</v>
      </c>
      <c r="D673" s="26" cm="1">
        <f t="array" aca="1" ref="D673" ca="1">B673^2*$P$6+C673^2*$P$5+2*B673*C673*MMULT(MMULT(TRANSPOSE(gmvweights), covmat), epweights)</f>
        <v>1.1288532312897746E-3</v>
      </c>
      <c r="E673" s="27">
        <f t="shared" ca="1" si="65"/>
        <v>3.3598411142340863E-2</v>
      </c>
      <c r="F673" s="27">
        <f t="shared" si="62"/>
        <v>1.0648500213944843E-2</v>
      </c>
      <c r="G673" s="26">
        <f t="shared" ca="1" si="63"/>
        <v>0.24252635576793888</v>
      </c>
      <c r="I673" s="28">
        <v>6.4900000000000832E-2</v>
      </c>
      <c r="J673" s="28">
        <f t="shared" si="66"/>
        <v>2.7131822500183998E-2</v>
      </c>
    </row>
    <row r="674" spans="2:10" x14ac:dyDescent="0.35">
      <c r="B674" s="1">
        <v>1.6749999999999519</v>
      </c>
      <c r="C674" s="25">
        <f t="shared" si="64"/>
        <v>-0.67499999999995186</v>
      </c>
      <c r="D674" s="26" cm="1">
        <f t="array" aca="1" ref="D674" ca="1">B674^2*$P$6+C674^2*$P$5+2*B674*C674*MMULT(MMULT(TRANSPOSE(gmvweights), covmat), epweights)</f>
        <v>1.1278132969711509E-3</v>
      </c>
      <c r="E674" s="27">
        <f t="shared" ca="1" si="65"/>
        <v>3.3582931631576642E-2</v>
      </c>
      <c r="F674" s="27">
        <f t="shared" si="62"/>
        <v>1.0619503769995757E-2</v>
      </c>
      <c r="G674" s="26">
        <f t="shared" ca="1" si="63"/>
        <v>0.24177471636696907</v>
      </c>
      <c r="I674" s="28">
        <v>6.5000000000000835E-2</v>
      </c>
      <c r="J674" s="28">
        <f t="shared" si="66"/>
        <v>2.7169776001725116E-2</v>
      </c>
    </row>
    <row r="675" spans="2:10" x14ac:dyDescent="0.35">
      <c r="B675" s="1">
        <v>1.6499999999999519</v>
      </c>
      <c r="C675" s="25">
        <f t="shared" si="64"/>
        <v>-0.64999999999995195</v>
      </c>
      <c r="D675" s="26" cm="1">
        <f t="array" aca="1" ref="D675" ca="1">B675^2*$P$6+C675^2*$P$5+2*B675*C675*MMULT(MMULT(TRANSPOSE(gmvweights), covmat), epweights)</f>
        <v>1.1267887690868776E-3</v>
      </c>
      <c r="E675" s="27">
        <f t="shared" ca="1" si="65"/>
        <v>3.3567674466469639E-2</v>
      </c>
      <c r="F675" s="27">
        <f t="shared" si="62"/>
        <v>1.0590507326046668E-2</v>
      </c>
      <c r="G675" s="26">
        <f t="shared" ca="1" si="63"/>
        <v>0.24102078724959577</v>
      </c>
      <c r="I675" s="28">
        <v>6.5100000000000838E-2</v>
      </c>
      <c r="J675" s="28">
        <f t="shared" si="66"/>
        <v>2.7207729503266231E-2</v>
      </c>
    </row>
    <row r="676" spans="2:10" x14ac:dyDescent="0.35">
      <c r="B676" s="1">
        <v>1.624999999999952</v>
      </c>
      <c r="C676" s="25">
        <f t="shared" si="64"/>
        <v>-0.62499999999995204</v>
      </c>
      <c r="D676" s="26" cm="1">
        <f t="array" aca="1" ref="D676" ca="1">B676^2*$P$6+C676^2*$P$5+2*B676*C676*MMULT(MMULT(TRANSPOSE(gmvweights), covmat), epweights)</f>
        <v>1.1257796476369535E-3</v>
      </c>
      <c r="E676" s="27">
        <f t="shared" ca="1" si="65"/>
        <v>3.3552639950337047E-2</v>
      </c>
      <c r="F676" s="27">
        <f t="shared" si="62"/>
        <v>1.0561510882097582E-2</v>
      </c>
      <c r="G676" s="26">
        <f t="shared" ca="1" si="63"/>
        <v>0.24026457810860277</v>
      </c>
      <c r="I676" s="28">
        <v>6.5200000000000841E-2</v>
      </c>
      <c r="J676" s="28">
        <f t="shared" si="66"/>
        <v>2.7245683004807349E-2</v>
      </c>
    </row>
    <row r="677" spans="2:10" x14ac:dyDescent="0.35">
      <c r="B677" s="1">
        <v>1.5999999999999521</v>
      </c>
      <c r="C677" s="25">
        <f t="shared" si="64"/>
        <v>-0.59999999999995213</v>
      </c>
      <c r="D677" s="26" cm="1">
        <f t="array" aca="1" ref="D677" ca="1">B677^2*$P$6+C677^2*$P$5+2*B677*C677*MMULT(MMULT(TRANSPOSE(gmvweights), covmat), epweights)</f>
        <v>1.1247859326213795E-3</v>
      </c>
      <c r="E677" s="27">
        <f t="shared" ca="1" si="65"/>
        <v>3.3537828382609679E-2</v>
      </c>
      <c r="F677" s="27">
        <f t="shared" si="62"/>
        <v>1.0532514438148491E-2</v>
      </c>
      <c r="G677" s="26">
        <f t="shared" ca="1" si="63"/>
        <v>0.23950609880017093</v>
      </c>
      <c r="I677" s="28">
        <v>6.5300000000000843E-2</v>
      </c>
      <c r="J677" s="28">
        <f t="shared" si="66"/>
        <v>2.7283636506348463E-2</v>
      </c>
    </row>
    <row r="678" spans="2:10" x14ac:dyDescent="0.35">
      <c r="B678" s="1">
        <v>1.5749999999999522</v>
      </c>
      <c r="C678" s="25">
        <f t="shared" si="64"/>
        <v>-0.57499999999995222</v>
      </c>
      <c r="D678" s="26" cm="1">
        <f t="array" aca="1" ref="D678" ca="1">B678^2*$P$6+C678^2*$P$5+2*B678*C678*MMULT(MMULT(TRANSPOSE(gmvweights), covmat), epweights)</f>
        <v>1.1238076240401556E-3</v>
      </c>
      <c r="E678" s="27">
        <f t="shared" ca="1" si="65"/>
        <v>3.3523240058803319E-2</v>
      </c>
      <c r="F678" s="27">
        <f t="shared" si="62"/>
        <v>1.0503517994199404E-2</v>
      </c>
      <c r="G678" s="26">
        <f t="shared" ca="1" si="63"/>
        <v>0.23874535934355939</v>
      </c>
      <c r="I678" s="28">
        <v>6.5400000000000846E-2</v>
      </c>
      <c r="J678" s="28">
        <f t="shared" si="66"/>
        <v>2.7321590007889581E-2</v>
      </c>
    </row>
    <row r="679" spans="2:10" x14ac:dyDescent="0.35">
      <c r="B679" s="1">
        <v>1.5499999999999523</v>
      </c>
      <c r="C679" s="25">
        <f t="shared" si="64"/>
        <v>-0.5499999999999523</v>
      </c>
      <c r="D679" s="26" cm="1">
        <f t="array" aca="1" ref="D679" ca="1">B679^2*$P$6+C679^2*$P$5+2*B679*C679*MMULT(MMULT(TRANSPOSE(gmvweights), covmat), epweights)</f>
        <v>1.1228447218932815E-3</v>
      </c>
      <c r="E679" s="27">
        <f t="shared" ca="1" si="65"/>
        <v>3.3508875270490374E-2</v>
      </c>
      <c r="F679" s="27">
        <f t="shared" si="62"/>
        <v>1.0474521550250318E-2</v>
      </c>
      <c r="G679" s="26">
        <f t="shared" ca="1" si="63"/>
        <v>0.23798236992075614</v>
      </c>
      <c r="I679" s="28">
        <v>6.5500000000000849E-2</v>
      </c>
      <c r="J679" s="28">
        <f t="shared" si="66"/>
        <v>2.7359543509430696E-2</v>
      </c>
    </row>
    <row r="680" spans="2:10" x14ac:dyDescent="0.35">
      <c r="B680" s="1">
        <v>1.5249999999999524</v>
      </c>
      <c r="C680" s="25">
        <f t="shared" si="64"/>
        <v>-0.52499999999995239</v>
      </c>
      <c r="D680" s="26" cm="1">
        <f t="array" aca="1" ref="D680" ca="1">B680^2*$P$6+C680^2*$P$5+2*B680*C680*MMULT(MMULT(TRANSPOSE(gmvweights), covmat), epweights)</f>
        <v>1.1218972261807579E-3</v>
      </c>
      <c r="E680" s="27">
        <f t="shared" ca="1" si="65"/>
        <v>3.3494734305271896E-2</v>
      </c>
      <c r="F680" s="27">
        <f t="shared" si="62"/>
        <v>1.0445525106301229E-2</v>
      </c>
      <c r="G680" s="26">
        <f t="shared" ca="1" si="63"/>
        <v>0.23721714087610016</v>
      </c>
      <c r="I680" s="28">
        <v>6.5600000000000852E-2</v>
      </c>
      <c r="J680" s="28">
        <f t="shared" si="66"/>
        <v>2.739749701097181E-2</v>
      </c>
    </row>
    <row r="681" spans="2:10" x14ac:dyDescent="0.35">
      <c r="B681" s="1">
        <v>1.4999999999999525</v>
      </c>
      <c r="C681" s="25">
        <f t="shared" si="64"/>
        <v>-0.49999999999995248</v>
      </c>
      <c r="D681" s="26" cm="1">
        <f t="array" aca="1" ref="D681" ca="1">B681^2*$P$6+C681^2*$P$5+2*B681*C681*MMULT(MMULT(TRANSPOSE(gmvweights), covmat), epweights)</f>
        <v>1.1209651369025839E-3</v>
      </c>
      <c r="E681" s="27">
        <f t="shared" ca="1" si="65"/>
        <v>3.3480817446749772E-2</v>
      </c>
      <c r="F681" s="27">
        <f t="shared" si="62"/>
        <v>1.041652866235214E-2</v>
      </c>
      <c r="G681" s="26">
        <f t="shared" ca="1" si="63"/>
        <v>0.23644968271587571</v>
      </c>
      <c r="I681" s="28">
        <v>6.5700000000000855E-2</v>
      </c>
      <c r="J681" s="28">
        <f t="shared" si="66"/>
        <v>2.7435450512512928E-2</v>
      </c>
    </row>
    <row r="682" spans="2:10" x14ac:dyDescent="0.35">
      <c r="B682" s="1">
        <v>1.4749999999999526</v>
      </c>
      <c r="C682" s="25">
        <f t="shared" si="64"/>
        <v>-0.47499999999995257</v>
      </c>
      <c r="D682" s="26" cm="1">
        <f t="array" aca="1" ref="D682" ca="1">B682^2*$P$6+C682^2*$P$5+2*B682*C682*MMULT(MMULT(TRANSPOSE(gmvweights), covmat), epweights)</f>
        <v>1.1200484540587606E-3</v>
      </c>
      <c r="E682" s="27">
        <f t="shared" ca="1" si="65"/>
        <v>3.3467124974499385E-2</v>
      </c>
      <c r="F682" s="27">
        <f t="shared" si="62"/>
        <v>1.0387532218403054E-2</v>
      </c>
      <c r="G682" s="26">
        <f t="shared" ca="1" si="63"/>
        <v>0.23568000610787568</v>
      </c>
      <c r="I682" s="28">
        <v>6.5800000000000858E-2</v>
      </c>
      <c r="J682" s="28">
        <f t="shared" si="66"/>
        <v>2.7473404014054043E-2</v>
      </c>
    </row>
    <row r="683" spans="2:10" x14ac:dyDescent="0.35">
      <c r="B683" s="1">
        <v>1.4499999999999527</v>
      </c>
      <c r="C683" s="25">
        <f t="shared" si="64"/>
        <v>-0.44999999999995266</v>
      </c>
      <c r="D683" s="26" cm="1">
        <f t="array" aca="1" ref="D683" ca="1">B683^2*$P$6+C683^2*$P$5+2*B683*C683*MMULT(MMULT(TRANSPOSE(gmvweights), covmat), epweights)</f>
        <v>1.1191471776492861E-3</v>
      </c>
      <c r="E683" s="27">
        <f t="shared" ca="1" si="65"/>
        <v>3.3453657164042409E-2</v>
      </c>
      <c r="F683" s="27">
        <f t="shared" si="62"/>
        <v>1.0358535774453965E-2</v>
      </c>
      <c r="G683" s="26">
        <f t="shared" ca="1" si="63"/>
        <v>0.23490812188093727</v>
      </c>
      <c r="I683" s="28">
        <v>6.5900000000000861E-2</v>
      </c>
      <c r="J683" s="28">
        <f t="shared" si="66"/>
        <v>2.751135751559516E-2</v>
      </c>
    </row>
    <row r="684" spans="2:10" x14ac:dyDescent="0.35">
      <c r="B684" s="1">
        <v>1.4249999999999527</v>
      </c>
      <c r="C684" s="25">
        <f t="shared" si="64"/>
        <v>-0.42499999999995275</v>
      </c>
      <c r="D684" s="26" cm="1">
        <f t="array" aca="1" ref="D684" ca="1">B684^2*$P$6+C684^2*$P$5+2*B684*C684*MMULT(MMULT(TRANSPOSE(gmvweights), covmat), epweights)</f>
        <v>1.1182613076741619E-3</v>
      </c>
      <c r="E684" s="27">
        <f t="shared" ca="1" si="65"/>
        <v>3.3440414286820104E-2</v>
      </c>
      <c r="F684" s="27">
        <f t="shared" si="62"/>
        <v>1.0329539330504877E-2</v>
      </c>
      <c r="G684" s="26">
        <f t="shared" ca="1" si="63"/>
        <v>0.23413404102444804</v>
      </c>
      <c r="I684" s="28">
        <v>6.6000000000000864E-2</v>
      </c>
      <c r="J684" s="28">
        <f t="shared" si="66"/>
        <v>2.7549311017136275E-2</v>
      </c>
    </row>
    <row r="685" spans="2:10" x14ac:dyDescent="0.35">
      <c r="B685" s="1">
        <v>1.3999999999999528</v>
      </c>
      <c r="C685" s="25">
        <f t="shared" si="64"/>
        <v>-0.39999999999995284</v>
      </c>
      <c r="D685" s="26" cm="1">
        <f t="array" aca="1" ref="D685" ca="1">B685^2*$P$6+C685^2*$P$5+2*B685*C685*MMULT(MMULT(TRANSPOSE(gmvweights), covmat), epweights)</f>
        <v>1.1173908441333882E-3</v>
      </c>
      <c r="E685" s="27">
        <f t="shared" ca="1" si="65"/>
        <v>3.3427396610166762E-2</v>
      </c>
      <c r="F685" s="27">
        <f t="shared" si="62"/>
        <v>1.030054288655579E-2</v>
      </c>
      <c r="G685" s="26">
        <f t="shared" ca="1" si="63"/>
        <v>0.23335777468782287</v>
      </c>
      <c r="I685" s="28">
        <v>6.6100000000000866E-2</v>
      </c>
      <c r="J685" s="28">
        <f t="shared" si="66"/>
        <v>2.7587264518677393E-2</v>
      </c>
    </row>
    <row r="686" spans="2:10" x14ac:dyDescent="0.35">
      <c r="B686" s="1">
        <v>1.3749999999999529</v>
      </c>
      <c r="C686" s="25">
        <f t="shared" si="64"/>
        <v>-0.37499999999995293</v>
      </c>
      <c r="D686" s="26" cm="1">
        <f t="array" aca="1" ref="D686" ca="1">B686^2*$P$6+C686^2*$P$5+2*B686*C686*MMULT(MMULT(TRANSPOSE(gmvweights), covmat), epweights)</f>
        <v>1.1165357870269645E-3</v>
      </c>
      <c r="E686" s="27">
        <f t="shared" ca="1" si="65"/>
        <v>3.3414604397283602E-2</v>
      </c>
      <c r="F686" s="27">
        <f t="shared" si="62"/>
        <v>1.0271546442606702E-2</v>
      </c>
      <c r="G686" s="26">
        <f t="shared" ca="1" si="63"/>
        <v>0.23257933417995155</v>
      </c>
      <c r="I686" s="28">
        <v>6.6200000000000869E-2</v>
      </c>
      <c r="J686" s="28">
        <f t="shared" si="66"/>
        <v>2.7625218020218507E-2</v>
      </c>
    </row>
    <row r="687" spans="2:10" x14ac:dyDescent="0.35">
      <c r="B687" s="1">
        <v>1.349999999999953</v>
      </c>
      <c r="C687" s="25">
        <f t="shared" si="64"/>
        <v>-0.34999999999995302</v>
      </c>
      <c r="D687" s="26" cm="1">
        <f t="array" aca="1" ref="D687" ca="1">B687^2*$P$6+C687^2*$P$5+2*B687*C687*MMULT(MMULT(TRANSPOSE(gmvweights), covmat), epweights)</f>
        <v>1.1156961363548907E-3</v>
      </c>
      <c r="E687" s="27">
        <f t="shared" ca="1" si="65"/>
        <v>3.3402037907212946E-2</v>
      </c>
      <c r="F687" s="27">
        <f t="shared" si="62"/>
        <v>1.0242549998657615E-2</v>
      </c>
      <c r="G687" s="26">
        <f t="shared" ca="1" si="63"/>
        <v>0.23179873096861742</v>
      </c>
      <c r="I687" s="28">
        <v>6.6300000000000872E-2</v>
      </c>
      <c r="J687" s="28">
        <f t="shared" si="66"/>
        <v>2.7663171521759625E-2</v>
      </c>
    </row>
    <row r="688" spans="2:10" x14ac:dyDescent="0.35">
      <c r="B688" s="1">
        <v>1.3249999999999531</v>
      </c>
      <c r="C688" s="25">
        <f t="shared" si="64"/>
        <v>-0.3249999999999531</v>
      </c>
      <c r="D688" s="26" cm="1">
        <f t="array" aca="1" ref="D688" ca="1">B688^2*$P$6+C688^2*$P$5+2*B688*C688*MMULT(MMULT(TRANSPOSE(gmvweights), covmat), epweights)</f>
        <v>1.1148718921171665E-3</v>
      </c>
      <c r="E688" s="27">
        <f t="shared" ca="1" si="65"/>
        <v>3.3389697394812769E-2</v>
      </c>
      <c r="F688" s="27">
        <f t="shared" si="62"/>
        <v>1.0213553554708526E-2</v>
      </c>
      <c r="G688" s="26">
        <f t="shared" ca="1" si="63"/>
        <v>0.23101597667988624</v>
      </c>
      <c r="I688" s="28">
        <v>6.6400000000000875E-2</v>
      </c>
      <c r="J688" s="28">
        <f t="shared" si="66"/>
        <v>2.770112502330074E-2</v>
      </c>
    </row>
    <row r="689" spans="2:10" x14ac:dyDescent="0.35">
      <c r="B689" s="1">
        <v>1.2999999999999532</v>
      </c>
      <c r="C689" s="25">
        <f t="shared" si="64"/>
        <v>-0.29999999999995319</v>
      </c>
      <c r="D689" s="26" cm="1">
        <f t="array" aca="1" ref="D689" ca="1">B689^2*$P$6+C689^2*$P$5+2*B689*C689*MMULT(MMULT(TRANSPOSE(gmvweights), covmat), epweights)</f>
        <v>1.1140630543137924E-3</v>
      </c>
      <c r="E689" s="27">
        <f t="shared" ca="1" si="65"/>
        <v>3.3377583110731558E-2</v>
      </c>
      <c r="F689" s="27">
        <f t="shared" si="62"/>
        <v>1.0184557110759438E-2</v>
      </c>
      <c r="G689" s="26">
        <f t="shared" ca="1" si="63"/>
        <v>0.23023108309746668</v>
      </c>
      <c r="I689" s="28">
        <v>6.6500000000000878E-2</v>
      </c>
      <c r="J689" s="28">
        <f t="shared" si="66"/>
        <v>2.7739078524841858E-2</v>
      </c>
    </row>
    <row r="690" spans="2:10" x14ac:dyDescent="0.35">
      <c r="B690" s="1">
        <v>1.2749999999999533</v>
      </c>
      <c r="C690" s="25">
        <f t="shared" si="64"/>
        <v>-0.27499999999995328</v>
      </c>
      <c r="D690" s="26" cm="1">
        <f t="array" aca="1" ref="D690" ca="1">B690^2*$P$6+C690^2*$P$5+2*B690*C690*MMULT(MMULT(TRANSPOSE(gmvweights), covmat), epweights)</f>
        <v>1.1132696229447683E-3</v>
      </c>
      <c r="E690" s="27">
        <f t="shared" ca="1" si="65"/>
        <v>3.3365695301383551E-2</v>
      </c>
      <c r="F690" s="27">
        <f t="shared" si="62"/>
        <v>1.0155560666810351E-2</v>
      </c>
      <c r="G690" s="26">
        <f t="shared" ca="1" si="63"/>
        <v>0.22944406216204052</v>
      </c>
      <c r="I690" s="28">
        <v>6.6600000000000881E-2</v>
      </c>
      <c r="J690" s="28">
        <f t="shared" si="66"/>
        <v>2.7777032026382972E-2</v>
      </c>
    </row>
    <row r="691" spans="2:10" x14ac:dyDescent="0.35">
      <c r="B691" s="1">
        <v>1.2499999999999534</v>
      </c>
      <c r="C691" s="25">
        <f t="shared" si="64"/>
        <v>-0.24999999999995337</v>
      </c>
      <c r="D691" s="26" cm="1">
        <f t="array" aca="1" ref="D691" ca="1">B691^2*$P$6+C691^2*$P$5+2*B691*C691*MMULT(MMULT(TRANSPOSE(gmvweights), covmat), epweights)</f>
        <v>1.1124915980100941E-3</v>
      </c>
      <c r="E691" s="27">
        <f t="shared" ca="1" si="65"/>
        <v>3.3354034208924327E-2</v>
      </c>
      <c r="F691" s="27">
        <f t="shared" si="62"/>
        <v>1.0126564222861262E-2</v>
      </c>
      <c r="G691" s="26">
        <f t="shared" ca="1" si="63"/>
        <v>0.2286549259705643</v>
      </c>
      <c r="I691" s="28">
        <v>6.6700000000000884E-2</v>
      </c>
      <c r="J691" s="28">
        <f t="shared" si="66"/>
        <v>2.781498552792409E-2</v>
      </c>
    </row>
    <row r="692" spans="2:10" x14ac:dyDescent="0.35">
      <c r="B692" s="1">
        <v>1.2249999999999535</v>
      </c>
      <c r="C692" s="25">
        <f t="shared" si="64"/>
        <v>-0.22499999999995346</v>
      </c>
      <c r="D692" s="26" cm="1">
        <f t="array" aca="1" ref="D692" ca="1">B692^2*$P$6+C692^2*$P$5+2*B692*C692*MMULT(MMULT(TRANSPOSE(gmvweights), covmat), epweights)</f>
        <v>1.1117289795097699E-3</v>
      </c>
      <c r="E692" s="27">
        <f t="shared" ca="1" si="65"/>
        <v>3.3342600071226747E-2</v>
      </c>
      <c r="F692" s="27">
        <f t="shared" si="62"/>
        <v>1.0097567778912174E-2</v>
      </c>
      <c r="G692" s="26">
        <f t="shared" ca="1" si="63"/>
        <v>0.22786368677554195</v>
      </c>
      <c r="I692" s="28">
        <v>6.6800000000000886E-2</v>
      </c>
      <c r="J692" s="28">
        <f t="shared" si="66"/>
        <v>2.7852939029465205E-2</v>
      </c>
    </row>
    <row r="693" spans="2:10" x14ac:dyDescent="0.35">
      <c r="B693" s="1">
        <v>1.1999999999999535</v>
      </c>
      <c r="C693" s="25">
        <f t="shared" si="64"/>
        <v>-0.19999999999995355</v>
      </c>
      <c r="D693" s="26" cm="1">
        <f t="array" aca="1" ref="D693" ca="1">B693^2*$P$6+C693^2*$P$5+2*B693*C693*MMULT(MMULT(TRANSPOSE(gmvweights), covmat), epweights)</f>
        <v>1.110981767443796E-3</v>
      </c>
      <c r="E693" s="27">
        <f t="shared" ca="1" si="65"/>
        <v>3.3331393121857296E-2</v>
      </c>
      <c r="F693" s="27">
        <f t="shared" si="62"/>
        <v>1.0068571334963087E-2</v>
      </c>
      <c r="G693" s="26">
        <f t="shared" ca="1" si="63"/>
        <v>0.22707035698426725</v>
      </c>
      <c r="I693" s="28">
        <v>6.6900000000000889E-2</v>
      </c>
      <c r="J693" s="28">
        <f t="shared" si="66"/>
        <v>2.7890892531006323E-2</v>
      </c>
    </row>
    <row r="694" spans="2:10" x14ac:dyDescent="0.35">
      <c r="B694" s="1">
        <v>1.1749999999999536</v>
      </c>
      <c r="C694" s="25">
        <f t="shared" si="64"/>
        <v>-0.17499999999995364</v>
      </c>
      <c r="D694" s="26" cm="1">
        <f t="array" aca="1" ref="D694" ca="1">B694^2*$P$6+C694^2*$P$5+2*B694*C694*MMULT(MMULT(TRANSPOSE(gmvweights), covmat), epweights)</f>
        <v>1.1102499618121716E-3</v>
      </c>
      <c r="E694" s="27">
        <f t="shared" ca="1" si="65"/>
        <v>3.3320413590052743E-2</v>
      </c>
      <c r="F694" s="27">
        <f t="shared" si="62"/>
        <v>1.0039574891013999E-2</v>
      </c>
      <c r="G694" s="26">
        <f t="shared" ca="1" si="63"/>
        <v>0.22627494915803847</v>
      </c>
      <c r="I694" s="28">
        <v>6.7000000000000892E-2</v>
      </c>
      <c r="J694" s="28">
        <f t="shared" si="66"/>
        <v>2.7928846032547437E-2</v>
      </c>
    </row>
    <row r="695" spans="2:10" x14ac:dyDescent="0.35">
      <c r="B695" s="1">
        <v>1.1499999999999537</v>
      </c>
      <c r="C695" s="25">
        <f t="shared" si="64"/>
        <v>-0.14999999999995373</v>
      </c>
      <c r="D695" s="26" cm="1">
        <f t="array" aca="1" ref="D695" ca="1">B695^2*$P$6+C695^2*$P$5+2*B695*C695*MMULT(MMULT(TRANSPOSE(gmvweights), covmat), epweights)</f>
        <v>1.1095335626148976E-3</v>
      </c>
      <c r="E695" s="27">
        <f t="shared" ca="1" si="65"/>
        <v>3.3309661700697255E-2</v>
      </c>
      <c r="F695" s="27">
        <f t="shared" si="62"/>
        <v>1.0010578447064912E-2</v>
      </c>
      <c r="G695" s="26">
        <f t="shared" ca="1" si="63"/>
        <v>0.22547747601134288</v>
      </c>
      <c r="I695" s="28">
        <v>6.7100000000000895E-2</v>
      </c>
      <c r="J695" s="28">
        <f t="shared" si="66"/>
        <v>2.7966799534088555E-2</v>
      </c>
    </row>
    <row r="696" spans="2:10" x14ac:dyDescent="0.35">
      <c r="B696" s="1">
        <v>1.1249999999999538</v>
      </c>
      <c r="C696" s="25">
        <f t="shared" si="64"/>
        <v>-0.12499999999995381</v>
      </c>
      <c r="D696" s="26" cm="1">
        <f t="array" aca="1" ref="D696" ca="1">B696^2*$P$6+C696^2*$P$5+2*B696*C696*MMULT(MMULT(TRANSPOSE(gmvweights), covmat), epweights)</f>
        <v>1.1088325698519735E-3</v>
      </c>
      <c r="E696" s="27">
        <f t="shared" ca="1" si="65"/>
        <v>3.3299137674299817E-2</v>
      </c>
      <c r="F696" s="27">
        <f t="shared" si="62"/>
        <v>9.9815820031158228E-3</v>
      </c>
      <c r="G696" s="26">
        <f t="shared" ca="1" si="63"/>
        <v>0.22467795041101279</v>
      </c>
      <c r="I696" s="28">
        <v>6.7200000000000898E-2</v>
      </c>
      <c r="J696" s="28">
        <f t="shared" si="66"/>
        <v>2.800475303562967E-2</v>
      </c>
    </row>
    <row r="697" spans="2:10" x14ac:dyDescent="0.35">
      <c r="B697" s="1">
        <v>1.0999999999999539</v>
      </c>
      <c r="C697" s="25">
        <f t="shared" si="64"/>
        <v>-9.9999999999953904E-2</v>
      </c>
      <c r="D697" s="26" cm="1">
        <f t="array" aca="1" ref="D697" ca="1">B697^2*$P$6+C697^2*$P$5+2*B697*C697*MMULT(MMULT(TRANSPOSE(gmvweights), covmat), epweights)</f>
        <v>1.1081469835233992E-3</v>
      </c>
      <c r="E697" s="27">
        <f t="shared" ca="1" si="65"/>
        <v>3.3288841726972107E-2</v>
      </c>
      <c r="F697" s="27">
        <f t="shared" si="62"/>
        <v>9.9525855591667354E-3</v>
      </c>
      <c r="G697" s="26">
        <f t="shared" ca="1" si="63"/>
        <v>0.22387638537535287</v>
      </c>
      <c r="I697" s="28">
        <v>6.7300000000000901E-2</v>
      </c>
      <c r="J697" s="28">
        <f t="shared" si="66"/>
        <v>2.8042706537170788E-2</v>
      </c>
    </row>
    <row r="698" spans="2:10" x14ac:dyDescent="0.35">
      <c r="B698" s="1">
        <v>1.074999999999954</v>
      </c>
      <c r="C698" s="25">
        <f t="shared" si="64"/>
        <v>-7.4999999999953992E-2</v>
      </c>
      <c r="D698" s="26" cm="1">
        <f t="array" aca="1" ref="D698" ca="1">B698^2*$P$6+C698^2*$P$5+2*B698*C698*MMULT(MMULT(TRANSPOSE(gmvweights), covmat), epweights)</f>
        <v>1.1074768036291752E-3</v>
      </c>
      <c r="E698" s="27">
        <f t="shared" ca="1" si="65"/>
        <v>3.3278774070406726E-2</v>
      </c>
      <c r="F698" s="27">
        <f t="shared" si="62"/>
        <v>9.9235891152176479E-3</v>
      </c>
      <c r="G698" s="26">
        <f t="shared" ca="1" si="63"/>
        <v>0.22307279407323785</v>
      </c>
      <c r="I698" s="28">
        <v>6.7400000000000904E-2</v>
      </c>
      <c r="J698" s="28">
        <f t="shared" si="66"/>
        <v>2.8080660038711902E-2</v>
      </c>
    </row>
    <row r="699" spans="2:10" x14ac:dyDescent="0.35">
      <c r="B699" s="1">
        <v>1.0499999999999541</v>
      </c>
      <c r="C699" s="25">
        <f t="shared" si="64"/>
        <v>-4.9999999999954081E-2</v>
      </c>
      <c r="D699" s="26" cm="1">
        <f t="array" aca="1" ref="D699" ca="1">B699^2*$P$6+C699^2*$P$5+2*B699*C699*MMULT(MMULT(TRANSPOSE(gmvweights), covmat), epweights)</f>
        <v>1.106822030169301E-3</v>
      </c>
      <c r="E699" s="27">
        <f t="shared" ca="1" si="65"/>
        <v>3.3268934911855848E-2</v>
      </c>
      <c r="F699" s="27">
        <f t="shared" si="62"/>
        <v>9.8945926712685588E-3</v>
      </c>
      <c r="G699" s="26">
        <f t="shared" ca="1" si="63"/>
        <v>0.22226718982318225</v>
      </c>
      <c r="I699" s="28">
        <v>6.7500000000000906E-2</v>
      </c>
      <c r="J699" s="28">
        <f t="shared" si="66"/>
        <v>2.811861354025302E-2</v>
      </c>
    </row>
    <row r="700" spans="2:10" x14ac:dyDescent="0.35">
      <c r="B700" s="1">
        <v>1.0249999999999542</v>
      </c>
      <c r="C700" s="25">
        <f t="shared" si="64"/>
        <v>-2.499999999995417E-2</v>
      </c>
      <c r="D700" s="26" cm="1">
        <f t="array" aca="1" ref="D700" ca="1">B700^2*$P$6+C700^2*$P$5+2*B700*C700*MMULT(MMULT(TRANSPOSE(gmvweights), covmat), epweights)</f>
        <v>1.1061826631437765E-3</v>
      </c>
      <c r="E700" s="27">
        <f t="shared" ca="1" si="65"/>
        <v>3.3259324454110256E-2</v>
      </c>
      <c r="F700" s="27">
        <f t="shared" si="62"/>
        <v>9.8655962273194713E-3</v>
      </c>
      <c r="G700" s="26">
        <f t="shared" ca="1" si="63"/>
        <v>0.22145958609238123</v>
      </c>
      <c r="I700" s="28">
        <v>6.7600000000000909E-2</v>
      </c>
      <c r="J700" s="28">
        <f t="shared" si="66"/>
        <v>2.8156567041794135E-2</v>
      </c>
    </row>
    <row r="701" spans="2:10" x14ac:dyDescent="0.35">
      <c r="B701" s="1">
        <v>0.99999999999995415</v>
      </c>
      <c r="C701" s="25">
        <f t="shared" si="64"/>
        <v>4.5852210917018965E-14</v>
      </c>
      <c r="D701" s="26" cm="1">
        <f t="array" aca="1" ref="D701" ca="1">B701^2*$P$6+C701^2*$P$5+2*B701*C701*MMULT(MMULT(TRANSPOSE(gmvweights), covmat), epweights)</f>
        <v>1.1055587025526022E-3</v>
      </c>
      <c r="E701" s="27">
        <f t="shared" ca="1" si="65"/>
        <v>3.3249942895478814E-2</v>
      </c>
      <c r="F701" s="27">
        <f t="shared" si="62"/>
        <v>9.8365997833703839E-3</v>
      </c>
      <c r="G701" s="26">
        <f t="shared" ca="1" si="63"/>
        <v>0.22064999649572281</v>
      </c>
      <c r="I701" s="28">
        <v>6.7700000000000912E-2</v>
      </c>
      <c r="J701" s="28">
        <f t="shared" si="66"/>
        <v>2.8194520543335252E-2</v>
      </c>
    </row>
    <row r="702" spans="2:10" x14ac:dyDescent="0.35">
      <c r="B702" s="1">
        <v>0.97499999999995413</v>
      </c>
      <c r="C702" s="25">
        <f t="shared" si="64"/>
        <v>2.5000000000045874E-2</v>
      </c>
      <c r="D702" s="26" cm="1">
        <f t="array" aca="1" ref="D702" ca="1">B702^2*$P$6+C702^2*$P$5+2*B702*C702*MMULT(MMULT(TRANSPOSE(gmvweights), covmat), epweights)</f>
        <v>1.104950148395778E-3</v>
      </c>
      <c r="E702" s="27">
        <f t="shared" ca="1" si="65"/>
        <v>3.3240790429768331E-2</v>
      </c>
      <c r="F702" s="27">
        <f t="shared" si="62"/>
        <v>9.8076033394212964E-3</v>
      </c>
      <c r="G702" s="26">
        <f t="shared" ca="1" si="63"/>
        <v>0.21983843479477169</v>
      </c>
      <c r="I702" s="28">
        <v>6.7800000000000915E-2</v>
      </c>
      <c r="J702" s="28">
        <f t="shared" si="66"/>
        <v>2.8232474044876367E-2</v>
      </c>
    </row>
    <row r="703" spans="2:10" x14ac:dyDescent="0.35">
      <c r="B703" s="1">
        <v>0.9499999999999541</v>
      </c>
      <c r="C703" s="25">
        <f t="shared" si="64"/>
        <v>5.0000000000045897E-2</v>
      </c>
      <c r="D703" s="26" cm="1">
        <f t="array" aca="1" ref="D703" ca="1">B703^2*$P$6+C703^2*$P$5+2*B703*C703*MMULT(MMULT(TRANSPOSE(gmvweights), covmat), epweights)</f>
        <v>1.1043570006733037E-3</v>
      </c>
      <c r="E703" s="27">
        <f t="shared" ca="1" si="65"/>
        <v>3.3231867246263841E-2</v>
      </c>
      <c r="F703" s="27">
        <f t="shared" si="62"/>
        <v>9.778606895472209E-3</v>
      </c>
      <c r="G703" s="26">
        <f t="shared" ca="1" si="63"/>
        <v>0.21902491489672524</v>
      </c>
      <c r="I703" s="28">
        <v>6.7900000000000918E-2</v>
      </c>
      <c r="J703" s="28">
        <f t="shared" si="66"/>
        <v>2.8270427546417485E-2</v>
      </c>
    </row>
    <row r="704" spans="2:10" x14ac:dyDescent="0.35">
      <c r="B704" s="1">
        <v>0.92499999999995408</v>
      </c>
      <c r="C704" s="25">
        <f t="shared" si="64"/>
        <v>7.5000000000045919E-2</v>
      </c>
      <c r="D704" s="26" cm="1">
        <f t="array" aca="1" ref="D704" ca="1">B704^2*$P$6+C704^2*$P$5+2*B704*C704*MMULT(MMULT(TRANSPOSE(gmvweights), covmat), epweights)</f>
        <v>1.1037792593851794E-3</v>
      </c>
      <c r="E704" s="27">
        <f t="shared" ca="1" si="65"/>
        <v>3.3223173529709341E-2</v>
      </c>
      <c r="F704" s="27">
        <f t="shared" si="62"/>
        <v>9.7496104515231198E-3</v>
      </c>
      <c r="G704" s="26">
        <f t="shared" ca="1" si="63"/>
        <v>0.21820945085334068</v>
      </c>
      <c r="I704" s="28">
        <v>6.8000000000000921E-2</v>
      </c>
      <c r="J704" s="28">
        <f t="shared" si="66"/>
        <v>2.8308381047958599E-2</v>
      </c>
    </row>
    <row r="705" spans="2:10" x14ac:dyDescent="0.35">
      <c r="B705" s="1">
        <v>0.89999999999995406</v>
      </c>
      <c r="C705" s="25">
        <f t="shared" si="64"/>
        <v>0.10000000000004594</v>
      </c>
      <c r="D705" s="26" cm="1">
        <f t="array" aca="1" ref="D705" ca="1">B705^2*$P$6+C705^2*$P$5+2*B705*C705*MMULT(MMULT(TRANSPOSE(gmvweights), covmat), epweights)</f>
        <v>1.1032169245314052E-3</v>
      </c>
      <c r="E705" s="27">
        <f t="shared" ca="1" si="65"/>
        <v>3.3214709460288906E-2</v>
      </c>
      <c r="F705" s="27">
        <f t="shared" si="62"/>
        <v>9.7206140075740324E-3</v>
      </c>
      <c r="G705" s="26">
        <f t="shared" ca="1" si="63"/>
        <v>0.2173920568598352</v>
      </c>
      <c r="I705" s="28">
        <v>6.8100000000000924E-2</v>
      </c>
      <c r="J705" s="28">
        <f t="shared" si="66"/>
        <v>2.8346334549499717E-2</v>
      </c>
    </row>
    <row r="706" spans="2:10" x14ac:dyDescent="0.35">
      <c r="B706" s="1">
        <v>0.87499999999995404</v>
      </c>
      <c r="C706" s="25">
        <f t="shared" si="64"/>
        <v>0.12500000000004596</v>
      </c>
      <c r="D706" s="26" cm="1">
        <f t="array" aca="1" ref="D706" ca="1">B706^2*$P$6+C706^2*$P$5+2*B706*C706*MMULT(MMULT(TRANSPOSE(gmvweights), covmat), epweights)</f>
        <v>1.102669996111981E-3</v>
      </c>
      <c r="E706" s="27">
        <f t="shared" ca="1" si="65"/>
        <v>3.3206475213608276E-2</v>
      </c>
      <c r="F706" s="27">
        <f t="shared" si="62"/>
        <v>9.6916175636249432E-3</v>
      </c>
      <c r="G706" s="26">
        <f t="shared" ca="1" si="63"/>
        <v>0.21657274725375733</v>
      </c>
      <c r="I706" s="28">
        <v>6.8200000000000927E-2</v>
      </c>
      <c r="J706" s="28">
        <f t="shared" si="66"/>
        <v>2.8384288051040832E-2</v>
      </c>
    </row>
    <row r="707" spans="2:10" x14ac:dyDescent="0.35">
      <c r="B707" s="1">
        <v>0.84999999999995401</v>
      </c>
      <c r="C707" s="25">
        <f t="shared" si="64"/>
        <v>0.15000000000004599</v>
      </c>
      <c r="D707" s="26" cm="1">
        <f t="array" aca="1" ref="D707" ca="1">B707^2*$P$6+C707^2*$P$5+2*B707*C707*MMULT(MMULT(TRANSPOSE(gmvweights), covmat), epweights)</f>
        <v>1.1021384741269065E-3</v>
      </c>
      <c r="E707" s="27">
        <f t="shared" ca="1" si="65"/>
        <v>3.3198470960676886E-2</v>
      </c>
      <c r="F707" s="27">
        <f t="shared" si="62"/>
        <v>9.6626211196758575E-3</v>
      </c>
      <c r="G707" s="26">
        <f t="shared" ca="1" si="63"/>
        <v>0.21575153651383158</v>
      </c>
      <c r="I707" s="28">
        <v>6.8300000000000929E-2</v>
      </c>
      <c r="J707" s="28">
        <f t="shared" si="66"/>
        <v>2.842224155258195E-2</v>
      </c>
    </row>
    <row r="708" spans="2:10" x14ac:dyDescent="0.35">
      <c r="B708" s="1">
        <v>0.82499999999995399</v>
      </c>
      <c r="C708" s="25">
        <f t="shared" si="64"/>
        <v>0.17500000000004601</v>
      </c>
      <c r="D708" s="26" cm="1">
        <f t="array" aca="1" ref="D708" ca="1">B708^2*$P$6+C708^2*$P$5+2*B708*C708*MMULT(MMULT(TRANSPOSE(gmvweights), covmat), epweights)</f>
        <v>1.101622358576182E-3</v>
      </c>
      <c r="E708" s="27">
        <f t="shared" ca="1" si="65"/>
        <v>3.3190696867890286E-2</v>
      </c>
      <c r="F708" s="27">
        <f t="shared" si="62"/>
        <v>9.6336246757267683E-3</v>
      </c>
      <c r="G708" s="26">
        <f t="shared" ca="1" si="63"/>
        <v>0.21492843925877492</v>
      </c>
      <c r="I708" s="28">
        <v>6.8400000000000932E-2</v>
      </c>
      <c r="J708" s="28">
        <f t="shared" si="66"/>
        <v>2.8460195054123064E-2</v>
      </c>
    </row>
    <row r="709" spans="2:10" x14ac:dyDescent="0.35">
      <c r="B709" s="1">
        <v>0.79999999999995397</v>
      </c>
      <c r="C709" s="25">
        <f t="shared" si="64"/>
        <v>0.20000000000004603</v>
      </c>
      <c r="D709" s="26" cm="1">
        <f t="array" aca="1" ref="D709" ca="1">B709^2*$P$6+C709^2*$P$5+2*B709*C709*MMULT(MMULT(TRANSPOSE(gmvweights), covmat), epweights)</f>
        <v>1.1011216494598076E-3</v>
      </c>
      <c r="E709" s="27">
        <f t="shared" ca="1" si="65"/>
        <v>3.3183153097013064E-2</v>
      </c>
      <c r="F709" s="27">
        <f t="shared" si="62"/>
        <v>9.6046282317776809E-3</v>
      </c>
      <c r="G709" s="26">
        <f t="shared" ca="1" si="63"/>
        <v>0.21410347024608684</v>
      </c>
      <c r="I709" s="28">
        <v>6.8500000000000935E-2</v>
      </c>
      <c r="J709" s="28">
        <f t="shared" si="66"/>
        <v>2.8498148555664179E-2</v>
      </c>
    </row>
    <row r="710" spans="2:10" x14ac:dyDescent="0.35">
      <c r="B710" s="1">
        <v>0.77499999999995395</v>
      </c>
      <c r="C710" s="25">
        <f t="shared" si="64"/>
        <v>0.22500000000004605</v>
      </c>
      <c r="D710" s="26" cm="1">
        <f t="array" aca="1" ref="D710" ca="1">B710^2*$P$6+C710^2*$P$5+2*B710*C710*MMULT(MMULT(TRANSPOSE(gmvweights), covmat), epweights)</f>
        <v>1.100636346777783E-3</v>
      </c>
      <c r="E710" s="27">
        <f t="shared" ca="1" si="65"/>
        <v>3.3175839805162172E-2</v>
      </c>
      <c r="F710" s="27">
        <f t="shared" si="62"/>
        <v>9.5756317878285934E-3</v>
      </c>
      <c r="G710" s="26">
        <f t="shared" ca="1" si="63"/>
        <v>0.21327664437081176</v>
      </c>
      <c r="I710" s="28">
        <v>6.8600000000000938E-2</v>
      </c>
      <c r="J710" s="28">
        <f t="shared" si="66"/>
        <v>2.8536102057205297E-2</v>
      </c>
    </row>
    <row r="711" spans="2:10" x14ac:dyDescent="0.35">
      <c r="B711" s="1">
        <v>0.74999999999995393</v>
      </c>
      <c r="C711" s="25">
        <f t="shared" si="64"/>
        <v>0.25000000000004607</v>
      </c>
      <c r="D711" s="26" cm="1">
        <f t="array" aca="1" ref="D711" ca="1">B711^2*$P$6+C711^2*$P$5+2*B711*C711*MMULT(MMULT(TRANSPOSE(gmvweights), covmat), epweights)</f>
        <v>1.1001664505301087E-3</v>
      </c>
      <c r="E711" s="27">
        <f t="shared" ca="1" si="65"/>
        <v>3.316875714479077E-2</v>
      </c>
      <c r="F711" s="27">
        <f t="shared" si="62"/>
        <v>9.546635343879506E-3</v>
      </c>
      <c r="G711" s="26">
        <f t="shared" ca="1" si="63"/>
        <v>0.21244797666427473</v>
      </c>
      <c r="I711" s="28">
        <v>6.8700000000000941E-2</v>
      </c>
      <c r="J711" s="28">
        <f t="shared" si="66"/>
        <v>2.8574055558746411E-2</v>
      </c>
    </row>
    <row r="712" spans="2:10" x14ac:dyDescent="0.35">
      <c r="B712" s="1">
        <v>0.7249999999999539</v>
      </c>
      <c r="C712" s="25">
        <f t="shared" si="64"/>
        <v>0.2750000000000461</v>
      </c>
      <c r="D712" s="26" cm="1">
        <f t="array" aca="1" ref="D712" ca="1">B712^2*$P$6+C712^2*$P$5+2*B712*C712*MMULT(MMULT(TRANSPOSE(gmvweights), covmat), epweights)</f>
        <v>1.0997119607167843E-3</v>
      </c>
      <c r="E712" s="27">
        <f t="shared" ca="1" si="65"/>
        <v>3.3161905263672416E-2</v>
      </c>
      <c r="F712" s="27">
        <f t="shared" si="62"/>
        <v>9.5176388999304168E-3</v>
      </c>
      <c r="G712" s="26">
        <f t="shared" ca="1" si="63"/>
        <v>0.21161748229279118</v>
      </c>
      <c r="I712" s="28">
        <v>6.8800000000000944E-2</v>
      </c>
      <c r="J712" s="28">
        <f t="shared" si="66"/>
        <v>2.8612009060287529E-2</v>
      </c>
    </row>
    <row r="713" spans="2:10" x14ac:dyDescent="0.35">
      <c r="B713" s="1">
        <v>0.69999999999995388</v>
      </c>
      <c r="C713" s="25">
        <f t="shared" si="64"/>
        <v>0.30000000000004612</v>
      </c>
      <c r="D713" s="26" cm="1">
        <f t="array" aca="1" ref="D713" ca="1">B713^2*$P$6+C713^2*$P$5+2*B713*C713*MMULT(MMULT(TRANSPOSE(gmvweights), covmat), epweights)</f>
        <v>1.0992728773378097E-3</v>
      </c>
      <c r="E713" s="27">
        <f t="shared" ca="1" si="65"/>
        <v>3.3155284304885846E-2</v>
      </c>
      <c r="F713" s="27">
        <f t="shared" si="62"/>
        <v>9.4886424559813293E-3</v>
      </c>
      <c r="G713" s="26">
        <f t="shared" ca="1" si="63"/>
        <v>0.21078517655634957</v>
      </c>
      <c r="I713" s="28">
        <v>6.8900000000000947E-2</v>
      </c>
      <c r="J713" s="28">
        <f t="shared" si="66"/>
        <v>2.8649962561828644E-2</v>
      </c>
    </row>
    <row r="714" spans="2:10" x14ac:dyDescent="0.35">
      <c r="B714" s="1">
        <v>0.67499999999995386</v>
      </c>
      <c r="C714" s="25">
        <f t="shared" si="64"/>
        <v>0.32500000000004614</v>
      </c>
      <c r="D714" s="26" cm="1">
        <f t="array" aca="1" ref="D714" ca="1">B714^2*$P$6+C714^2*$P$5+2*B714*C714*MMULT(MMULT(TRANSPOSE(gmvweights), covmat), epweights)</f>
        <v>1.0988492003931854E-3</v>
      </c>
      <c r="E714" s="27">
        <f t="shared" ca="1" si="65"/>
        <v>3.3148894406800133E-2</v>
      </c>
      <c r="F714" s="27">
        <f t="shared" si="62"/>
        <v>9.4596460120322419E-3</v>
      </c>
      <c r="G714" s="26">
        <f t="shared" ca="1" si="63"/>
        <v>0.20995107488726822</v>
      </c>
      <c r="I714" s="28">
        <v>6.9000000000000949E-2</v>
      </c>
      <c r="J714" s="28">
        <f t="shared" si="66"/>
        <v>2.8687916063369762E-2</v>
      </c>
    </row>
    <row r="715" spans="2:10" x14ac:dyDescent="0.35">
      <c r="B715" s="1">
        <v>0.64999999999995384</v>
      </c>
      <c r="C715" s="25">
        <f t="shared" si="64"/>
        <v>0.35000000000004616</v>
      </c>
      <c r="D715" s="26" cm="1">
        <f t="array" aca="1" ref="D715" ca="1">B715^2*$P$6+C715^2*$P$5+2*B715*C715*MMULT(MMULT(TRANSPOSE(gmvweights), covmat), epweights)</f>
        <v>1.0984409298829107E-3</v>
      </c>
      <c r="E715" s="27">
        <f t="shared" ca="1" si="65"/>
        <v>3.3142735703060339E-2</v>
      </c>
      <c r="F715" s="27">
        <f t="shared" si="62"/>
        <v>9.4306495680831527E-3</v>
      </c>
      <c r="G715" s="26">
        <f t="shared" ca="1" si="63"/>
        <v>0.20911519284882657</v>
      </c>
      <c r="I715" s="28">
        <v>6.9100000000000952E-2</v>
      </c>
      <c r="J715" s="28">
        <f t="shared" si="66"/>
        <v>2.8725869564910876E-2</v>
      </c>
    </row>
    <row r="716" spans="2:10" x14ac:dyDescent="0.35">
      <c r="B716" s="1">
        <v>0.62499999999995381</v>
      </c>
      <c r="C716" s="25">
        <f t="shared" si="64"/>
        <v>0.37500000000004619</v>
      </c>
      <c r="D716" s="26" cm="1">
        <f t="array" aca="1" ref="D716" ca="1">B716^2*$P$6+C716^2*$P$5+2*B716*C716*MMULT(MMULT(TRANSPOSE(gmvweights), covmat), epweights)</f>
        <v>1.0980480658069863E-3</v>
      </c>
      <c r="E716" s="27">
        <f t="shared" ca="1" si="65"/>
        <v>3.3136808322573652E-2</v>
      </c>
      <c r="F716" s="27">
        <f t="shared" si="62"/>
        <v>9.4016531241340653E-3</v>
      </c>
      <c r="G716" s="26">
        <f t="shared" ca="1" si="63"/>
        <v>0.2082775461338707</v>
      </c>
      <c r="I716" s="28">
        <v>6.9200000000000955E-2</v>
      </c>
      <c r="J716" s="28">
        <f t="shared" si="66"/>
        <v>2.8763823066451994E-2</v>
      </c>
    </row>
    <row r="717" spans="2:10" x14ac:dyDescent="0.35">
      <c r="B717" s="1">
        <v>0.59999999999995379</v>
      </c>
      <c r="C717" s="25">
        <f t="shared" si="64"/>
        <v>0.40000000000004621</v>
      </c>
      <c r="D717" s="26" cm="1">
        <f t="array" aca="1" ref="D717" ca="1">B717^2*$P$6+C717^2*$P$5+2*B717*C717*MMULT(MMULT(TRANSPOSE(gmvweights), covmat), epweights)</f>
        <v>1.0976706081654117E-3</v>
      </c>
      <c r="E717" s="27">
        <f t="shared" ca="1" si="65"/>
        <v>3.3131112389495947E-2</v>
      </c>
      <c r="F717" s="27">
        <f t="shared" si="62"/>
        <v>9.3726566801849778E-3</v>
      </c>
      <c r="G717" s="26">
        <f t="shared" ca="1" si="63"/>
        <v>0.20743815056339365</v>
      </c>
      <c r="I717" s="28">
        <v>6.9300000000000958E-2</v>
      </c>
      <c r="J717" s="28">
        <f t="shared" si="66"/>
        <v>2.8801776567993109E-2</v>
      </c>
    </row>
    <row r="718" spans="2:10" x14ac:dyDescent="0.35">
      <c r="B718" s="1">
        <v>0.57499999999995377</v>
      </c>
      <c r="C718" s="25">
        <f t="shared" si="64"/>
        <v>0.42500000000004623</v>
      </c>
      <c r="D718" s="26" cm="1">
        <f t="array" aca="1" ref="D718" ca="1">B718^2*$P$6+C718^2*$P$5+2*B718*C718*MMULT(MMULT(TRANSPOSE(gmvweights), covmat), epweights)</f>
        <v>1.0973085569581872E-3</v>
      </c>
      <c r="E718" s="27">
        <f t="shared" ca="1" si="65"/>
        <v>3.3125648023218913E-2</v>
      </c>
      <c r="F718" s="27">
        <f t="shared" si="62"/>
        <v>9.3436602362358886E-3</v>
      </c>
      <c r="G718" s="26">
        <f t="shared" ca="1" si="63"/>
        <v>0.20659702208509037</v>
      </c>
      <c r="I718" s="28">
        <v>6.9400000000000961E-2</v>
      </c>
      <c r="J718" s="28">
        <f t="shared" si="66"/>
        <v>2.8839730069534227E-2</v>
      </c>
    </row>
    <row r="719" spans="2:10" x14ac:dyDescent="0.35">
      <c r="B719" s="1">
        <v>0.54999999999995375</v>
      </c>
      <c r="C719" s="25">
        <f t="shared" si="64"/>
        <v>0.45000000000004625</v>
      </c>
      <c r="D719" s="26" cm="1">
        <f t="array" aca="1" ref="D719" ca="1">B719^2*$P$6+C719^2*$P$5+2*B719*C719*MMULT(MMULT(TRANSPOSE(gmvweights), covmat), epweights)</f>
        <v>1.0969619121853126E-3</v>
      </c>
      <c r="E719" s="27">
        <f t="shared" ca="1" si="65"/>
        <v>3.3120415338357585E-2</v>
      </c>
      <c r="F719" s="27">
        <f t="shared" si="62"/>
        <v>9.3146637922868012E-3</v>
      </c>
      <c r="G719" s="26">
        <f t="shared" ca="1" si="63"/>
        <v>0.2057541767718887</v>
      </c>
      <c r="I719" s="28">
        <v>6.9500000000000964E-2</v>
      </c>
      <c r="J719" s="28">
        <f t="shared" si="66"/>
        <v>2.8877683571075341E-2</v>
      </c>
    </row>
    <row r="720" spans="2:10" x14ac:dyDescent="0.35">
      <c r="B720" s="1">
        <v>0.52499999999995373</v>
      </c>
      <c r="C720" s="25">
        <f t="shared" si="64"/>
        <v>0.47500000000004627</v>
      </c>
      <c r="D720" s="26" cm="1">
        <f t="array" aca="1" ref="D720" ca="1">B720^2*$P$6+C720^2*$P$5+2*B720*C720*MMULT(MMULT(TRANSPOSE(gmvweights), covmat), epweights)</f>
        <v>1.0966306738467882E-3</v>
      </c>
      <c r="E720" s="27">
        <f t="shared" ca="1" si="65"/>
        <v>3.3115414444738395E-2</v>
      </c>
      <c r="F720" s="27">
        <f t="shared" si="62"/>
        <v>9.2856673483377138E-3</v>
      </c>
      <c r="G720" s="26">
        <f t="shared" ca="1" si="63"/>
        <v>0.20490963082045519</v>
      </c>
      <c r="I720" s="28">
        <v>6.9600000000000967E-2</v>
      </c>
      <c r="J720" s="28">
        <f t="shared" si="66"/>
        <v>2.8915637072616459E-2</v>
      </c>
    </row>
    <row r="721" spans="2:10" x14ac:dyDescent="0.35">
      <c r="B721" s="1">
        <v>0.4999999999999537</v>
      </c>
      <c r="C721" s="25">
        <f t="shared" si="64"/>
        <v>0.5000000000000463</v>
      </c>
      <c r="D721" s="26" cm="1">
        <f t="array" aca="1" ref="D721" ca="1">B721^2*$P$6+C721^2*$P$5+2*B721*C721*MMULT(MMULT(TRANSPOSE(gmvweights), covmat), epweights)</f>
        <v>1.0963148419426134E-3</v>
      </c>
      <c r="E721" s="27">
        <f t="shared" ca="1" si="65"/>
        <v>3.3110645447387663E-2</v>
      </c>
      <c r="F721" s="27">
        <f t="shared" si="62"/>
        <v>9.2566709043886246E-3</v>
      </c>
      <c r="G721" s="26">
        <f t="shared" ca="1" si="63"/>
        <v>0.2040634005496775</v>
      </c>
      <c r="I721" s="28">
        <v>6.970000000000097E-2</v>
      </c>
      <c r="J721" s="28">
        <f t="shared" si="66"/>
        <v>2.8953590574157573E-2</v>
      </c>
    </row>
    <row r="722" spans="2:10" x14ac:dyDescent="0.35">
      <c r="B722" s="1">
        <v>0.47499999999995368</v>
      </c>
      <c r="C722" s="25">
        <f t="shared" si="64"/>
        <v>0.52500000000004632</v>
      </c>
      <c r="D722" s="26" cm="1">
        <f t="array" aca="1" ref="D722" ca="1">B722^2*$P$6+C722^2*$P$5+2*B722*C722*MMULT(MMULT(TRANSPOSE(gmvweights), covmat), epweights)</f>
        <v>1.0960144164727887E-3</v>
      </c>
      <c r="E722" s="27">
        <f t="shared" ca="1" si="65"/>
        <v>3.3106108446520691E-2</v>
      </c>
      <c r="F722" s="27">
        <f t="shared" si="62"/>
        <v>9.2276744604395389E-3</v>
      </c>
      <c r="G722" s="26">
        <f t="shared" ca="1" si="63"/>
        <v>0.20321550239912259</v>
      </c>
      <c r="I722" s="28">
        <v>6.9800000000000972E-2</v>
      </c>
      <c r="J722" s="28">
        <f t="shared" si="66"/>
        <v>2.8991544075698691E-2</v>
      </c>
    </row>
    <row r="723" spans="2:10" x14ac:dyDescent="0.35">
      <c r="B723" s="1">
        <v>0.44999999999995366</v>
      </c>
      <c r="C723" s="25">
        <f t="shared" si="64"/>
        <v>0.55000000000004634</v>
      </c>
      <c r="D723" s="26" cm="1">
        <f t="array" aca="1" ref="D723" ca="1">B723^2*$P$6+C723^2*$P$5+2*B723*C723*MMULT(MMULT(TRANSPOSE(gmvweights), covmat), epweights)</f>
        <v>1.0957293974373141E-3</v>
      </c>
      <c r="E723" s="27">
        <f t="shared" ca="1" si="65"/>
        <v>3.3101803537531213E-2</v>
      </c>
      <c r="F723" s="27">
        <f t="shared" si="62"/>
        <v>9.1986780164904497E-3</v>
      </c>
      <c r="G723" s="26">
        <f t="shared" ca="1" si="63"/>
        <v>0.20236595292747145</v>
      </c>
      <c r="I723" s="28">
        <v>6.9900000000000975E-2</v>
      </c>
      <c r="J723" s="28">
        <f t="shared" si="66"/>
        <v>2.9029497577239806E-2</v>
      </c>
    </row>
    <row r="724" spans="2:10" x14ac:dyDescent="0.35">
      <c r="B724" s="1">
        <v>0.42499999999995364</v>
      </c>
      <c r="C724" s="25">
        <f t="shared" si="64"/>
        <v>0.57500000000004636</v>
      </c>
      <c r="D724" s="26" cm="1">
        <f t="array" aca="1" ref="D724" ca="1">B724^2*$P$6+C724^2*$P$5+2*B724*C724*MMULT(MMULT(TRANSPOSE(gmvweights), covmat), epweights)</f>
        <v>1.0954597848361893E-3</v>
      </c>
      <c r="E724" s="27">
        <f t="shared" ca="1" si="65"/>
        <v>3.3097730810981427E-2</v>
      </c>
      <c r="F724" s="27">
        <f t="shared" si="62"/>
        <v>9.1696815725413605E-3</v>
      </c>
      <c r="G724" s="26">
        <f t="shared" ca="1" si="63"/>
        <v>0.20151476881093131</v>
      </c>
      <c r="I724" s="28">
        <v>7.0000000000000978E-2</v>
      </c>
      <c r="J724" s="28">
        <f t="shared" si="66"/>
        <v>2.9067451078780924E-2</v>
      </c>
    </row>
    <row r="725" spans="2:10" x14ac:dyDescent="0.35">
      <c r="B725" s="1">
        <v>0.39999999999995361</v>
      </c>
      <c r="C725" s="25">
        <f t="shared" si="64"/>
        <v>0.60000000000004639</v>
      </c>
      <c r="D725" s="26" cm="1">
        <f t="array" aca="1" ref="D725" ca="1">B725^2*$P$6+C725^2*$P$5+2*B725*C725*MMULT(MMULT(TRANSPOSE(gmvweights), covmat), epweights)</f>
        <v>1.0952055786694148E-3</v>
      </c>
      <c r="E725" s="27">
        <f t="shared" ca="1" si="65"/>
        <v>3.3093890352592498E-2</v>
      </c>
      <c r="F725" s="27">
        <f t="shared" ref="F725:F788" si="67">B725*$O$6+C725*$O$5</f>
        <v>9.1406851285922748E-3</v>
      </c>
      <c r="G725" s="26">
        <f t="shared" ref="G725:G788" ca="1" si="68">(F725-rf)/E725</f>
        <v>0.20066196684162454</v>
      </c>
      <c r="I725" s="28">
        <v>7.0100000000000981E-2</v>
      </c>
      <c r="J725" s="28">
        <f t="shared" si="66"/>
        <v>2.9105404580322038E-2</v>
      </c>
    </row>
    <row r="726" spans="2:10" x14ac:dyDescent="0.35">
      <c r="B726" s="1">
        <v>0.37499999999995359</v>
      </c>
      <c r="C726" s="25">
        <f t="shared" ref="C726:C789" si="69">1-B726</f>
        <v>0.62500000000004641</v>
      </c>
      <c r="D726" s="26" cm="1">
        <f t="array" aca="1" ref="D726" ca="1">B726^2*$P$6+C726^2*$P$5+2*B726*C726*MMULT(MMULT(TRANSPOSE(gmvweights), covmat), epweights)</f>
        <v>1.0949667789369899E-3</v>
      </c>
      <c r="E726" s="27">
        <f t="shared" ref="E726:E789" ca="1" si="70">SQRT(D726)</f>
        <v>3.3090282243235548E-2</v>
      </c>
      <c r="F726" s="27">
        <f t="shared" si="67"/>
        <v>9.1116886846431856E-3</v>
      </c>
      <c r="G726" s="26">
        <f t="shared" ca="1" si="68"/>
        <v>0.19980756392595514</v>
      </c>
      <c r="I726" s="28">
        <v>7.0200000000000984E-2</v>
      </c>
      <c r="J726" s="28">
        <f t="shared" si="66"/>
        <v>2.9143358081863156E-2</v>
      </c>
    </row>
    <row r="727" spans="2:10" x14ac:dyDescent="0.35">
      <c r="B727" s="1">
        <v>0.34999999999995357</v>
      </c>
      <c r="C727" s="25">
        <f t="shared" si="69"/>
        <v>0.65000000000004643</v>
      </c>
      <c r="D727" s="26" cm="1">
        <f t="array" aca="1" ref="D727" ca="1">B727^2*$P$6+C727^2*$P$5+2*B727*C727*MMULT(MMULT(TRANSPOSE(gmvweights), covmat), epweights)</f>
        <v>1.0947433856389154E-3</v>
      </c>
      <c r="E727" s="27">
        <f t="shared" ca="1" si="70"/>
        <v>3.3086906558923206E-2</v>
      </c>
      <c r="F727" s="27">
        <f t="shared" si="67"/>
        <v>9.0826922406940982E-3</v>
      </c>
      <c r="G727" s="26">
        <f t="shared" ca="1" si="68"/>
        <v>0.19895157708295375</v>
      </c>
      <c r="I727" s="28">
        <v>7.0300000000000987E-2</v>
      </c>
      <c r="J727" s="28">
        <f t="shared" si="66"/>
        <v>2.9181311583404271E-2</v>
      </c>
    </row>
    <row r="728" spans="2:10" x14ac:dyDescent="0.35">
      <c r="B728" s="1">
        <v>0.32499999999995355</v>
      </c>
      <c r="C728" s="25">
        <f t="shared" si="69"/>
        <v>0.67500000000004645</v>
      </c>
      <c r="D728" s="26" cm="1">
        <f t="array" aca="1" ref="D728" ca="1">B728^2*$P$6+C728^2*$P$5+2*B728*C728*MMULT(MMULT(TRANSPOSE(gmvweights), covmat), epweights)</f>
        <v>1.0945353987751906E-3</v>
      </c>
      <c r="E728" s="27">
        <f t="shared" ca="1" si="70"/>
        <v>3.3083763370801551E-2</v>
      </c>
      <c r="F728" s="27">
        <f t="shared" si="67"/>
        <v>9.0536957967450107E-3</v>
      </c>
      <c r="G728" s="26">
        <f t="shared" ca="1" si="68"/>
        <v>0.19809402344260049</v>
      </c>
      <c r="I728" s="28">
        <v>7.040000000000099E-2</v>
      </c>
      <c r="J728" s="28">
        <f t="shared" ref="J728:J791" si="71">$J$21*I728+rf</f>
        <v>2.9219265084945389E-2</v>
      </c>
    </row>
    <row r="729" spans="2:10" x14ac:dyDescent="0.35">
      <c r="B729" s="1">
        <v>0.29999999999995353</v>
      </c>
      <c r="C729" s="25">
        <f t="shared" si="69"/>
        <v>0.70000000000004647</v>
      </c>
      <c r="D729" s="26" cm="1">
        <f t="array" aca="1" ref="D729" ca="1">B729^2*$P$6+C729^2*$P$5+2*B729*C729*MMULT(MMULT(TRANSPOSE(gmvweights), covmat), epweights)</f>
        <v>1.0943428183458159E-3</v>
      </c>
      <c r="E729" s="27">
        <f t="shared" ca="1" si="70"/>
        <v>3.3080852745142712E-2</v>
      </c>
      <c r="F729" s="27">
        <f t="shared" si="67"/>
        <v>9.0246993527959216E-3</v>
      </c>
      <c r="G729" s="26">
        <f t="shared" ca="1" si="68"/>
        <v>0.19723492024412664</v>
      </c>
      <c r="I729" s="28">
        <v>7.0500000000000992E-2</v>
      </c>
      <c r="J729" s="28">
        <f t="shared" si="71"/>
        <v>2.9257218586486503E-2</v>
      </c>
    </row>
    <row r="730" spans="2:10" x14ac:dyDescent="0.35">
      <c r="B730" s="1">
        <v>0.2749999999999535</v>
      </c>
      <c r="C730" s="25">
        <f t="shared" si="69"/>
        <v>0.7250000000000465</v>
      </c>
      <c r="D730" s="26" cm="1">
        <f t="array" aca="1" ref="D730" ca="1">B730^2*$P$6+C730^2*$P$5+2*B730*C730*MMULT(MMULT(TRANSPOSE(gmvweights), covmat), epweights)</f>
        <v>1.0941656443507911E-3</v>
      </c>
      <c r="E730" s="27">
        <f t="shared" ca="1" si="70"/>
        <v>3.3078174743337803E-2</v>
      </c>
      <c r="F730" s="27">
        <f t="shared" si="67"/>
        <v>8.9957029088468341E-3</v>
      </c>
      <c r="G730" s="26">
        <f t="shared" ca="1" si="68"/>
        <v>0.196374284834296</v>
      </c>
      <c r="I730" s="28">
        <v>7.0600000000000995E-2</v>
      </c>
      <c r="J730" s="28">
        <f t="shared" si="71"/>
        <v>2.9295172088027621E-2</v>
      </c>
    </row>
    <row r="731" spans="2:10" x14ac:dyDescent="0.35">
      <c r="B731" s="1">
        <v>0.24999999999995351</v>
      </c>
      <c r="C731" s="25">
        <f t="shared" si="69"/>
        <v>0.75000000000004652</v>
      </c>
      <c r="D731" s="26" cm="1">
        <f t="array" aca="1" ref="D731" ca="1">B731^2*$P$6+C731^2*$P$5+2*B731*C731*MMULT(MMULT(TRANSPOSE(gmvweights), covmat), epweights)</f>
        <v>1.0940038767901163E-3</v>
      </c>
      <c r="E731" s="27">
        <f t="shared" ca="1" si="70"/>
        <v>3.3075729421890548E-2</v>
      </c>
      <c r="F731" s="27">
        <f t="shared" si="67"/>
        <v>8.9667064648977467E-3</v>
      </c>
      <c r="G731" s="26">
        <f t="shared" ca="1" si="68"/>
        <v>0.1955121346656645</v>
      </c>
      <c r="I731" s="28">
        <v>7.0700000000000998E-2</v>
      </c>
      <c r="J731" s="28">
        <f t="shared" si="71"/>
        <v>2.9333125589568736E-2</v>
      </c>
    </row>
    <row r="732" spans="2:10" x14ac:dyDescent="0.35">
      <c r="B732" s="1">
        <v>0.22499999999995351</v>
      </c>
      <c r="C732" s="25">
        <f t="shared" si="69"/>
        <v>0.77500000000004654</v>
      </c>
      <c r="D732" s="26" cm="1">
        <f t="array" aca="1" ref="D732" ca="1">B732^2*$P$6+C732^2*$P$5+2*B732*C732*MMULT(MMULT(TRANSPOSE(gmvweights), covmat), epweights)</f>
        <v>1.0938575156637916E-3</v>
      </c>
      <c r="E732" s="27">
        <f t="shared" ca="1" si="70"/>
        <v>3.3073516832411269E-2</v>
      </c>
      <c r="F732" s="27">
        <f t="shared" si="67"/>
        <v>8.9377100209486592E-3</v>
      </c>
      <c r="G732" s="26">
        <f t="shared" ca="1" si="68"/>
        <v>0.19464848729482115</v>
      </c>
      <c r="I732" s="28">
        <v>7.0800000000001001E-2</v>
      </c>
      <c r="J732" s="28">
        <f t="shared" si="71"/>
        <v>2.9371079091109854E-2</v>
      </c>
    </row>
    <row r="733" spans="2:10" x14ac:dyDescent="0.35">
      <c r="B733" s="1">
        <v>0.19999999999995352</v>
      </c>
      <c r="C733" s="25">
        <f t="shared" si="69"/>
        <v>0.80000000000004645</v>
      </c>
      <c r="D733" s="26" cm="1">
        <f t="array" aca="1" ref="D733" ca="1">B733^2*$P$6+C733^2*$P$5+2*B733*C733*MMULT(MMULT(TRANSPOSE(gmvweights), covmat), epweights)</f>
        <v>1.0937265609718165E-3</v>
      </c>
      <c r="E733" s="27">
        <f t="shared" ca="1" si="70"/>
        <v>3.3071537021611447E-2</v>
      </c>
      <c r="F733" s="27">
        <f t="shared" si="67"/>
        <v>8.90871357699957E-3</v>
      </c>
      <c r="G733" s="26">
        <f t="shared" ca="1" si="68"/>
        <v>0.19378336038060859</v>
      </c>
      <c r="I733" s="28">
        <v>7.0900000000001004E-2</v>
      </c>
      <c r="J733" s="28">
        <f t="shared" si="71"/>
        <v>2.9409032592650968E-2</v>
      </c>
    </row>
    <row r="734" spans="2:10" x14ac:dyDescent="0.35">
      <c r="B734" s="1">
        <v>0.17499999999995353</v>
      </c>
      <c r="C734" s="25">
        <f t="shared" si="69"/>
        <v>0.82500000000004647</v>
      </c>
      <c r="D734" s="26" cm="1">
        <f t="array" aca="1" ref="D734" ca="1">B734^2*$P$6+C734^2*$P$5+2*B734*C734*MMULT(MMULT(TRANSPOSE(gmvweights), covmat), epweights)</f>
        <v>1.0936110127141917E-3</v>
      </c>
      <c r="E734" s="27">
        <f t="shared" ca="1" si="70"/>
        <v>3.3069790031298833E-2</v>
      </c>
      <c r="F734" s="27">
        <f t="shared" si="67"/>
        <v>8.8797171330504826E-3</v>
      </c>
      <c r="G734" s="26">
        <f t="shared" ca="1" si="68"/>
        <v>0.19291677168232432</v>
      </c>
      <c r="I734" s="28">
        <v>7.1000000000001007E-2</v>
      </c>
      <c r="J734" s="28">
        <f t="shared" si="71"/>
        <v>2.9446986094192086E-2</v>
      </c>
    </row>
    <row r="735" spans="2:10" x14ac:dyDescent="0.35">
      <c r="B735" s="1">
        <v>0.14999999999995353</v>
      </c>
      <c r="C735" s="25">
        <f t="shared" si="69"/>
        <v>0.8500000000000465</v>
      </c>
      <c r="D735" s="26" cm="1">
        <f t="array" aca="1" ref="D735" ca="1">B735^2*$P$6+C735^2*$P$5+2*B735*C735*MMULT(MMULT(TRANSPOSE(gmvweights), covmat), epweights)</f>
        <v>1.0935108708909169E-3</v>
      </c>
      <c r="E735" s="27">
        <f t="shared" ca="1" si="70"/>
        <v>3.3068275898373002E-2</v>
      </c>
      <c r="F735" s="27">
        <f t="shared" si="67"/>
        <v>8.8507206891013952E-3</v>
      </c>
      <c r="G735" s="26">
        <f t="shared" ca="1" si="68"/>
        <v>0.19204873905790346</v>
      </c>
      <c r="I735" s="28">
        <v>7.110000000000101E-2</v>
      </c>
      <c r="J735" s="28">
        <f t="shared" si="71"/>
        <v>2.9484939595733201E-2</v>
      </c>
    </row>
    <row r="736" spans="2:10" x14ac:dyDescent="0.35">
      <c r="B736" s="1">
        <v>0.12499999999995354</v>
      </c>
      <c r="C736" s="25">
        <f t="shared" si="69"/>
        <v>0.87500000000004641</v>
      </c>
      <c r="D736" s="26" cm="1">
        <f t="array" aca="1" ref="D736" ca="1">B736^2*$P$6+C736^2*$P$5+2*B736*C736*MMULT(MMULT(TRANSPOSE(gmvweights), covmat), epweights)</f>
        <v>1.093426135501992E-3</v>
      </c>
      <c r="E736" s="27">
        <f t="shared" ca="1" si="70"/>
        <v>3.3066994654821477E-2</v>
      </c>
      <c r="F736" s="27">
        <f t="shared" si="67"/>
        <v>8.821724245152306E-3</v>
      </c>
      <c r="G736" s="26">
        <f t="shared" ca="1" si="68"/>
        <v>0.19117928046208271</v>
      </c>
      <c r="I736" s="28">
        <v>7.1200000000001012E-2</v>
      </c>
      <c r="J736" s="28">
        <f t="shared" si="71"/>
        <v>2.9522893097274319E-2</v>
      </c>
    </row>
    <row r="737" spans="2:10" x14ac:dyDescent="0.35">
      <c r="B737" s="1">
        <v>9.9999999999953543E-2</v>
      </c>
      <c r="C737" s="25">
        <f t="shared" si="69"/>
        <v>0.90000000000004643</v>
      </c>
      <c r="D737" s="26" cm="1">
        <f t="array" aca="1" ref="D737" ca="1">B737^2*$P$6+C737^2*$P$5+2*B737*C737*MMULT(MMULT(TRANSPOSE(gmvweights), covmat), epweights)</f>
        <v>1.0933568065474172E-3</v>
      </c>
      <c r="E737" s="27">
        <f t="shared" ca="1" si="70"/>
        <v>3.3065946327716332E-2</v>
      </c>
      <c r="F737" s="27">
        <f t="shared" si="67"/>
        <v>8.7927278012032185E-3</v>
      </c>
      <c r="G737" s="26">
        <f t="shared" ca="1" si="68"/>
        <v>0.19030841394454714</v>
      </c>
      <c r="I737" s="28">
        <v>7.1300000000001015E-2</v>
      </c>
      <c r="J737" s="28">
        <f t="shared" si="71"/>
        <v>2.9560846598815433E-2</v>
      </c>
    </row>
    <row r="738" spans="2:10" x14ac:dyDescent="0.35">
      <c r="B738" s="1">
        <v>7.4999999999953548E-2</v>
      </c>
      <c r="C738" s="25">
        <f t="shared" si="69"/>
        <v>0.92500000000004645</v>
      </c>
      <c r="D738" s="26" cm="1">
        <f t="array" aca="1" ref="D738" ca="1">B738^2*$P$6+C738^2*$P$5+2*B738*C738*MMULT(MMULT(TRANSPOSE(gmvweights), covmat), epweights)</f>
        <v>1.0933028840271922E-3</v>
      </c>
      <c r="E738" s="27">
        <f t="shared" ca="1" si="70"/>
        <v>3.306513093921136E-2</v>
      </c>
      <c r="F738" s="27">
        <f t="shared" si="67"/>
        <v>8.7637313572541311E-3</v>
      </c>
      <c r="G738" s="26">
        <f t="shared" ca="1" si="68"/>
        <v>0.18943615764805821</v>
      </c>
      <c r="I738" s="28">
        <v>7.1400000000001018E-2</v>
      </c>
      <c r="J738" s="28">
        <f t="shared" si="71"/>
        <v>2.9598800100356547E-2</v>
      </c>
    </row>
    <row r="739" spans="2:10" x14ac:dyDescent="0.35">
      <c r="B739" s="1">
        <v>4.9999999999953547E-2</v>
      </c>
      <c r="C739" s="25">
        <f t="shared" si="69"/>
        <v>0.95000000000004647</v>
      </c>
      <c r="D739" s="26" cm="1">
        <f t="array" aca="1" ref="D739" ca="1">B739^2*$P$6+C739^2*$P$5+2*B739*C739*MMULT(MMULT(TRANSPOSE(gmvweights), covmat), epweights)</f>
        <v>1.0932643679413174E-3</v>
      </c>
      <c r="E739" s="27">
        <f t="shared" ca="1" si="70"/>
        <v>3.3064548506539712E-2</v>
      </c>
      <c r="F739" s="27">
        <f t="shared" si="67"/>
        <v>8.7347349133050419E-3</v>
      </c>
      <c r="G739" s="26">
        <f t="shared" ca="1" si="68"/>
        <v>0.18856252980656599</v>
      </c>
      <c r="I739" s="28">
        <v>7.1500000000001021E-2</v>
      </c>
      <c r="J739" s="28">
        <f t="shared" si="71"/>
        <v>2.9636753601897665E-2</v>
      </c>
    </row>
    <row r="740" spans="2:10" x14ac:dyDescent="0.35">
      <c r="B740" s="1">
        <v>2.4999999999953545E-2</v>
      </c>
      <c r="C740" s="25">
        <f t="shared" si="69"/>
        <v>0.9750000000000465</v>
      </c>
      <c r="D740" s="26" cm="1">
        <f t="array" aca="1" ref="D740" ca="1">B740^2*$P$6+C740^2*$P$5+2*B740*C740*MMULT(MMULT(TRANSPOSE(gmvweights), covmat), epweights)</f>
        <v>1.0932412582897926E-3</v>
      </c>
      <c r="E740" s="27">
        <f t="shared" ca="1" si="70"/>
        <v>3.3064199042012077E-2</v>
      </c>
      <c r="F740" s="27">
        <f t="shared" si="67"/>
        <v>8.7057384693559545E-3</v>
      </c>
      <c r="G740" s="26">
        <f t="shared" ca="1" si="68"/>
        <v>0.18768754874330421</v>
      </c>
      <c r="I740" s="28">
        <v>7.1600000000001024E-2</v>
      </c>
      <c r="J740" s="28">
        <f t="shared" si="71"/>
        <v>2.967470710343878E-2</v>
      </c>
    </row>
    <row r="741" spans="2:10" x14ac:dyDescent="0.35">
      <c r="B741" s="1">
        <v>-4.6455894686658894E-14</v>
      </c>
      <c r="C741" s="25">
        <f t="shared" si="69"/>
        <v>1.0000000000000464</v>
      </c>
      <c r="D741" s="26" cm="1">
        <f t="array" aca="1" ref="D741" ca="1">B741^2*$P$6+C741^2*$P$5+2*B741*C741*MMULT(MMULT(TRANSPOSE(gmvweights), covmat), epweights)</f>
        <v>1.0932335550726173E-3</v>
      </c>
      <c r="E741" s="27">
        <f t="shared" ca="1" si="70"/>
        <v>3.3064082553015399E-2</v>
      </c>
      <c r="F741" s="27">
        <f t="shared" si="67"/>
        <v>8.676742025406867E-3</v>
      </c>
      <c r="G741" s="26">
        <f t="shared" ca="1" si="68"/>
        <v>0.18681123286886894</v>
      </c>
      <c r="I741" s="28">
        <v>7.1700000000001027E-2</v>
      </c>
      <c r="J741" s="28">
        <f t="shared" si="71"/>
        <v>2.9712660604979898E-2</v>
      </c>
    </row>
    <row r="742" spans="2:10" x14ac:dyDescent="0.35">
      <c r="B742" s="1">
        <v>-2.5000000000046457E-2</v>
      </c>
      <c r="C742" s="25">
        <f t="shared" si="69"/>
        <v>1.0250000000000465</v>
      </c>
      <c r="D742" s="26" cm="1">
        <f t="array" aca="1" ref="D742" ca="1">B742^2*$P$6+C742^2*$P$5+2*B742*C742*MMULT(MMULT(TRANSPOSE(gmvweights), covmat), epweights)</f>
        <v>1.0932412582897923E-3</v>
      </c>
      <c r="E742" s="27">
        <f t="shared" ca="1" si="70"/>
        <v>3.3064199042012077E-2</v>
      </c>
      <c r="F742" s="27">
        <f t="shared" si="67"/>
        <v>8.6477455814577796E-3</v>
      </c>
      <c r="G742" s="26">
        <f t="shared" ca="1" si="68"/>
        <v>0.18593360067928222</v>
      </c>
      <c r="I742" s="28">
        <v>7.180000000000103E-2</v>
      </c>
      <c r="J742" s="28">
        <f t="shared" si="71"/>
        <v>2.9750614106521012E-2</v>
      </c>
    </row>
    <row r="743" spans="2:10" x14ac:dyDescent="0.35">
      <c r="B743" s="1">
        <v>-5.0000000000046459E-2</v>
      </c>
      <c r="C743" s="25">
        <f t="shared" si="69"/>
        <v>1.0500000000000465</v>
      </c>
      <c r="D743" s="26" cm="1">
        <f t="array" aca="1" ref="D743" ca="1">B743^2*$P$6+C743^2*$P$5+2*B743*C743*MMULT(MMULT(TRANSPOSE(gmvweights), covmat), epweights)</f>
        <v>1.0932643679413172E-3</v>
      </c>
      <c r="E743" s="27">
        <f t="shared" ca="1" si="70"/>
        <v>3.3064548506539705E-2</v>
      </c>
      <c r="F743" s="27">
        <f t="shared" si="67"/>
        <v>8.6187491375086921E-3</v>
      </c>
      <c r="G743" s="26">
        <f t="shared" ca="1" si="68"/>
        <v>0.18505467075404006</v>
      </c>
      <c r="I743" s="28">
        <v>7.1900000000001033E-2</v>
      </c>
      <c r="J743" s="28">
        <f t="shared" si="71"/>
        <v>2.978856760806213E-2</v>
      </c>
    </row>
    <row r="744" spans="2:10" x14ac:dyDescent="0.35">
      <c r="B744" s="1">
        <v>-7.500000000004646E-2</v>
      </c>
      <c r="C744" s="25">
        <f t="shared" si="69"/>
        <v>1.0750000000000464</v>
      </c>
      <c r="D744" s="26" cm="1">
        <f t="array" aca="1" ref="D744" ca="1">B744^2*$P$6+C744^2*$P$5+2*B744*C744*MMULT(MMULT(TRANSPOSE(gmvweights), covmat), epweights)</f>
        <v>1.0933028840271922E-3</v>
      </c>
      <c r="E744" s="27">
        <f t="shared" ca="1" si="70"/>
        <v>3.306513093921136E-2</v>
      </c>
      <c r="F744" s="27">
        <f t="shared" si="67"/>
        <v>8.5897526935596012E-3</v>
      </c>
      <c r="G744" s="26">
        <f t="shared" ca="1" si="68"/>
        <v>0.18417446175414565</v>
      </c>
      <c r="I744" s="28">
        <v>7.2000000000001035E-2</v>
      </c>
      <c r="J744" s="28">
        <f t="shared" si="71"/>
        <v>2.9826521109603245E-2</v>
      </c>
    </row>
    <row r="745" spans="2:10" x14ac:dyDescent="0.35">
      <c r="B745" s="1">
        <v>-0.10000000000004647</v>
      </c>
      <c r="C745" s="25">
        <f t="shared" si="69"/>
        <v>1.1000000000000465</v>
      </c>
      <c r="D745" s="26" cm="1">
        <f t="array" aca="1" ref="D745" ca="1">B745^2*$P$6+C745^2*$P$5+2*B745*C745*MMULT(MMULT(TRANSPOSE(gmvweights), covmat), epweights)</f>
        <v>1.0933568065474174E-3</v>
      </c>
      <c r="E745" s="27">
        <f t="shared" ca="1" si="70"/>
        <v>3.3065946327716332E-2</v>
      </c>
      <c r="F745" s="27">
        <f t="shared" si="67"/>
        <v>8.5607562496105155E-3</v>
      </c>
      <c r="G745" s="26">
        <f t="shared" ca="1" si="68"/>
        <v>0.18329299242012939</v>
      </c>
      <c r="I745" s="28">
        <v>7.2100000000001038E-2</v>
      </c>
      <c r="J745" s="28">
        <f t="shared" si="71"/>
        <v>2.9864474611144363E-2</v>
      </c>
    </row>
    <row r="746" spans="2:10" x14ac:dyDescent="0.35">
      <c r="B746" s="1">
        <v>-0.12500000000004646</v>
      </c>
      <c r="C746" s="25">
        <f t="shared" si="69"/>
        <v>1.1250000000000464</v>
      </c>
      <c r="D746" s="26" cm="1">
        <f t="array" aca="1" ref="D746" ca="1">B746^2*$P$6+C746^2*$P$5+2*B746*C746*MMULT(MMULT(TRANSPOSE(gmvweights), covmat), epweights)</f>
        <v>1.093426135501992E-3</v>
      </c>
      <c r="E746" s="27">
        <f t="shared" ca="1" si="70"/>
        <v>3.3066994654821477E-2</v>
      </c>
      <c r="F746" s="27">
        <f t="shared" si="67"/>
        <v>8.5317598056614281E-3</v>
      </c>
      <c r="G746" s="26">
        <f t="shared" ca="1" si="68"/>
        <v>0.18241028157005312</v>
      </c>
      <c r="I746" s="28">
        <v>7.2200000000001041E-2</v>
      </c>
      <c r="J746" s="28">
        <f t="shared" si="71"/>
        <v>2.9902428112685477E-2</v>
      </c>
    </row>
    <row r="747" spans="2:10" x14ac:dyDescent="0.35">
      <c r="B747" s="1">
        <v>-0.15000000000004646</v>
      </c>
      <c r="C747" s="25">
        <f t="shared" si="69"/>
        <v>1.1500000000000465</v>
      </c>
      <c r="D747" s="26" cm="1">
        <f t="array" aca="1" ref="D747" ca="1">B747^2*$P$6+C747^2*$P$5+2*B747*C747*MMULT(MMULT(TRANSPOSE(gmvweights), covmat), epweights)</f>
        <v>1.0935108708909173E-3</v>
      </c>
      <c r="E747" s="27">
        <f t="shared" ca="1" si="70"/>
        <v>3.3068275898373009E-2</v>
      </c>
      <c r="F747" s="27">
        <f t="shared" si="67"/>
        <v>8.5027633617123389E-3</v>
      </c>
      <c r="G747" s="26">
        <f t="shared" ca="1" si="68"/>
        <v>0.18152634809750332</v>
      </c>
      <c r="I747" s="28">
        <v>7.2300000000001044E-2</v>
      </c>
      <c r="J747" s="28">
        <f t="shared" si="71"/>
        <v>2.9940381614226595E-2</v>
      </c>
    </row>
    <row r="748" spans="2:10" x14ac:dyDescent="0.35">
      <c r="B748" s="1">
        <v>-0.17500000000004645</v>
      </c>
      <c r="C748" s="25">
        <f t="shared" si="69"/>
        <v>1.1750000000000465</v>
      </c>
      <c r="D748" s="26" cm="1">
        <f t="array" aca="1" ref="D748" ca="1">B748^2*$P$6+C748^2*$P$5+2*B748*C748*MMULT(MMULT(TRANSPOSE(gmvweights), covmat), epweights)</f>
        <v>1.0936110127141921E-3</v>
      </c>
      <c r="E748" s="27">
        <f t="shared" ca="1" si="70"/>
        <v>3.306979003129884E-2</v>
      </c>
      <c r="F748" s="27">
        <f t="shared" si="67"/>
        <v>8.4737669177632514E-3</v>
      </c>
      <c r="G748" s="26">
        <f t="shared" ca="1" si="68"/>
        <v>0.18064121096957042</v>
      </c>
      <c r="I748" s="28">
        <v>7.2400000000001047E-2</v>
      </c>
      <c r="J748" s="28">
        <f t="shared" si="71"/>
        <v>2.997833511576771E-2</v>
      </c>
    </row>
    <row r="749" spans="2:10" x14ac:dyDescent="0.35">
      <c r="B749" s="1">
        <v>-0.20000000000004645</v>
      </c>
      <c r="C749" s="25">
        <f t="shared" si="69"/>
        <v>1.2000000000000464</v>
      </c>
      <c r="D749" s="26" cm="1">
        <f t="array" aca="1" ref="D749" ca="1">B749^2*$P$6+C749^2*$P$5+2*B749*C749*MMULT(MMULT(TRANSPOSE(gmvweights), covmat), epweights)</f>
        <v>1.0937265609718167E-3</v>
      </c>
      <c r="E749" s="27">
        <f t="shared" ca="1" si="70"/>
        <v>3.3071537021611447E-2</v>
      </c>
      <c r="F749" s="27">
        <f t="shared" si="67"/>
        <v>8.444770473814164E-3</v>
      </c>
      <c r="G749" s="26">
        <f t="shared" ca="1" si="68"/>
        <v>0.17975488922481589</v>
      </c>
      <c r="I749" s="28">
        <v>7.250000000000105E-2</v>
      </c>
      <c r="J749" s="28">
        <f t="shared" si="71"/>
        <v>3.0016288617308828E-2</v>
      </c>
    </row>
    <row r="750" spans="2:10" x14ac:dyDescent="0.35">
      <c r="B750" s="1">
        <v>-0.22500000000004644</v>
      </c>
      <c r="C750" s="25">
        <f t="shared" si="69"/>
        <v>1.2250000000000465</v>
      </c>
      <c r="D750" s="26" cm="1">
        <f t="array" aca="1" ref="D750" ca="1">B750^2*$P$6+C750^2*$P$5+2*B750*C750*MMULT(MMULT(TRANSPOSE(gmvweights), covmat), epweights)</f>
        <v>1.093857515663792E-3</v>
      </c>
      <c r="E750" s="27">
        <f t="shared" ca="1" si="70"/>
        <v>3.3073516832411276E-2</v>
      </c>
      <c r="F750" s="27">
        <f t="shared" si="67"/>
        <v>8.4157740298650748E-3</v>
      </c>
      <c r="G750" s="26">
        <f t="shared" ca="1" si="68"/>
        <v>0.17886740197122775</v>
      </c>
      <c r="I750" s="28">
        <v>7.2600000000001053E-2</v>
      </c>
      <c r="J750" s="28">
        <f t="shared" si="71"/>
        <v>3.0054242118849942E-2</v>
      </c>
    </row>
    <row r="751" spans="2:10" x14ac:dyDescent="0.35">
      <c r="B751" s="1">
        <v>-0.25000000000004646</v>
      </c>
      <c r="C751" s="25">
        <f t="shared" si="69"/>
        <v>1.2500000000000464</v>
      </c>
      <c r="D751" s="26" cm="1">
        <f t="array" aca="1" ref="D751" ca="1">B751^2*$P$6+C751^2*$P$5+2*B751*C751*MMULT(MMULT(TRANSPOSE(gmvweights), covmat), epweights)</f>
        <v>1.0940038767901163E-3</v>
      </c>
      <c r="E751" s="27">
        <f t="shared" ca="1" si="70"/>
        <v>3.3075729421890548E-2</v>
      </c>
      <c r="F751" s="27">
        <f t="shared" si="67"/>
        <v>8.3867775859159874E-3</v>
      </c>
      <c r="G751" s="26">
        <f t="shared" ca="1" si="68"/>
        <v>0.17797876838416551</v>
      </c>
      <c r="I751" s="28">
        <v>7.2700000000001055E-2</v>
      </c>
      <c r="J751" s="28">
        <f t="shared" si="71"/>
        <v>3.009219562039106E-2</v>
      </c>
    </row>
    <row r="752" spans="2:10" x14ac:dyDescent="0.35">
      <c r="B752" s="1">
        <v>-0.27500000000004649</v>
      </c>
      <c r="C752" s="25">
        <f t="shared" si="69"/>
        <v>1.2750000000000465</v>
      </c>
      <c r="D752" s="26" cm="1">
        <f t="array" aca="1" ref="D752" ca="1">B752^2*$P$6+C752^2*$P$5+2*B752*C752*MMULT(MMULT(TRANSPOSE(gmvweights), covmat), epweights)</f>
        <v>1.0941656443507913E-3</v>
      </c>
      <c r="E752" s="27">
        <f t="shared" ca="1" si="70"/>
        <v>3.307817474333781E-2</v>
      </c>
      <c r="F752" s="27">
        <f t="shared" si="67"/>
        <v>8.3577811419668999E-3</v>
      </c>
      <c r="G752" s="26">
        <f t="shared" ca="1" si="68"/>
        <v>0.17708900770429301</v>
      </c>
      <c r="I752" s="28">
        <v>7.2800000000001058E-2</v>
      </c>
      <c r="J752" s="28">
        <f t="shared" si="71"/>
        <v>3.0130149121932175E-2</v>
      </c>
    </row>
    <row r="753" spans="2:10" x14ac:dyDescent="0.35">
      <c r="B753" s="1">
        <v>-0.30000000000004651</v>
      </c>
      <c r="C753" s="25">
        <f t="shared" si="69"/>
        <v>1.3000000000000465</v>
      </c>
      <c r="D753" s="26" cm="1">
        <f t="array" aca="1" ref="D753" ca="1">B753^2*$P$6+C753^2*$P$5+2*B753*C753*MMULT(MMULT(TRANSPOSE(gmvweights), covmat), epweights)</f>
        <v>1.0943428183458159E-3</v>
      </c>
      <c r="E753" s="27">
        <f t="shared" ca="1" si="70"/>
        <v>3.3080852745142712E-2</v>
      </c>
      <c r="F753" s="27">
        <f t="shared" si="67"/>
        <v>8.3287846980178125E-3</v>
      </c>
      <c r="G753" s="26">
        <f t="shared" ca="1" si="68"/>
        <v>0.17619813923550254</v>
      </c>
      <c r="I753" s="28">
        <v>7.2900000000001061E-2</v>
      </c>
      <c r="J753" s="28">
        <f t="shared" si="71"/>
        <v>3.0168102623473293E-2</v>
      </c>
    </row>
    <row r="754" spans="2:10" x14ac:dyDescent="0.35">
      <c r="B754" s="1">
        <v>-0.32500000000004653</v>
      </c>
      <c r="C754" s="25">
        <f t="shared" si="69"/>
        <v>1.3250000000000466</v>
      </c>
      <c r="D754" s="26" cm="1">
        <f t="array" aca="1" ref="D754" ca="1">B754^2*$P$6+C754^2*$P$5+2*B754*C754*MMULT(MMULT(TRANSPOSE(gmvweights), covmat), epweights)</f>
        <v>1.094535398775191E-3</v>
      </c>
      <c r="E754" s="27">
        <f t="shared" ca="1" si="70"/>
        <v>3.3083763370801558E-2</v>
      </c>
      <c r="F754" s="27">
        <f t="shared" si="67"/>
        <v>8.2997882540687233E-3</v>
      </c>
      <c r="G754" s="26">
        <f t="shared" ca="1" si="68"/>
        <v>0.17530618234282833</v>
      </c>
      <c r="I754" s="28">
        <v>7.3000000000001064E-2</v>
      </c>
      <c r="J754" s="28">
        <f t="shared" si="71"/>
        <v>3.0206056125014407E-2</v>
      </c>
    </row>
    <row r="755" spans="2:10" x14ac:dyDescent="0.35">
      <c r="B755" s="1">
        <v>-0.35000000000004655</v>
      </c>
      <c r="C755" s="25">
        <f t="shared" si="69"/>
        <v>1.3500000000000465</v>
      </c>
      <c r="D755" s="26" cm="1">
        <f t="array" aca="1" ref="D755" ca="1">B755^2*$P$6+C755^2*$P$5+2*B755*C755*MMULT(MMULT(TRANSPOSE(gmvweights), covmat), epweights)</f>
        <v>1.0947433856389156E-3</v>
      </c>
      <c r="E755" s="27">
        <f t="shared" ca="1" si="70"/>
        <v>3.3086906558923206E-2</v>
      </c>
      <c r="F755" s="27">
        <f t="shared" si="67"/>
        <v>8.2707918101196359E-3</v>
      </c>
      <c r="G755" s="26">
        <f t="shared" ca="1" si="68"/>
        <v>0.17441315645035155</v>
      </c>
      <c r="I755" s="28">
        <v>7.3100000000001067E-2</v>
      </c>
      <c r="J755" s="28">
        <f t="shared" si="71"/>
        <v>3.0244009626555525E-2</v>
      </c>
    </row>
    <row r="756" spans="2:10" x14ac:dyDescent="0.35">
      <c r="B756" s="1">
        <v>-0.37500000000004657</v>
      </c>
      <c r="C756" s="25">
        <f t="shared" si="69"/>
        <v>1.3750000000000466</v>
      </c>
      <c r="D756" s="26" cm="1">
        <f t="array" aca="1" ref="D756" ca="1">B756^2*$P$6+C756^2*$P$5+2*B756*C756*MMULT(MMULT(TRANSPOSE(gmvweights), covmat), epweights)</f>
        <v>1.0949667789369908E-3</v>
      </c>
      <c r="E756" s="27">
        <f t="shared" ca="1" si="70"/>
        <v>3.3090282243235562E-2</v>
      </c>
      <c r="F756" s="27">
        <f t="shared" si="67"/>
        <v>8.2417953661705484E-3</v>
      </c>
      <c r="G756" s="26">
        <f t="shared" ca="1" si="68"/>
        <v>0.17351908103909591</v>
      </c>
      <c r="I756" s="28">
        <v>7.320000000000107E-2</v>
      </c>
      <c r="J756" s="28">
        <f t="shared" si="71"/>
        <v>3.0281963128096639E-2</v>
      </c>
    </row>
    <row r="757" spans="2:10" x14ac:dyDescent="0.35">
      <c r="B757" s="1">
        <v>-0.4000000000000466</v>
      </c>
      <c r="C757" s="25">
        <f t="shared" si="69"/>
        <v>1.4000000000000465</v>
      </c>
      <c r="D757" s="26" cm="1">
        <f t="array" aca="1" ref="D757" ca="1">B757^2*$P$6+C757^2*$P$5+2*B757*C757*MMULT(MMULT(TRANSPOSE(gmvweights), covmat), epweights)</f>
        <v>1.0952055786694148E-3</v>
      </c>
      <c r="E757" s="27">
        <f t="shared" ca="1" si="70"/>
        <v>3.3093890352592498E-2</v>
      </c>
      <c r="F757" s="27">
        <f t="shared" si="67"/>
        <v>8.2127989222214592E-3</v>
      </c>
      <c r="G757" s="26">
        <f t="shared" ca="1" si="68"/>
        <v>0.17262397564491633</v>
      </c>
      <c r="I757" s="28">
        <v>7.3300000000001073E-2</v>
      </c>
      <c r="J757" s="28">
        <f t="shared" si="71"/>
        <v>3.0319916629637757E-2</v>
      </c>
    </row>
    <row r="758" spans="2:10" x14ac:dyDescent="0.35">
      <c r="B758" s="1">
        <v>-0.42500000000004662</v>
      </c>
      <c r="C758" s="25">
        <f t="shared" si="69"/>
        <v>1.4250000000000467</v>
      </c>
      <c r="D758" s="26" cm="1">
        <f t="array" aca="1" ref="D758" ca="1">B758^2*$P$6+C758^2*$P$5+2*B758*C758*MMULT(MMULT(TRANSPOSE(gmvweights), covmat), epweights)</f>
        <v>1.0954597848361898E-3</v>
      </c>
      <c r="E758" s="27">
        <f t="shared" ca="1" si="70"/>
        <v>3.3097730810981434E-2</v>
      </c>
      <c r="F758" s="27">
        <f t="shared" si="67"/>
        <v>8.1838024782723735E-3</v>
      </c>
      <c r="G758" s="26">
        <f t="shared" ca="1" si="68"/>
        <v>0.17172785985637889</v>
      </c>
      <c r="I758" s="28">
        <v>7.3400000000001075E-2</v>
      </c>
      <c r="J758" s="28">
        <f t="shared" si="71"/>
        <v>3.0357870131178872E-2</v>
      </c>
    </row>
    <row r="759" spans="2:10" x14ac:dyDescent="0.35">
      <c r="B759" s="1">
        <v>-0.45000000000004664</v>
      </c>
      <c r="C759" s="25">
        <f t="shared" si="69"/>
        <v>1.4500000000000466</v>
      </c>
      <c r="D759" s="26" cm="1">
        <f t="array" aca="1" ref="D759" ca="1">B759^2*$P$6+C759^2*$P$5+2*B759*C759*MMULT(MMULT(TRANSPOSE(gmvweights), covmat), epweights)</f>
        <v>1.0957293974373143E-3</v>
      </c>
      <c r="E759" s="27">
        <f t="shared" ca="1" si="70"/>
        <v>3.310180353753122E-2</v>
      </c>
      <c r="F759" s="27">
        <f t="shared" si="67"/>
        <v>8.1548060343232844E-3</v>
      </c>
      <c r="G759" s="26">
        <f t="shared" ca="1" si="68"/>
        <v>0.17083075331263439</v>
      </c>
      <c r="I759" s="28">
        <v>7.3500000000001078E-2</v>
      </c>
      <c r="J759" s="28">
        <f t="shared" si="71"/>
        <v>3.039582363271999E-2</v>
      </c>
    </row>
    <row r="760" spans="2:10" x14ac:dyDescent="0.35">
      <c r="B760" s="1">
        <v>-0.47500000000004666</v>
      </c>
      <c r="C760" s="25">
        <f t="shared" si="69"/>
        <v>1.4750000000000467</v>
      </c>
      <c r="D760" s="26" cm="1">
        <f t="array" aca="1" ref="D760" ca="1">B760^2*$P$6+C760^2*$P$5+2*B760*C760*MMULT(MMULT(TRANSPOSE(gmvweights), covmat), epweights)</f>
        <v>1.0960144164727896E-3</v>
      </c>
      <c r="E760" s="27">
        <f t="shared" ca="1" si="70"/>
        <v>3.3106108446520705E-2</v>
      </c>
      <c r="F760" s="27">
        <f t="shared" si="67"/>
        <v>8.1258095903741986E-3</v>
      </c>
      <c r="G760" s="26">
        <f t="shared" ca="1" si="68"/>
        <v>0.1699326757012857</v>
      </c>
      <c r="I760" s="28">
        <v>7.3600000000001081E-2</v>
      </c>
      <c r="J760" s="28">
        <f t="shared" si="71"/>
        <v>3.0433777134261104E-2</v>
      </c>
    </row>
    <row r="761" spans="2:10" x14ac:dyDescent="0.35">
      <c r="B761" s="1">
        <v>-0.50000000000004663</v>
      </c>
      <c r="C761" s="25">
        <f t="shared" si="69"/>
        <v>1.5000000000000466</v>
      </c>
      <c r="D761" s="26" cm="1">
        <f t="array" aca="1" ref="D761" ca="1">B761^2*$P$6+C761^2*$P$5+2*B761*C761*MMULT(MMULT(TRANSPOSE(gmvweights), covmat), epweights)</f>
        <v>1.0963148419426141E-3</v>
      </c>
      <c r="E761" s="27">
        <f t="shared" ca="1" si="70"/>
        <v>3.3110645447387677E-2</v>
      </c>
      <c r="F761" s="27">
        <f t="shared" si="67"/>
        <v>8.0968131464251077E-3</v>
      </c>
      <c r="G761" s="26">
        <f t="shared" ca="1" si="68"/>
        <v>0.16903364675624824</v>
      </c>
      <c r="I761" s="28">
        <v>7.3700000000001084E-2</v>
      </c>
      <c r="J761" s="28">
        <f t="shared" si="71"/>
        <v>3.0471730635802222E-2</v>
      </c>
    </row>
    <row r="762" spans="2:10" x14ac:dyDescent="0.35">
      <c r="B762" s="1">
        <v>-0.52500000000004665</v>
      </c>
      <c r="C762" s="25">
        <f t="shared" si="69"/>
        <v>1.5250000000000465</v>
      </c>
      <c r="D762" s="26" cm="1">
        <f t="array" aca="1" ref="D762" ca="1">B762^2*$P$6+C762^2*$P$5+2*B762*C762*MMULT(MMULT(TRANSPOSE(gmvweights), covmat), epweights)</f>
        <v>1.0966306738467886E-3</v>
      </c>
      <c r="E762" s="27">
        <f t="shared" ca="1" si="70"/>
        <v>3.3115414444738402E-2</v>
      </c>
      <c r="F762" s="27">
        <f t="shared" si="67"/>
        <v>8.0678167024760203E-3</v>
      </c>
      <c r="G762" s="26">
        <f t="shared" ca="1" si="68"/>
        <v>0.16813368625560632</v>
      </c>
      <c r="I762" s="28">
        <v>7.3800000000001087E-2</v>
      </c>
      <c r="J762" s="28">
        <f t="shared" si="71"/>
        <v>3.0509684137343337E-2</v>
      </c>
    </row>
    <row r="763" spans="2:10" x14ac:dyDescent="0.35">
      <c r="B763" s="1">
        <v>-0.55000000000004667</v>
      </c>
      <c r="C763" s="25">
        <f t="shared" si="69"/>
        <v>1.5500000000000467</v>
      </c>
      <c r="D763" s="26" cm="1">
        <f t="array" aca="1" ref="D763" ca="1">B763^2*$P$6+C763^2*$P$5+2*B763*C763*MMULT(MMULT(TRANSPOSE(gmvweights), covmat), epweights)</f>
        <v>1.096961912185313E-3</v>
      </c>
      <c r="E763" s="27">
        <f t="shared" ca="1" si="70"/>
        <v>3.3120415338357592E-2</v>
      </c>
      <c r="F763" s="27">
        <f t="shared" si="67"/>
        <v>8.0388202585269328E-3</v>
      </c>
      <c r="G763" s="26">
        <f t="shared" ca="1" si="68"/>
        <v>0.16723281401946322</v>
      </c>
      <c r="I763" s="28">
        <v>7.390000000000109E-2</v>
      </c>
      <c r="J763" s="28">
        <f t="shared" si="71"/>
        <v>3.0547637638884455E-2</v>
      </c>
    </row>
    <row r="764" spans="2:10" x14ac:dyDescent="0.35">
      <c r="B764" s="1">
        <v>-0.5750000000000467</v>
      </c>
      <c r="C764" s="25">
        <f t="shared" si="69"/>
        <v>1.5750000000000468</v>
      </c>
      <c r="D764" s="26" cm="1">
        <f t="array" aca="1" ref="D764" ca="1">B764^2*$P$6+C764^2*$P$5+2*B764*C764*MMULT(MMULT(TRANSPOSE(gmvweights), covmat), epweights)</f>
        <v>1.0973085569581879E-3</v>
      </c>
      <c r="E764" s="27">
        <f t="shared" ca="1" si="70"/>
        <v>3.3125648023218927E-2</v>
      </c>
      <c r="F764" s="27">
        <f t="shared" si="67"/>
        <v>8.0098238145778454E-3</v>
      </c>
      <c r="G764" s="26">
        <f t="shared" ca="1" si="68"/>
        <v>0.16633104990778796</v>
      </c>
      <c r="I764" s="28">
        <v>7.4000000000001093E-2</v>
      </c>
      <c r="J764" s="28">
        <f t="shared" si="71"/>
        <v>3.0585591140425569E-2</v>
      </c>
    </row>
    <row r="765" spans="2:10" x14ac:dyDescent="0.35">
      <c r="B765" s="1">
        <v>-0.60000000000004672</v>
      </c>
      <c r="C765" s="25">
        <f t="shared" si="69"/>
        <v>1.6000000000000467</v>
      </c>
      <c r="D765" s="26" cm="1">
        <f t="array" aca="1" ref="D765" ca="1">B765^2*$P$6+C765^2*$P$5+2*B765*C765*MMULT(MMULT(TRANSPOSE(gmvweights), covmat), epweights)</f>
        <v>1.0976706081654128E-3</v>
      </c>
      <c r="E765" s="27">
        <f t="shared" ca="1" si="70"/>
        <v>3.3131112389495961E-2</v>
      </c>
      <c r="F765" s="27">
        <f t="shared" si="67"/>
        <v>7.9808273706287562E-3</v>
      </c>
      <c r="G765" s="26">
        <f t="shared" ca="1" si="68"/>
        <v>0.1654284138182581</v>
      </c>
      <c r="I765" s="28">
        <v>7.4100000000001096E-2</v>
      </c>
      <c r="J765" s="28">
        <f t="shared" si="71"/>
        <v>3.0623544641966687E-2</v>
      </c>
    </row>
    <row r="766" spans="2:10" x14ac:dyDescent="0.35">
      <c r="B766" s="1">
        <v>-0.62500000000004674</v>
      </c>
      <c r="C766" s="25">
        <f t="shared" si="69"/>
        <v>1.6250000000000466</v>
      </c>
      <c r="D766" s="26" cm="1">
        <f t="array" aca="1" ref="D766" ca="1">B766^2*$P$6+C766^2*$P$5+2*B766*C766*MMULT(MMULT(TRANSPOSE(gmvweights), covmat), epweights)</f>
        <v>1.0980480658069869E-3</v>
      </c>
      <c r="E766" s="27">
        <f t="shared" ca="1" si="70"/>
        <v>3.3136808322573659E-2</v>
      </c>
      <c r="F766" s="27">
        <f t="shared" si="67"/>
        <v>7.951830926679667E-3</v>
      </c>
      <c r="G766" s="26">
        <f t="shared" ca="1" si="68"/>
        <v>0.16452492568409907</v>
      </c>
      <c r="I766" s="28">
        <v>7.4200000000001098E-2</v>
      </c>
      <c r="J766" s="28">
        <f t="shared" si="71"/>
        <v>3.0661498143507802E-2</v>
      </c>
    </row>
    <row r="767" spans="2:10" x14ac:dyDescent="0.35">
      <c r="B767" s="1">
        <v>-0.65000000000004676</v>
      </c>
      <c r="C767" s="25">
        <f t="shared" si="69"/>
        <v>1.6500000000000468</v>
      </c>
      <c r="D767" s="26" cm="1">
        <f t="array" aca="1" ref="D767" ca="1">B767^2*$P$6+C767^2*$P$5+2*B767*C767*MMULT(MMULT(TRANSPOSE(gmvweights), covmat), epweights)</f>
        <v>1.0984409298829116E-3</v>
      </c>
      <c r="E767" s="27">
        <f t="shared" ca="1" si="70"/>
        <v>3.3142735703060353E-2</v>
      </c>
      <c r="F767" s="27">
        <f t="shared" si="67"/>
        <v>7.9228344827305796E-3</v>
      </c>
      <c r="G767" s="26">
        <f t="shared" ca="1" si="68"/>
        <v>0.16362060547192073</v>
      </c>
      <c r="I767" s="28">
        <v>7.4300000000001101E-2</v>
      </c>
      <c r="J767" s="28">
        <f t="shared" si="71"/>
        <v>3.0699451645048916E-2</v>
      </c>
    </row>
    <row r="768" spans="2:10" x14ac:dyDescent="0.35">
      <c r="B768" s="1">
        <v>-0.67500000000004678</v>
      </c>
      <c r="C768" s="25">
        <f t="shared" si="69"/>
        <v>1.6750000000000469</v>
      </c>
      <c r="D768" s="26" cm="1">
        <f t="array" aca="1" ref="D768" ca="1">B768^2*$P$6+C768^2*$P$5+2*B768*C768*MMULT(MMULT(TRANSPOSE(gmvweights), covmat), epweights)</f>
        <v>1.0988492003931867E-3</v>
      </c>
      <c r="E768" s="27">
        <f t="shared" ca="1" si="70"/>
        <v>3.3148894406800154E-2</v>
      </c>
      <c r="F768" s="27">
        <f t="shared" si="67"/>
        <v>7.8938380387814922E-3</v>
      </c>
      <c r="G768" s="26">
        <f t="shared" ca="1" si="68"/>
        <v>0.16271547317955198</v>
      </c>
      <c r="I768" s="28">
        <v>7.4400000000001104E-2</v>
      </c>
      <c r="J768" s="28">
        <f t="shared" si="71"/>
        <v>3.0737405146590034E-2</v>
      </c>
    </row>
    <row r="769" spans="2:10" x14ac:dyDescent="0.35">
      <c r="B769" s="1">
        <v>-0.70000000000004681</v>
      </c>
      <c r="C769" s="25">
        <f t="shared" si="69"/>
        <v>1.7000000000000468</v>
      </c>
      <c r="D769" s="26" cm="1">
        <f t="array" aca="1" ref="D769" ca="1">B769^2*$P$6+C769^2*$P$5+2*B769*C769*MMULT(MMULT(TRANSPOSE(gmvweights), covmat), epweights)</f>
        <v>1.0992728773378106E-3</v>
      </c>
      <c r="E769" s="27">
        <f t="shared" ca="1" si="70"/>
        <v>3.315528430488586E-2</v>
      </c>
      <c r="F769" s="27">
        <f t="shared" si="67"/>
        <v>7.8648415948324047E-3</v>
      </c>
      <c r="G769" s="26">
        <f t="shared" ca="1" si="68"/>
        <v>0.161809548833874</v>
      </c>
      <c r="I769" s="28">
        <v>7.4500000000001107E-2</v>
      </c>
      <c r="J769" s="28">
        <f t="shared" si="71"/>
        <v>3.0775358648131149E-2</v>
      </c>
    </row>
    <row r="770" spans="2:10" x14ac:dyDescent="0.35">
      <c r="B770" s="1">
        <v>-0.72500000000004683</v>
      </c>
      <c r="C770" s="25">
        <f t="shared" si="69"/>
        <v>1.7250000000000467</v>
      </c>
      <c r="D770" s="26" cm="1">
        <f t="array" aca="1" ref="D770" ca="1">B770^2*$P$6+C770^2*$P$5+2*B770*C770*MMULT(MMULT(TRANSPOSE(gmvweights), covmat), epweights)</f>
        <v>1.0997119607167849E-3</v>
      </c>
      <c r="E770" s="27">
        <f t="shared" ca="1" si="70"/>
        <v>3.3161905263672423E-2</v>
      </c>
      <c r="F770" s="27">
        <f t="shared" si="67"/>
        <v>7.8358451508833173E-3</v>
      </c>
      <c r="G770" s="26">
        <f t="shared" ca="1" si="68"/>
        <v>0.16090285248865141</v>
      </c>
      <c r="I770" s="28">
        <v>7.460000000000111E-2</v>
      </c>
      <c r="J770" s="28">
        <f t="shared" si="71"/>
        <v>3.0813312149672267E-2</v>
      </c>
    </row>
    <row r="771" spans="2:10" x14ac:dyDescent="0.35">
      <c r="B771" s="1">
        <v>-0.75000000000004685</v>
      </c>
      <c r="C771" s="25">
        <f t="shared" si="69"/>
        <v>1.7500000000000469</v>
      </c>
      <c r="D771" s="26" cm="1">
        <f t="array" aca="1" ref="D771" ca="1">B771^2*$P$6+C771^2*$P$5+2*B771*C771*MMULT(MMULT(TRANSPOSE(gmvweights), covmat), epweights)</f>
        <v>1.100166450530109E-3</v>
      </c>
      <c r="E771" s="27">
        <f t="shared" ca="1" si="70"/>
        <v>3.316875714479077E-2</v>
      </c>
      <c r="F771" s="27">
        <f t="shared" si="67"/>
        <v>7.8068487069342281E-3</v>
      </c>
      <c r="G771" s="26">
        <f t="shared" ca="1" si="68"/>
        <v>0.15999540422236413</v>
      </c>
      <c r="I771" s="28">
        <v>7.4700000000001113E-2</v>
      </c>
      <c r="J771" s="28">
        <f t="shared" si="71"/>
        <v>3.0851265651213381E-2</v>
      </c>
    </row>
    <row r="772" spans="2:10" x14ac:dyDescent="0.35">
      <c r="B772" s="1">
        <v>-0.77500000000004687</v>
      </c>
      <c r="C772" s="25">
        <f t="shared" si="69"/>
        <v>1.775000000000047</v>
      </c>
      <c r="D772" s="26" cm="1">
        <f t="array" aca="1" ref="D772" ca="1">B772^2*$P$6+C772^2*$P$5+2*B772*C772*MMULT(MMULT(TRANSPOSE(gmvweights), covmat), epweights)</f>
        <v>1.1006363467777843E-3</v>
      </c>
      <c r="E772" s="27">
        <f t="shared" ca="1" si="70"/>
        <v>3.3175839805162192E-2</v>
      </c>
      <c r="F772" s="27">
        <f t="shared" si="67"/>
        <v>7.7778522629851415E-3</v>
      </c>
      <c r="G772" s="26">
        <f t="shared" ca="1" si="68"/>
        <v>0.1590872241360384</v>
      </c>
      <c r="I772" s="28">
        <v>7.4800000000001116E-2</v>
      </c>
      <c r="J772" s="28">
        <f t="shared" si="71"/>
        <v>3.0889219152754499E-2</v>
      </c>
    </row>
    <row r="773" spans="2:10" x14ac:dyDescent="0.35">
      <c r="B773" s="1">
        <v>-0.8000000000000469</v>
      </c>
      <c r="C773" s="25">
        <f t="shared" si="69"/>
        <v>1.8000000000000469</v>
      </c>
      <c r="D773" s="26" cm="1">
        <f t="array" aca="1" ref="D773" ca="1">B773^2*$P$6+C773^2*$P$5+2*B773*C773*MMULT(MMULT(TRANSPOSE(gmvweights), covmat), epweights)</f>
        <v>1.1011216494598089E-3</v>
      </c>
      <c r="E773" s="27">
        <f t="shared" ca="1" si="70"/>
        <v>3.3183153097013085E-2</v>
      </c>
      <c r="F773" s="27">
        <f t="shared" si="67"/>
        <v>7.7488558190360532E-3</v>
      </c>
      <c r="G773" s="26">
        <f t="shared" ca="1" si="68"/>
        <v>0.15817833235107842</v>
      </c>
      <c r="I773" s="28">
        <v>7.4900000000001118E-2</v>
      </c>
      <c r="J773" s="28">
        <f t="shared" si="71"/>
        <v>3.0927172654295614E-2</v>
      </c>
    </row>
    <row r="774" spans="2:10" x14ac:dyDescent="0.35">
      <c r="B774" s="1">
        <v>-0.82500000000004692</v>
      </c>
      <c r="C774" s="25">
        <f t="shared" si="69"/>
        <v>1.8250000000000468</v>
      </c>
      <c r="D774" s="26" cm="1">
        <f t="array" aca="1" ref="D774" ca="1">B774^2*$P$6+C774^2*$P$5+2*B774*C774*MMULT(MMULT(TRANSPOSE(gmvweights), covmat), epweights)</f>
        <v>1.1016223585761831E-3</v>
      </c>
      <c r="E774" s="27">
        <f t="shared" ca="1" si="70"/>
        <v>3.31906968678903E-2</v>
      </c>
      <c r="F774" s="27">
        <f t="shared" si="67"/>
        <v>7.7198593750869657E-3</v>
      </c>
      <c r="G774" s="26">
        <f t="shared" ca="1" si="68"/>
        <v>0.15726874900709956</v>
      </c>
      <c r="I774" s="28">
        <v>7.5000000000001121E-2</v>
      </c>
      <c r="J774" s="28">
        <f t="shared" si="71"/>
        <v>3.0965126155836731E-2</v>
      </c>
    </row>
    <row r="775" spans="2:10" x14ac:dyDescent="0.35">
      <c r="B775" s="1">
        <v>-0.85000000000004694</v>
      </c>
      <c r="C775" s="25">
        <f t="shared" si="69"/>
        <v>1.8500000000000469</v>
      </c>
      <c r="D775" s="26" cm="1">
        <f t="array" aca="1" ref="D775" ca="1">B775^2*$P$6+C775^2*$P$5+2*B775*C775*MMULT(MMULT(TRANSPOSE(gmvweights), covmat), epweights)</f>
        <v>1.1021384741269078E-3</v>
      </c>
      <c r="E775" s="27">
        <f t="shared" ca="1" si="70"/>
        <v>3.3198470960676907E-2</v>
      </c>
      <c r="F775" s="27">
        <f t="shared" si="67"/>
        <v>7.6908629311378766E-3</v>
      </c>
      <c r="G775" s="26">
        <f t="shared" ca="1" si="68"/>
        <v>0.156358494259762</v>
      </c>
      <c r="I775" s="28">
        <v>7.5100000000001124E-2</v>
      </c>
      <c r="J775" s="28">
        <f t="shared" si="71"/>
        <v>3.1003079657377846E-2</v>
      </c>
    </row>
    <row r="776" spans="2:10" x14ac:dyDescent="0.35">
      <c r="B776" s="1">
        <v>-0.87500000000004696</v>
      </c>
      <c r="C776" s="25">
        <f t="shared" si="69"/>
        <v>1.8750000000000471</v>
      </c>
      <c r="D776" s="26" cm="1">
        <f t="array" aca="1" ref="D776" ca="1">B776^2*$P$6+C776^2*$P$5+2*B776*C776*MMULT(MMULT(TRANSPOSE(gmvweights), covmat), epweights)</f>
        <v>1.102669996111983E-3</v>
      </c>
      <c r="E776" s="27">
        <f t="shared" ca="1" si="70"/>
        <v>3.3206475213608311E-2</v>
      </c>
      <c r="F776" s="27">
        <f t="shared" si="67"/>
        <v>7.6618664871887891E-3</v>
      </c>
      <c r="G776" s="26">
        <f t="shared" ca="1" si="68"/>
        <v>0.15544758827860808</v>
      </c>
      <c r="I776" s="28">
        <v>7.5200000000001127E-2</v>
      </c>
      <c r="J776" s="28">
        <f t="shared" si="71"/>
        <v>3.1041033158918964E-2</v>
      </c>
    </row>
    <row r="777" spans="2:10" x14ac:dyDescent="0.35">
      <c r="B777" s="1">
        <v>-0.90000000000004698</v>
      </c>
      <c r="C777" s="25">
        <f t="shared" si="69"/>
        <v>1.900000000000047</v>
      </c>
      <c r="D777" s="26" cm="1">
        <f t="array" aca="1" ref="D777" ca="1">B777^2*$P$6+C777^2*$P$5+2*B777*C777*MMULT(MMULT(TRANSPOSE(gmvweights), covmat), epweights)</f>
        <v>1.1032169245314056E-3</v>
      </c>
      <c r="E777" s="27">
        <f t="shared" ca="1" si="70"/>
        <v>3.3214709460288913E-2</v>
      </c>
      <c r="F777" s="27">
        <f t="shared" si="67"/>
        <v>7.6328700432396999E-3</v>
      </c>
      <c r="G777" s="26">
        <f t="shared" ca="1" si="68"/>
        <v>0.15453605124490083</v>
      </c>
      <c r="I777" s="28">
        <v>7.530000000000113E-2</v>
      </c>
      <c r="J777" s="28">
        <f t="shared" si="71"/>
        <v>3.1078986660460078E-2</v>
      </c>
    </row>
    <row r="778" spans="2:10" x14ac:dyDescent="0.35">
      <c r="B778" s="1">
        <v>-0.92500000000004701</v>
      </c>
      <c r="C778" s="25">
        <f t="shared" si="69"/>
        <v>1.9250000000000469</v>
      </c>
      <c r="D778" s="26" cm="1">
        <f t="array" aca="1" ref="D778" ca="1">B778^2*$P$6+C778^2*$P$5+2*B778*C778*MMULT(MMULT(TRANSPOSE(gmvweights), covmat), epweights)</f>
        <v>1.1037792593851809E-3</v>
      </c>
      <c r="E778" s="27">
        <f t="shared" ca="1" si="70"/>
        <v>3.3223173529709361E-2</v>
      </c>
      <c r="F778" s="27">
        <f t="shared" si="67"/>
        <v>7.6038735992906125E-3</v>
      </c>
      <c r="G778" s="26">
        <f t="shared" ca="1" si="68"/>
        <v>0.15362390334946613</v>
      </c>
      <c r="I778" s="28">
        <v>7.5400000000001133E-2</v>
      </c>
      <c r="J778" s="28">
        <f t="shared" si="71"/>
        <v>3.1116940162001196E-2</v>
      </c>
    </row>
    <row r="779" spans="2:10" x14ac:dyDescent="0.35">
      <c r="B779" s="1">
        <v>-0.95000000000004703</v>
      </c>
      <c r="C779" s="25">
        <f t="shared" si="69"/>
        <v>1.950000000000047</v>
      </c>
      <c r="D779" s="26" cm="1">
        <f t="array" aca="1" ref="D779" ca="1">B779^2*$P$6+C779^2*$P$5+2*B779*C779*MMULT(MMULT(TRANSPOSE(gmvweights), covmat), epweights)</f>
        <v>1.1043570006733054E-3</v>
      </c>
      <c r="E779" s="27">
        <f t="shared" ca="1" si="70"/>
        <v>3.3231867246263869E-2</v>
      </c>
      <c r="F779" s="27">
        <f t="shared" si="67"/>
        <v>7.5748771553415268E-3</v>
      </c>
      <c r="G779" s="26">
        <f t="shared" ca="1" si="68"/>
        <v>0.15271116479053928</v>
      </c>
      <c r="I779" s="28">
        <v>7.5500000000001136E-2</v>
      </c>
      <c r="J779" s="28">
        <f t="shared" si="71"/>
        <v>3.1154893663542311E-2</v>
      </c>
    </row>
    <row r="780" spans="2:10" x14ac:dyDescent="0.35">
      <c r="B780" s="1">
        <v>-0.97500000000004705</v>
      </c>
      <c r="C780" s="25">
        <f t="shared" si="69"/>
        <v>1.9750000000000472</v>
      </c>
      <c r="D780" s="26" cm="1">
        <f t="array" aca="1" ref="D780" ca="1">B780^2*$P$6+C780^2*$P$5+2*B780*C780*MMULT(MMULT(TRANSPOSE(gmvweights), covmat), epweights)</f>
        <v>1.1049501483957795E-3</v>
      </c>
      <c r="E780" s="27">
        <f t="shared" ca="1" si="70"/>
        <v>3.3240790429768359E-2</v>
      </c>
      <c r="F780" s="27">
        <f t="shared" si="67"/>
        <v>7.5458807113924393E-3</v>
      </c>
      <c r="G780" s="26">
        <f t="shared" ca="1" si="68"/>
        <v>0.15179785577161445</v>
      </c>
      <c r="I780" s="28">
        <v>7.5600000000001139E-2</v>
      </c>
      <c r="J780" s="28">
        <f t="shared" si="71"/>
        <v>3.1192847165083429E-2</v>
      </c>
    </row>
    <row r="781" spans="2:10" x14ac:dyDescent="0.35">
      <c r="B781" s="1">
        <v>-1.0000000000000471</v>
      </c>
      <c r="C781" s="25">
        <f t="shared" si="69"/>
        <v>2.0000000000000471</v>
      </c>
      <c r="D781" s="26" cm="1">
        <f t="array" aca="1" ref="D781" ca="1">B781^2*$P$6+C781^2*$P$5+2*B781*C781*MMULT(MMULT(TRANSPOSE(gmvweights), covmat), epweights)</f>
        <v>1.1055587025526033E-3</v>
      </c>
      <c r="E781" s="27">
        <f t="shared" ca="1" si="70"/>
        <v>3.3249942895478835E-2</v>
      </c>
      <c r="F781" s="27">
        <f t="shared" si="67"/>
        <v>7.5168842674433502E-3</v>
      </c>
      <c r="G781" s="26">
        <f t="shared" ca="1" si="68"/>
        <v>0.1508839964992999</v>
      </c>
      <c r="I781" s="28">
        <v>7.5700000000001141E-2</v>
      </c>
      <c r="J781" s="28">
        <f t="shared" si="71"/>
        <v>3.1230800666624543E-2</v>
      </c>
    </row>
    <row r="782" spans="2:10" x14ac:dyDescent="0.35">
      <c r="B782" s="1">
        <v>-1.025000000000047</v>
      </c>
      <c r="C782" s="25">
        <f t="shared" si="69"/>
        <v>2.025000000000047</v>
      </c>
      <c r="D782" s="26" cm="1">
        <f t="array" aca="1" ref="D782" ca="1">B782^2*$P$6+C782^2*$P$5+2*B782*C782*MMULT(MMULT(TRANSPOSE(gmvweights), covmat), epweights)</f>
        <v>1.1061826631437776E-3</v>
      </c>
      <c r="E782" s="27">
        <f t="shared" ca="1" si="70"/>
        <v>3.325932445411027E-2</v>
      </c>
      <c r="F782" s="27">
        <f t="shared" si="67"/>
        <v>7.4878878234942627E-3</v>
      </c>
      <c r="G782" s="26">
        <f t="shared" ca="1" si="68"/>
        <v>0.14996960718117794</v>
      </c>
      <c r="I782" s="28">
        <v>7.5800000000001144E-2</v>
      </c>
      <c r="J782" s="28">
        <f t="shared" si="71"/>
        <v>3.1268754168165665E-2</v>
      </c>
    </row>
    <row r="783" spans="2:10" x14ac:dyDescent="0.35">
      <c r="B783" s="1">
        <v>-1.0500000000000469</v>
      </c>
      <c r="C783" s="25">
        <f t="shared" si="69"/>
        <v>2.0500000000000469</v>
      </c>
      <c r="D783" s="26" cm="1">
        <f t="array" aca="1" ref="D783" ca="1">B783^2*$P$6+C783^2*$P$5+2*B783*C783*MMULT(MMULT(TRANSPOSE(gmvweights), covmat), epweights)</f>
        <v>1.1068220301693023E-3</v>
      </c>
      <c r="E783" s="27">
        <f t="shared" ca="1" si="70"/>
        <v>3.3268934911855869E-2</v>
      </c>
      <c r="F783" s="27">
        <f t="shared" si="67"/>
        <v>7.4588913795451718E-3</v>
      </c>
      <c r="G783" s="26">
        <f t="shared" ca="1" si="68"/>
        <v>0.14905470802367041</v>
      </c>
      <c r="I783" s="28">
        <v>7.5900000000001147E-2</v>
      </c>
      <c r="J783" s="28">
        <f t="shared" si="71"/>
        <v>3.1306707669706779E-2</v>
      </c>
    </row>
    <row r="784" spans="2:10" x14ac:dyDescent="0.35">
      <c r="B784" s="1">
        <v>-1.0750000000000468</v>
      </c>
      <c r="C784" s="25">
        <f t="shared" si="69"/>
        <v>2.0750000000000468</v>
      </c>
      <c r="D784" s="26" cm="1">
        <f t="array" aca="1" ref="D784" ca="1">B784^2*$P$6+C784^2*$P$5+2*B784*C784*MMULT(MMULT(TRANSPOSE(gmvweights), covmat), epweights)</f>
        <v>1.1074768036291776E-3</v>
      </c>
      <c r="E784" s="27">
        <f t="shared" ca="1" si="70"/>
        <v>3.3278774070406761E-2</v>
      </c>
      <c r="F784" s="27">
        <f t="shared" si="67"/>
        <v>7.4298949355960844E-3</v>
      </c>
      <c r="G784" s="26">
        <f t="shared" ca="1" si="68"/>
        <v>0.14813931922991136</v>
      </c>
      <c r="I784" s="28">
        <v>7.600000000000115E-2</v>
      </c>
      <c r="J784" s="28">
        <f t="shared" si="71"/>
        <v>3.1344661171247894E-2</v>
      </c>
    </row>
    <row r="785" spans="2:10" x14ac:dyDescent="0.35">
      <c r="B785" s="1">
        <v>-1.1000000000000467</v>
      </c>
      <c r="C785" s="25">
        <f t="shared" si="69"/>
        <v>2.1000000000000467</v>
      </c>
      <c r="D785" s="26" cm="1">
        <f t="array" aca="1" ref="D785" ca="1">B785^2*$P$6+C785^2*$P$5+2*B785*C785*MMULT(MMULT(TRANSPOSE(gmvweights), covmat), epweights)</f>
        <v>1.1081469835234007E-3</v>
      </c>
      <c r="E785" s="27">
        <f t="shared" ca="1" si="70"/>
        <v>3.3288841726972128E-2</v>
      </c>
      <c r="F785" s="27">
        <f t="shared" si="67"/>
        <v>7.4008984916469987E-3</v>
      </c>
      <c r="G785" s="26">
        <f t="shared" ca="1" si="68"/>
        <v>0.14722346099762518</v>
      </c>
      <c r="I785" s="28">
        <v>7.6100000000001153E-2</v>
      </c>
      <c r="J785" s="28">
        <f t="shared" si="71"/>
        <v>3.1382614672789008E-2</v>
      </c>
    </row>
    <row r="786" spans="2:10" x14ac:dyDescent="0.35">
      <c r="B786" s="1">
        <v>-1.1250000000000466</v>
      </c>
      <c r="C786" s="25">
        <f t="shared" si="69"/>
        <v>2.1250000000000466</v>
      </c>
      <c r="D786" s="26" cm="1">
        <f t="array" aca="1" ref="D786" ca="1">B786^2*$P$6+C786^2*$P$5+2*B786*C786*MMULT(MMULT(TRANSPOSE(gmvweights), covmat), epweights)</f>
        <v>1.1088325698519752E-3</v>
      </c>
      <c r="E786" s="27">
        <f t="shared" ca="1" si="70"/>
        <v>3.3299137674299845E-2</v>
      </c>
      <c r="F786" s="27">
        <f t="shared" si="67"/>
        <v>7.3719020476979112E-3</v>
      </c>
      <c r="G786" s="26">
        <f t="shared" ca="1" si="68"/>
        <v>0.14630715351701215</v>
      </c>
      <c r="I786" s="28">
        <v>7.6200000000001156E-2</v>
      </c>
      <c r="J786" s="28">
        <f t="shared" si="71"/>
        <v>3.142056817433013E-2</v>
      </c>
    </row>
    <row r="787" spans="2:10" x14ac:dyDescent="0.35">
      <c r="B787" s="1">
        <v>-1.1500000000000465</v>
      </c>
      <c r="C787" s="25">
        <f t="shared" si="69"/>
        <v>2.1500000000000465</v>
      </c>
      <c r="D787" s="26" cm="1">
        <f t="array" aca="1" ref="D787" ca="1">B787^2*$P$6+C787^2*$P$5+2*B787*C787*MMULT(MMULT(TRANSPOSE(gmvweights), covmat), epweights)</f>
        <v>1.1095335626148993E-3</v>
      </c>
      <c r="E787" s="27">
        <f t="shared" ca="1" si="70"/>
        <v>3.3309661700697282E-2</v>
      </c>
      <c r="F787" s="27">
        <f t="shared" si="67"/>
        <v>7.3429056037488238E-3</v>
      </c>
      <c r="G787" s="26">
        <f t="shared" ca="1" si="68"/>
        <v>0.14539041696864322</v>
      </c>
      <c r="I787" s="28">
        <v>7.6300000000001159E-2</v>
      </c>
      <c r="J787" s="28">
        <f t="shared" si="71"/>
        <v>3.1458521675871244E-2</v>
      </c>
    </row>
    <row r="788" spans="2:10" x14ac:dyDescent="0.35">
      <c r="B788" s="1">
        <v>-1.1750000000000465</v>
      </c>
      <c r="C788" s="25">
        <f t="shared" si="69"/>
        <v>2.1750000000000465</v>
      </c>
      <c r="D788" s="26" cm="1">
        <f t="array" aca="1" ref="D788" ca="1">B788^2*$P$6+C788^2*$P$5+2*B788*C788*MMULT(MMULT(TRANSPOSE(gmvweights), covmat), epweights)</f>
        <v>1.1102499618121748E-3</v>
      </c>
      <c r="E788" s="27">
        <f t="shared" ca="1" si="70"/>
        <v>3.3320413590052791E-2</v>
      </c>
      <c r="F788" s="27">
        <f t="shared" si="67"/>
        <v>7.3139091597997363E-3</v>
      </c>
      <c r="G788" s="26">
        <f t="shared" ca="1" si="68"/>
        <v>0.14447327152136075</v>
      </c>
      <c r="I788" s="28">
        <v>7.6400000000001161E-2</v>
      </c>
      <c r="J788" s="28">
        <f t="shared" si="71"/>
        <v>3.1496475177412359E-2</v>
      </c>
    </row>
    <row r="789" spans="2:10" x14ac:dyDescent="0.35">
      <c r="B789" s="1">
        <v>-1.2000000000000464</v>
      </c>
      <c r="C789" s="25">
        <f t="shared" si="69"/>
        <v>2.2000000000000464</v>
      </c>
      <c r="D789" s="26" cm="1">
        <f t="array" aca="1" ref="D789" ca="1">B789^2*$P$6+C789^2*$P$5+2*B789*C789*MMULT(MMULT(TRANSPOSE(gmvweights), covmat), epweights)</f>
        <v>1.1109817674437973E-3</v>
      </c>
      <c r="E789" s="27">
        <f t="shared" ca="1" si="70"/>
        <v>3.3331393121857317E-2</v>
      </c>
      <c r="F789" s="27">
        <f t="shared" ref="F789:F820" si="72">B789*$O$6+C789*$O$5</f>
        <v>7.2849127158506454E-3</v>
      </c>
      <c r="G789" s="26">
        <f t="shared" ref="G789:G820" ca="1" si="73">(F789-rf)/E789</f>
        <v>0.14355573733018984</v>
      </c>
      <c r="I789" s="28">
        <v>7.6500000000001164E-2</v>
      </c>
      <c r="J789" s="28">
        <f t="shared" si="71"/>
        <v>3.1534428678953473E-2</v>
      </c>
    </row>
    <row r="790" spans="2:10" x14ac:dyDescent="0.35">
      <c r="B790" s="1">
        <v>-1.2250000000000463</v>
      </c>
      <c r="C790" s="25">
        <f t="shared" ref="C790:C820" si="74">1-B790</f>
        <v>2.2250000000000463</v>
      </c>
      <c r="D790" s="26" cm="1">
        <f t="array" aca="1" ref="D790" ca="1">B790^2*$P$6+C790^2*$P$5+2*B790*C790*MMULT(MMULT(TRANSPOSE(gmvweights), covmat), epweights)</f>
        <v>1.1117289795097712E-3</v>
      </c>
      <c r="E790" s="27">
        <f t="shared" ref="E790:E820" ca="1" si="75">SQRT(D790)</f>
        <v>3.3342600071226768E-2</v>
      </c>
      <c r="F790" s="27">
        <f t="shared" si="72"/>
        <v>7.255916271901558E-3</v>
      </c>
      <c r="G790" s="26">
        <f t="shared" ca="1" si="73"/>
        <v>0.14263783453425724</v>
      </c>
      <c r="I790" s="28">
        <v>7.6600000000001167E-2</v>
      </c>
      <c r="J790" s="28">
        <f t="shared" si="71"/>
        <v>3.1572382180494594E-2</v>
      </c>
    </row>
    <row r="791" spans="2:10" x14ac:dyDescent="0.35">
      <c r="B791" s="1">
        <v>-1.2500000000000462</v>
      </c>
      <c r="C791" s="25">
        <f t="shared" si="74"/>
        <v>2.2500000000000462</v>
      </c>
      <c r="D791" s="26" cm="1">
        <f t="array" aca="1" ref="D791" ca="1">B791^2*$P$6+C791^2*$P$5+2*B791*C791*MMULT(MMULT(TRANSPOSE(gmvweights), covmat), epweights)</f>
        <v>1.1124915980100965E-3</v>
      </c>
      <c r="E791" s="27">
        <f t="shared" ca="1" si="75"/>
        <v>3.3354034208924362E-2</v>
      </c>
      <c r="F791" s="27">
        <f t="shared" si="72"/>
        <v>7.2269198279524705E-3</v>
      </c>
      <c r="G791" s="26">
        <f t="shared" ca="1" si="73"/>
        <v>0.14171958325472106</v>
      </c>
      <c r="I791" s="28">
        <v>7.670000000000117E-2</v>
      </c>
      <c r="J791" s="28">
        <f t="shared" si="71"/>
        <v>3.1610335682035709E-2</v>
      </c>
    </row>
    <row r="792" spans="2:10" x14ac:dyDescent="0.35">
      <c r="B792" s="1">
        <v>-1.2750000000000461</v>
      </c>
      <c r="C792" s="25">
        <f t="shared" si="74"/>
        <v>2.2750000000000461</v>
      </c>
      <c r="D792" s="26" cm="1">
        <f t="array" aca="1" ref="D792" ca="1">B792^2*$P$6+C792^2*$P$5+2*B792*C792*MMULT(MMULT(TRANSPOSE(gmvweights), covmat), epweights)</f>
        <v>1.1132696229447705E-3</v>
      </c>
      <c r="E792" s="27">
        <f t="shared" ca="1" si="75"/>
        <v>3.3365695301383586E-2</v>
      </c>
      <c r="F792" s="27">
        <f t="shared" si="72"/>
        <v>7.1979233840033831E-3</v>
      </c>
      <c r="G792" s="26">
        <f t="shared" ca="1" si="73"/>
        <v>0.14080100359271017</v>
      </c>
      <c r="I792" s="28">
        <v>7.6800000000001173E-2</v>
      </c>
      <c r="J792" s="28">
        <f t="shared" ref="J792:J823" si="76">$J$21*I792+rf</f>
        <v>3.1648289183576823E-2</v>
      </c>
    </row>
    <row r="793" spans="2:10" x14ac:dyDescent="0.35">
      <c r="B793" s="1">
        <v>-1.300000000000046</v>
      </c>
      <c r="C793" s="25">
        <f t="shared" si="74"/>
        <v>2.300000000000046</v>
      </c>
      <c r="D793" s="26" cm="1">
        <f t="array" aca="1" ref="D793" ca="1">B793^2*$P$6+C793^2*$P$5+2*B793*C793*MMULT(MMULT(TRANSPOSE(gmvweights), covmat), epweights)</f>
        <v>1.1140630543137941E-3</v>
      </c>
      <c r="E793" s="27">
        <f t="shared" ca="1" si="75"/>
        <v>3.3377583110731579E-2</v>
      </c>
      <c r="F793" s="27">
        <f t="shared" si="72"/>
        <v>7.1689269400542974E-3</v>
      </c>
      <c r="G793" s="26">
        <f t="shared" ca="1" si="73"/>
        <v>0.13988211562727382</v>
      </c>
      <c r="I793" s="28">
        <v>7.6900000000001176E-2</v>
      </c>
      <c r="J793" s="28">
        <f t="shared" si="76"/>
        <v>3.1686242685117938E-2</v>
      </c>
    </row>
    <row r="794" spans="2:10" x14ac:dyDescent="0.35">
      <c r="B794" s="1">
        <v>-1.3250000000000459</v>
      </c>
      <c r="C794" s="25">
        <f t="shared" si="74"/>
        <v>2.3250000000000459</v>
      </c>
      <c r="D794" s="26" cm="1">
        <f t="array" aca="1" ref="D794" ca="1">B794^2*$P$6+C794^2*$P$5+2*B794*C794*MMULT(MMULT(TRANSPOSE(gmvweights), covmat), epweights)</f>
        <v>1.1148718921171683E-3</v>
      </c>
      <c r="E794" s="27">
        <f t="shared" ca="1" si="75"/>
        <v>3.3389697394812796E-2</v>
      </c>
      <c r="F794" s="27">
        <f t="shared" si="72"/>
        <v>7.1399304961052065E-3</v>
      </c>
      <c r="G794" s="26">
        <f t="shared" ca="1" si="73"/>
        <v>0.13896293941334237</v>
      </c>
      <c r="I794" s="28">
        <v>7.7000000000001179E-2</v>
      </c>
      <c r="J794" s="28">
        <f t="shared" si="76"/>
        <v>3.1724196186659059E-2</v>
      </c>
    </row>
    <row r="795" spans="2:10" x14ac:dyDescent="0.35">
      <c r="B795" s="1">
        <v>-1.3500000000000458</v>
      </c>
      <c r="C795" s="25">
        <f t="shared" si="74"/>
        <v>2.3500000000000458</v>
      </c>
      <c r="D795" s="26" cm="1">
        <f t="array" aca="1" ref="D795" ca="1">B795^2*$P$6+C795^2*$P$5+2*B795*C795*MMULT(MMULT(TRANSPOSE(gmvweights), covmat), epweights)</f>
        <v>1.115696136354892E-3</v>
      </c>
      <c r="E795" s="27">
        <f t="shared" ca="1" si="75"/>
        <v>3.3402037907212967E-2</v>
      </c>
      <c r="F795" s="27">
        <f t="shared" si="72"/>
        <v>7.110934052156119E-3</v>
      </c>
      <c r="G795" s="26">
        <f t="shared" ca="1" si="73"/>
        <v>0.13804349497970048</v>
      </c>
      <c r="I795" s="28">
        <v>7.7100000000001181E-2</v>
      </c>
      <c r="J795" s="28">
        <f t="shared" si="76"/>
        <v>3.1762149688200174E-2</v>
      </c>
    </row>
    <row r="796" spans="2:10" x14ac:dyDescent="0.35">
      <c r="B796" s="1">
        <v>-1.3750000000000457</v>
      </c>
      <c r="C796" s="25">
        <f t="shared" si="74"/>
        <v>2.3750000000000457</v>
      </c>
      <c r="D796" s="26" cm="1">
        <f t="array" aca="1" ref="D796" ca="1">B796^2*$P$6+C796^2*$P$5+2*B796*C796*MMULT(MMULT(TRANSPOSE(gmvweights), covmat), epweights)</f>
        <v>1.1165357870269663E-3</v>
      </c>
      <c r="E796" s="27">
        <f t="shared" ca="1" si="75"/>
        <v>3.3414604397283623E-2</v>
      </c>
      <c r="F796" s="27">
        <f t="shared" si="72"/>
        <v>7.0819376082070316E-3</v>
      </c>
      <c r="G796" s="26">
        <f t="shared" ca="1" si="73"/>
        <v>0.13712380232697027</v>
      </c>
      <c r="I796" s="28">
        <v>7.7200000000001184E-2</v>
      </c>
      <c r="J796" s="28">
        <f t="shared" si="76"/>
        <v>3.1800103189741288E-2</v>
      </c>
    </row>
    <row r="797" spans="2:10" x14ac:dyDescent="0.35">
      <c r="B797" s="1">
        <v>-1.4000000000000457</v>
      </c>
      <c r="C797" s="25">
        <f t="shared" si="74"/>
        <v>2.4000000000000457</v>
      </c>
      <c r="D797" s="26" cm="1">
        <f t="array" aca="1" ref="D797" ca="1">B797^2*$P$6+C797^2*$P$5+2*B797*C797*MMULT(MMULT(TRANSPOSE(gmvweights), covmat), epweights)</f>
        <v>1.1173908441333901E-3</v>
      </c>
      <c r="E797" s="27">
        <f t="shared" ca="1" si="75"/>
        <v>3.342739661016679E-2</v>
      </c>
      <c r="F797" s="27">
        <f t="shared" si="72"/>
        <v>7.0529411642579441E-3</v>
      </c>
      <c r="G797" s="26">
        <f t="shared" ca="1" si="73"/>
        <v>0.13620388142560846</v>
      </c>
      <c r="I797" s="28">
        <v>7.7300000000001187E-2</v>
      </c>
      <c r="J797" s="28">
        <f t="shared" si="76"/>
        <v>3.1838056691282403E-2</v>
      </c>
    </row>
    <row r="798" spans="2:10" x14ac:dyDescent="0.35">
      <c r="B798" s="1">
        <v>-1.4250000000000456</v>
      </c>
      <c r="C798" s="25">
        <f t="shared" si="74"/>
        <v>2.4250000000000456</v>
      </c>
      <c r="D798" s="26" cm="1">
        <f t="array" aca="1" ref="D798" ca="1">B798^2*$P$6+C798^2*$P$5+2*B798*C798*MMULT(MMULT(TRANSPOSE(gmvweights), covmat), epweights)</f>
        <v>1.1182613076741645E-3</v>
      </c>
      <c r="E798" s="27">
        <f t="shared" ca="1" si="75"/>
        <v>3.3440414286820139E-2</v>
      </c>
      <c r="F798" s="27">
        <f t="shared" si="72"/>
        <v>7.0239447203088567E-3</v>
      </c>
      <c r="G798" s="26">
        <f t="shared" ca="1" si="73"/>
        <v>0.13528375221391553</v>
      </c>
      <c r="I798" s="28">
        <v>7.740000000000119E-2</v>
      </c>
      <c r="J798" s="28">
        <f t="shared" si="76"/>
        <v>3.1876010192823517E-2</v>
      </c>
    </row>
    <row r="799" spans="2:10" x14ac:dyDescent="0.35">
      <c r="B799" s="1">
        <v>-1.4500000000000455</v>
      </c>
      <c r="C799" s="25">
        <f t="shared" si="74"/>
        <v>2.4500000000000455</v>
      </c>
      <c r="D799" s="26" cm="1">
        <f t="array" aca="1" ref="D799" ca="1">B799^2*$P$6+C799^2*$P$5+2*B799*C799*MMULT(MMULT(TRANSPOSE(gmvweights), covmat), epweights)</f>
        <v>1.1191471776492877E-3</v>
      </c>
      <c r="E799" s="27">
        <f t="shared" ca="1" si="75"/>
        <v>3.3453657164042437E-2</v>
      </c>
      <c r="F799" s="27">
        <f t="shared" si="72"/>
        <v>6.9949482763597692E-3</v>
      </c>
      <c r="G799" s="26">
        <f t="shared" ca="1" si="73"/>
        <v>0.13436343459605818</v>
      </c>
      <c r="I799" s="28">
        <v>7.7500000000001193E-2</v>
      </c>
      <c r="J799" s="28">
        <f t="shared" si="76"/>
        <v>3.1913963694364639E-2</v>
      </c>
    </row>
    <row r="800" spans="2:10" x14ac:dyDescent="0.35">
      <c r="B800" s="1">
        <v>-1.4750000000000454</v>
      </c>
      <c r="C800" s="25">
        <f t="shared" si="74"/>
        <v>2.4750000000000454</v>
      </c>
      <c r="D800" s="26" cm="1">
        <f t="array" aca="1" ref="D800" ca="1">B800^2*$P$6+C800^2*$P$5+2*B800*C800*MMULT(MMULT(TRANSPOSE(gmvweights), covmat), epweights)</f>
        <v>1.120048454058763E-3</v>
      </c>
      <c r="E800" s="27">
        <f t="shared" ca="1" si="75"/>
        <v>3.3467124974499426E-2</v>
      </c>
      <c r="F800" s="27">
        <f t="shared" si="72"/>
        <v>6.9659518324106801E-3</v>
      </c>
      <c r="G800" s="26">
        <f t="shared" ca="1" si="73"/>
        <v>0.13344294844010507</v>
      </c>
      <c r="I800" s="28">
        <v>7.7600000000001196E-2</v>
      </c>
      <c r="J800" s="28">
        <f t="shared" si="76"/>
        <v>3.1951917195905753E-2</v>
      </c>
    </row>
    <row r="801" spans="2:10" x14ac:dyDescent="0.35">
      <c r="B801" s="1">
        <v>-1.5000000000000453</v>
      </c>
      <c r="C801" s="25">
        <f t="shared" si="74"/>
        <v>2.5000000000000453</v>
      </c>
      <c r="D801" s="26" cm="1">
        <f t="array" aca="1" ref="D801" ca="1">B801^2*$P$6+C801^2*$P$5+2*B801*C801*MMULT(MMULT(TRANSPOSE(gmvweights), covmat), epweights)</f>
        <v>1.1209651369025863E-3</v>
      </c>
      <c r="E801" s="27">
        <f t="shared" ca="1" si="75"/>
        <v>3.3480817446749807E-2</v>
      </c>
      <c r="F801" s="27">
        <f t="shared" si="72"/>
        <v>6.9369553884615926E-3</v>
      </c>
      <c r="G801" s="26">
        <f t="shared" ca="1" si="73"/>
        <v>0.13252231357607774</v>
      </c>
      <c r="I801" s="28">
        <v>7.7700000000001199E-2</v>
      </c>
      <c r="J801" s="28">
        <f t="shared" si="76"/>
        <v>3.1989870697446868E-2</v>
      </c>
    </row>
    <row r="802" spans="2:10" x14ac:dyDescent="0.35">
      <c r="B802" s="1">
        <v>-1.5250000000000452</v>
      </c>
      <c r="C802" s="25">
        <f t="shared" si="74"/>
        <v>2.5250000000000452</v>
      </c>
      <c r="D802" s="26" cm="1">
        <f t="array" aca="1" ref="D802" ca="1">B802^2*$P$6+C802^2*$P$5+2*B802*C802*MMULT(MMULT(TRANSPOSE(gmvweights), covmat), epweights)</f>
        <v>1.1218972261807618E-3</v>
      </c>
      <c r="E802" s="27">
        <f t="shared" ca="1" si="75"/>
        <v>3.3494734305271952E-2</v>
      </c>
      <c r="F802" s="27">
        <f t="shared" si="72"/>
        <v>6.9079589445125052E-3</v>
      </c>
      <c r="G802" s="26">
        <f t="shared" ca="1" si="73"/>
        <v>0.13160154979401367</v>
      </c>
      <c r="I802" s="28">
        <v>7.7800000000001202E-2</v>
      </c>
      <c r="J802" s="28">
        <f t="shared" si="76"/>
        <v>3.2027824198987982E-2</v>
      </c>
    </row>
    <row r="803" spans="2:10" x14ac:dyDescent="0.35">
      <c r="B803" s="1">
        <v>-1.5500000000000451</v>
      </c>
      <c r="C803" s="25">
        <f t="shared" si="74"/>
        <v>2.5500000000000451</v>
      </c>
      <c r="D803" s="26" cm="1">
        <f t="array" aca="1" ref="D803" ca="1">B803^2*$P$6+C803^2*$P$5+2*B803*C803*MMULT(MMULT(TRANSPOSE(gmvweights), covmat), epweights)</f>
        <v>1.1228447218932843E-3</v>
      </c>
      <c r="E803" s="27">
        <f t="shared" ca="1" si="75"/>
        <v>3.3508875270490415E-2</v>
      </c>
      <c r="F803" s="27">
        <f t="shared" si="72"/>
        <v>6.8789625005634177E-3</v>
      </c>
      <c r="G803" s="26">
        <f t="shared" ca="1" si="73"/>
        <v>0.13068067684204698</v>
      </c>
      <c r="I803" s="28">
        <v>7.7900000000001204E-2</v>
      </c>
      <c r="J803" s="28">
        <f t="shared" si="76"/>
        <v>3.2065777700529104E-2</v>
      </c>
    </row>
    <row r="804" spans="2:10" x14ac:dyDescent="0.35">
      <c r="B804" s="1">
        <v>-1.575000000000045</v>
      </c>
      <c r="C804" s="25">
        <f t="shared" si="74"/>
        <v>2.575000000000045</v>
      </c>
      <c r="D804" s="26" cm="1">
        <f t="array" aca="1" ref="D804" ca="1">B804^2*$P$6+C804^2*$P$5+2*B804*C804*MMULT(MMULT(TRANSPOSE(gmvweights), covmat), epweights)</f>
        <v>1.1238076240401591E-3</v>
      </c>
      <c r="E804" s="27">
        <f t="shared" ca="1" si="75"/>
        <v>3.3523240058803375E-2</v>
      </c>
      <c r="F804" s="27">
        <f t="shared" si="72"/>
        <v>6.8499660566143303E-3</v>
      </c>
      <c r="G804" s="26">
        <f t="shared" ca="1" si="73"/>
        <v>0.12975971442450135</v>
      </c>
      <c r="I804" s="28">
        <v>7.8000000000001207E-2</v>
      </c>
      <c r="J804" s="28">
        <f t="shared" si="76"/>
        <v>3.2103731202070218E-2</v>
      </c>
    </row>
    <row r="805" spans="2:10" x14ac:dyDescent="0.35">
      <c r="B805" s="1">
        <v>-1.6000000000000449</v>
      </c>
      <c r="C805" s="25">
        <f t="shared" si="74"/>
        <v>2.6000000000000449</v>
      </c>
      <c r="D805" s="26" cm="1">
        <f t="array" aca="1" ref="D805" ca="1">B805^2*$P$6+C805^2*$P$5+2*B805*C805*MMULT(MMULT(TRANSPOSE(gmvweights), covmat), epweights)</f>
        <v>1.1247859326213826E-3</v>
      </c>
      <c r="E805" s="27">
        <f t="shared" ca="1" si="75"/>
        <v>3.3537828382609727E-2</v>
      </c>
      <c r="F805" s="27">
        <f t="shared" si="72"/>
        <v>6.8209696126652446E-3</v>
      </c>
      <c r="G805" s="26">
        <f t="shared" ca="1" si="73"/>
        <v>0.12883868220000147</v>
      </c>
      <c r="I805" s="28">
        <v>7.810000000000121E-2</v>
      </c>
      <c r="J805" s="28">
        <f t="shared" si="76"/>
        <v>3.2141684703611333E-2</v>
      </c>
    </row>
    <row r="806" spans="2:10" x14ac:dyDescent="0.35">
      <c r="B806" s="1">
        <v>-1.6250000000000449</v>
      </c>
      <c r="C806" s="25">
        <f t="shared" si="74"/>
        <v>2.6250000000000449</v>
      </c>
      <c r="D806" s="26" cm="1">
        <f t="array" aca="1" ref="D806" ca="1">B806^2*$P$6+C806^2*$P$5+2*B806*C806*MMULT(MMULT(TRANSPOSE(gmvweights), covmat), epweights)</f>
        <v>1.1257796476369548E-3</v>
      </c>
      <c r="E806" s="27">
        <f t="shared" ca="1" si="75"/>
        <v>3.3552639950337068E-2</v>
      </c>
      <c r="F806" s="27">
        <f t="shared" si="72"/>
        <v>6.7919731687161519E-3</v>
      </c>
      <c r="G806" s="26">
        <f t="shared" ca="1" si="73"/>
        <v>0.12791759977959752</v>
      </c>
      <c r="I806" s="28">
        <v>7.8200000000001213E-2</v>
      </c>
      <c r="J806" s="28">
        <f t="shared" si="76"/>
        <v>3.2179638205152447E-2</v>
      </c>
    </row>
    <row r="807" spans="2:10" x14ac:dyDescent="0.35">
      <c r="B807" s="1">
        <v>-1.6500000000000448</v>
      </c>
      <c r="C807" s="25">
        <f t="shared" si="74"/>
        <v>2.6500000000000448</v>
      </c>
      <c r="D807" s="26" cm="1">
        <f t="array" aca="1" ref="D807" ca="1">B807^2*$P$6+C807^2*$P$5+2*B807*C807*MMULT(MMULT(TRANSPOSE(gmvweights), covmat), epweights)</f>
        <v>1.1267887690868793E-3</v>
      </c>
      <c r="E807" s="27">
        <f t="shared" ca="1" si="75"/>
        <v>3.356767446646966E-2</v>
      </c>
      <c r="F807" s="27">
        <f t="shared" si="72"/>
        <v>6.7629767247670662E-3</v>
      </c>
      <c r="G807" s="26">
        <f t="shared" ca="1" si="73"/>
        <v>0.12699648672490854</v>
      </c>
      <c r="I807" s="28">
        <v>7.8300000000001216E-2</v>
      </c>
      <c r="J807" s="28">
        <f t="shared" si="76"/>
        <v>3.2217591706693569E-2</v>
      </c>
    </row>
    <row r="808" spans="2:10" x14ac:dyDescent="0.35">
      <c r="B808" s="1">
        <v>-1.6750000000000447</v>
      </c>
      <c r="C808" s="25">
        <f t="shared" si="74"/>
        <v>2.6750000000000447</v>
      </c>
      <c r="D808" s="26" cm="1">
        <f t="array" aca="1" ref="D808" ca="1">B808^2*$P$6+C808^2*$P$5+2*B808*C808*MMULT(MMULT(TRANSPOSE(gmvweights), covmat), epweights)</f>
        <v>1.1278132969711526E-3</v>
      </c>
      <c r="E808" s="27">
        <f t="shared" ca="1" si="75"/>
        <v>3.3582931631576669E-2</v>
      </c>
      <c r="F808" s="27">
        <f t="shared" si="72"/>
        <v>6.733980280817977E-3</v>
      </c>
      <c r="G808" s="26">
        <f t="shared" ca="1" si="73"/>
        <v>0.12607536254628041</v>
      </c>
      <c r="I808" s="28">
        <v>7.8400000000001219E-2</v>
      </c>
      <c r="J808" s="28">
        <f t="shared" si="76"/>
        <v>3.2255545208234683E-2</v>
      </c>
    </row>
    <row r="809" spans="2:10" x14ac:dyDescent="0.35">
      <c r="B809" s="1">
        <v>-1.7000000000000446</v>
      </c>
      <c r="C809" s="25">
        <f t="shared" si="74"/>
        <v>2.7000000000000446</v>
      </c>
      <c r="D809" s="26" cm="1">
        <f t="array" aca="1" ref="D809" ca="1">B809^2*$P$6+C809^2*$P$5+2*B809*C809*MMULT(MMULT(TRANSPOSE(gmvweights), covmat), epweights)</f>
        <v>1.1288532312897781E-3</v>
      </c>
      <c r="E809" s="27">
        <f t="shared" ca="1" si="75"/>
        <v>3.3598411142340912E-2</v>
      </c>
      <c r="F809" s="27">
        <f t="shared" si="72"/>
        <v>6.7049838368688913E-3</v>
      </c>
      <c r="G809" s="26">
        <f t="shared" ca="1" si="73"/>
        <v>0.12515424670096217</v>
      </c>
      <c r="I809" s="28">
        <v>7.8500000000001222E-2</v>
      </c>
      <c r="J809" s="28">
        <f t="shared" si="76"/>
        <v>3.2293498709775798E-2</v>
      </c>
    </row>
    <row r="810" spans="2:10" x14ac:dyDescent="0.35">
      <c r="B810" s="1">
        <v>-1.7250000000000445</v>
      </c>
      <c r="C810" s="25">
        <f t="shared" si="74"/>
        <v>2.7250000000000445</v>
      </c>
      <c r="D810" s="26" cm="1">
        <f t="array" aca="1" ref="D810" ca="1">B810^2*$P$6+C810^2*$P$5+2*B810*C810*MMULT(MMULT(TRANSPOSE(gmvweights), covmat), epweights)</f>
        <v>1.1299085720427524E-3</v>
      </c>
      <c r="E810" s="27">
        <f t="shared" ca="1" si="75"/>
        <v>3.3614112691587629E-2</v>
      </c>
      <c r="F810" s="27">
        <f t="shared" si="72"/>
        <v>6.6759873929198021E-3</v>
      </c>
      <c r="G810" s="26">
        <f t="shared" ca="1" si="73"/>
        <v>0.12423315859129898</v>
      </c>
      <c r="I810" s="28">
        <v>7.8600000000001224E-2</v>
      </c>
      <c r="J810" s="28">
        <f t="shared" si="76"/>
        <v>3.2331452211316912E-2</v>
      </c>
    </row>
    <row r="811" spans="2:10" x14ac:dyDescent="0.35">
      <c r="B811" s="1">
        <v>-1.7500000000000444</v>
      </c>
      <c r="C811" s="25">
        <f t="shared" si="74"/>
        <v>2.7500000000000444</v>
      </c>
      <c r="D811" s="26" cm="1">
        <f t="array" aca="1" ref="D811" ca="1">B811^2*$P$6+C811^2*$P$5+2*B811*C811*MMULT(MMULT(TRANSPOSE(gmvweights), covmat), epweights)</f>
        <v>1.1309793192300754E-3</v>
      </c>
      <c r="E811" s="27">
        <f t="shared" ca="1" si="75"/>
        <v>3.363003596831373E-2</v>
      </c>
      <c r="F811" s="27">
        <f t="shared" si="72"/>
        <v>6.6469909489707164E-3</v>
      </c>
      <c r="G811" s="26">
        <f t="shared" ca="1" si="73"/>
        <v>0.12331211756294334</v>
      </c>
      <c r="I811" s="28">
        <v>7.8700000000001227E-2</v>
      </c>
      <c r="J811" s="28">
        <f t="shared" si="76"/>
        <v>3.2369405712858033E-2</v>
      </c>
    </row>
    <row r="812" spans="2:10" x14ac:dyDescent="0.35">
      <c r="B812" s="1">
        <v>-1.7750000000000443</v>
      </c>
      <c r="C812" s="25">
        <f t="shared" si="74"/>
        <v>2.7750000000000443</v>
      </c>
      <c r="D812" s="26" cm="1">
        <f t="array" aca="1" ref="D812" ca="1">B812^2*$P$6+C812^2*$P$5+2*B812*C812*MMULT(MMULT(TRANSPOSE(gmvweights), covmat), epweights)</f>
        <v>1.1320654728517489E-3</v>
      </c>
      <c r="E812" s="27">
        <f t="shared" ca="1" si="75"/>
        <v>3.3646180657717288E-2</v>
      </c>
      <c r="F812" s="27">
        <f t="shared" si="72"/>
        <v>6.6179945050216273E-3</v>
      </c>
      <c r="G812" s="26">
        <f t="shared" ca="1" si="73"/>
        <v>0.12239114290308309</v>
      </c>
      <c r="I812" s="28">
        <v>7.880000000000123E-2</v>
      </c>
      <c r="J812" s="28">
        <f t="shared" si="76"/>
        <v>3.2407359214399148E-2</v>
      </c>
    </row>
    <row r="813" spans="2:10" x14ac:dyDescent="0.35">
      <c r="B813" s="1">
        <v>-1.8000000000000442</v>
      </c>
      <c r="C813" s="25">
        <f t="shared" si="74"/>
        <v>2.8000000000000442</v>
      </c>
      <c r="D813" s="26" cm="1">
        <f t="array" aca="1" ref="D813" ca="1">B813^2*$P$6+C813^2*$P$5+2*B813*C813*MMULT(MMULT(TRANSPOSE(gmvweights), covmat), epweights)</f>
        <v>1.1331670329077729E-3</v>
      </c>
      <c r="E813" s="27">
        <f t="shared" ca="1" si="75"/>
        <v>3.3662546441227126E-2</v>
      </c>
      <c r="F813" s="27">
        <f t="shared" si="72"/>
        <v>6.5889980610725381E-3</v>
      </c>
      <c r="G813" s="26">
        <f t="shared" ca="1" si="73"/>
        <v>0.12147025383868965</v>
      </c>
      <c r="I813" s="28">
        <v>7.8900000000001233E-2</v>
      </c>
      <c r="J813" s="28">
        <f t="shared" si="76"/>
        <v>3.2445312715940262E-2</v>
      </c>
    </row>
    <row r="814" spans="2:10" x14ac:dyDescent="0.35">
      <c r="B814" s="1">
        <v>-1.8250000000000441</v>
      </c>
      <c r="C814" s="25">
        <f t="shared" si="74"/>
        <v>2.8250000000000441</v>
      </c>
      <c r="D814" s="26" cm="1">
        <f t="array" aca="1" ref="D814" ca="1">B814^2*$P$6+C814^2*$P$5+2*B814*C814*MMULT(MMULT(TRANSPOSE(gmvweights), covmat), epweights)</f>
        <v>1.1342839993981457E-3</v>
      </c>
      <c r="E814" s="27">
        <f t="shared" ca="1" si="75"/>
        <v>3.3679132996532815E-2</v>
      </c>
      <c r="F814" s="27">
        <f t="shared" si="72"/>
        <v>6.5600016171234524E-3</v>
      </c>
      <c r="G814" s="26">
        <f t="shared" ca="1" si="73"/>
        <v>0.12054946953478343</v>
      </c>
      <c r="I814" s="28">
        <v>7.9000000000001236E-2</v>
      </c>
      <c r="J814" s="28">
        <f t="shared" si="76"/>
        <v>3.2483266217481377E-2</v>
      </c>
    </row>
    <row r="815" spans="2:10" x14ac:dyDescent="0.35">
      <c r="B815" s="1">
        <v>-1.8500000000000441</v>
      </c>
      <c r="C815" s="25">
        <f t="shared" si="74"/>
        <v>2.8500000000000441</v>
      </c>
      <c r="D815" s="26" cm="1">
        <f t="array" aca="1" ref="D815" ca="1">B815^2*$P$6+C815^2*$P$5+2*B815*C815*MMULT(MMULT(TRANSPOSE(gmvweights), covmat), epweights)</f>
        <v>1.1354163723228689E-3</v>
      </c>
      <c r="E815" s="27">
        <f t="shared" ca="1" si="75"/>
        <v>3.3695939997614978E-2</v>
      </c>
      <c r="F815" s="27">
        <f t="shared" si="72"/>
        <v>6.5310051731743632E-3</v>
      </c>
      <c r="G815" s="26">
        <f t="shared" ca="1" si="73"/>
        <v>0.119628809092718</v>
      </c>
      <c r="I815" s="28">
        <v>7.9100000000001239E-2</v>
      </c>
      <c r="J815" s="28">
        <f t="shared" si="76"/>
        <v>3.2521219719022498E-2</v>
      </c>
    </row>
    <row r="816" spans="2:10" x14ac:dyDescent="0.35">
      <c r="B816" s="1">
        <v>-1.875000000000044</v>
      </c>
      <c r="C816" s="25">
        <f t="shared" si="74"/>
        <v>2.875000000000044</v>
      </c>
      <c r="D816" s="26" cm="1">
        <f t="array" aca="1" ref="D816" ca="1">B816^2*$P$6+C816^2*$P$5+2*B816*C816*MMULT(MMULT(TRANSPOSE(gmvweights), covmat), epweights)</f>
        <v>1.1365641516819444E-3</v>
      </c>
      <c r="E816" s="27">
        <f t="shared" ca="1" si="75"/>
        <v>3.3712967114775651E-2</v>
      </c>
      <c r="F816" s="27">
        <f t="shared" si="72"/>
        <v>6.5020087292252775E-3</v>
      </c>
      <c r="G816" s="26">
        <f t="shared" ca="1" si="73"/>
        <v>0.11870829154848506</v>
      </c>
      <c r="I816" s="28">
        <v>7.9200000000001242E-2</v>
      </c>
      <c r="J816" s="28">
        <f t="shared" si="76"/>
        <v>3.2559173220563613E-2</v>
      </c>
    </row>
    <row r="817" spans="2:10" x14ac:dyDescent="0.35">
      <c r="B817" s="1">
        <v>-1.9000000000000439</v>
      </c>
      <c r="C817" s="25">
        <f t="shared" si="74"/>
        <v>2.9000000000000439</v>
      </c>
      <c r="D817" s="26" cm="1">
        <f t="array" aca="1" ref="D817" ca="1">B817^2*$P$6+C817^2*$P$5+2*B817*C817*MMULT(MMULT(TRANSPOSE(gmvweights), covmat), epweights)</f>
        <v>1.1377273374753669E-3</v>
      </c>
      <c r="E817" s="27">
        <f t="shared" ca="1" si="75"/>
        <v>3.3730214014668906E-2</v>
      </c>
      <c r="F817" s="27">
        <f t="shared" si="72"/>
        <v>6.4730122852761883E-3</v>
      </c>
      <c r="G817" s="26">
        <f t="shared" ca="1" si="73"/>
        <v>0.11778793587103739</v>
      </c>
      <c r="I817" s="28">
        <v>7.9300000000001244E-2</v>
      </c>
      <c r="J817" s="28">
        <f t="shared" si="76"/>
        <v>3.2597126722104727E-2</v>
      </c>
    </row>
    <row r="818" spans="2:10" x14ac:dyDescent="0.35">
      <c r="B818" s="1">
        <v>-1.9250000000000438</v>
      </c>
      <c r="C818" s="25">
        <f t="shared" si="74"/>
        <v>2.9250000000000438</v>
      </c>
      <c r="D818" s="26" cm="1">
        <f t="array" aca="1" ref="D818" ca="1">B818^2*$P$6+C818^2*$P$5+2*B818*C818*MMULT(MMULT(TRANSPOSE(gmvweights), covmat), epweights)</f>
        <v>1.1389059297031434E-3</v>
      </c>
      <c r="E818" s="27">
        <f t="shared" ca="1" si="75"/>
        <v>3.3747680360332079E-2</v>
      </c>
      <c r="F818" s="27">
        <f t="shared" si="72"/>
        <v>6.4440158413270991E-3</v>
      </c>
      <c r="G818" s="26">
        <f t="shared" ca="1" si="73"/>
        <v>0.11686776096063183</v>
      </c>
      <c r="I818" s="28">
        <v>7.9400000000001247E-2</v>
      </c>
      <c r="J818" s="28">
        <f t="shared" si="76"/>
        <v>3.2635080223645842E-2</v>
      </c>
    </row>
    <row r="819" spans="2:10" x14ac:dyDescent="0.35">
      <c r="B819" s="1">
        <v>-1.9500000000000437</v>
      </c>
      <c r="C819" s="25">
        <f t="shared" si="74"/>
        <v>2.9500000000000437</v>
      </c>
      <c r="D819" s="26" cm="1">
        <f t="array" aca="1" ref="D819" ca="1">B819^2*$P$6+C819^2*$P$5+2*B819*C819*MMULT(MMULT(TRANSPOSE(gmvweights), covmat), epweights)</f>
        <v>1.1400999283652652E-3</v>
      </c>
      <c r="E819" s="27">
        <f t="shared" ca="1" si="75"/>
        <v>3.3765365811216454E-2</v>
      </c>
      <c r="F819" s="27">
        <f t="shared" si="72"/>
        <v>6.4150193973780099E-3</v>
      </c>
      <c r="G819" s="26">
        <f t="shared" ca="1" si="73"/>
        <v>0.11594778564719374</v>
      </c>
      <c r="I819" s="28">
        <v>7.950000000000125E-2</v>
      </c>
      <c r="J819" s="28">
        <f t="shared" si="76"/>
        <v>3.2673033725186963E-2</v>
      </c>
    </row>
    <row r="820" spans="2:10" x14ac:dyDescent="0.35">
      <c r="B820" s="1">
        <v>-1.9750000000000436</v>
      </c>
      <c r="C820" s="25">
        <f t="shared" si="74"/>
        <v>2.9750000000000436</v>
      </c>
      <c r="D820" s="26" cm="1">
        <f t="array" aca="1" ref="D820" ca="1">B820^2*$P$6+C820^2*$P$5+2*B820*C820*MMULT(MMULT(TRANSPOSE(gmvweights), covmat), epweights)</f>
        <v>1.1413093334617392E-3</v>
      </c>
      <c r="E820" s="27">
        <f t="shared" ca="1" si="75"/>
        <v>3.3783270023219174E-2</v>
      </c>
      <c r="F820" s="27">
        <f t="shared" si="72"/>
        <v>6.3860229534289242E-3</v>
      </c>
      <c r="G820" s="26">
        <f t="shared" ca="1" si="73"/>
        <v>0.11502802868869912</v>
      </c>
      <c r="I820" s="28">
        <v>7.9600000000001253E-2</v>
      </c>
      <c r="J820" s="28">
        <f t="shared" si="76"/>
        <v>3.2710987226728078E-2</v>
      </c>
    </row>
    <row r="821" spans="2:10" x14ac:dyDescent="0.35">
      <c r="E821" s="27"/>
      <c r="I821" s="28">
        <v>7.9700000000001256E-2</v>
      </c>
      <c r="J821" s="28">
        <f t="shared" si="76"/>
        <v>3.2748940728269192E-2</v>
      </c>
    </row>
    <row r="822" spans="2:10" x14ac:dyDescent="0.35">
      <c r="E822" s="27"/>
      <c r="I822" s="28">
        <v>7.9800000000001259E-2</v>
      </c>
      <c r="J822" s="28">
        <f t="shared" si="76"/>
        <v>3.2786894229810307E-2</v>
      </c>
    </row>
    <row r="823" spans="2:10" x14ac:dyDescent="0.35">
      <c r="E823" s="27"/>
      <c r="I823" s="28">
        <v>7.9900000000001262E-2</v>
      </c>
      <c r="J823" s="28">
        <f t="shared" si="76"/>
        <v>3.2824847731351428E-2</v>
      </c>
    </row>
    <row r="824" spans="2:10" x14ac:dyDescent="0.35">
      <c r="E824" s="27"/>
    </row>
    <row r="825" spans="2:10" x14ac:dyDescent="0.35">
      <c r="E825" s="27"/>
    </row>
    <row r="826" spans="2:10" x14ac:dyDescent="0.35">
      <c r="E826" s="27"/>
    </row>
    <row r="827" spans="2:10" x14ac:dyDescent="0.35">
      <c r="E827" s="27"/>
    </row>
    <row r="828" spans="2:10" x14ac:dyDescent="0.35">
      <c r="E828" s="27"/>
    </row>
    <row r="829" spans="2:10" x14ac:dyDescent="0.35">
      <c r="E829" s="27"/>
    </row>
    <row r="830" spans="2:10" x14ac:dyDescent="0.35">
      <c r="E830" s="27"/>
    </row>
    <row r="831" spans="2:10" x14ac:dyDescent="0.35">
      <c r="E831" s="27"/>
    </row>
    <row r="832" spans="2:10" x14ac:dyDescent="0.35">
      <c r="E832" s="27"/>
    </row>
    <row r="833" spans="5:5" x14ac:dyDescent="0.35">
      <c r="E833" s="27"/>
    </row>
    <row r="834" spans="5:5" x14ac:dyDescent="0.35">
      <c r="E834" s="27"/>
    </row>
    <row r="835" spans="5:5" x14ac:dyDescent="0.35">
      <c r="E835" s="27"/>
    </row>
    <row r="836" spans="5:5" x14ac:dyDescent="0.35">
      <c r="E836" s="27"/>
    </row>
    <row r="837" spans="5:5" x14ac:dyDescent="0.35">
      <c r="E837" s="27"/>
    </row>
    <row r="838" spans="5:5" x14ac:dyDescent="0.35">
      <c r="E838" s="27"/>
    </row>
    <row r="839" spans="5:5" x14ac:dyDescent="0.35">
      <c r="E839" s="27"/>
    </row>
    <row r="840" spans="5:5" x14ac:dyDescent="0.35">
      <c r="E840" s="27"/>
    </row>
    <row r="841" spans="5:5" x14ac:dyDescent="0.35">
      <c r="E841" s="27"/>
    </row>
    <row r="842" spans="5:5" x14ac:dyDescent="0.35">
      <c r="E842" s="27"/>
    </row>
    <row r="843" spans="5:5" x14ac:dyDescent="0.35">
      <c r="E843" s="27"/>
    </row>
    <row r="844" spans="5:5" x14ac:dyDescent="0.35">
      <c r="E844" s="27"/>
    </row>
    <row r="845" spans="5:5" x14ac:dyDescent="0.35">
      <c r="E845" s="27"/>
    </row>
    <row r="846" spans="5:5" x14ac:dyDescent="0.35">
      <c r="E846" s="27"/>
    </row>
    <row r="847" spans="5:5" x14ac:dyDescent="0.35">
      <c r="E847" s="27"/>
    </row>
    <row r="848" spans="5:5" x14ac:dyDescent="0.35">
      <c r="E848" s="27"/>
    </row>
    <row r="849" spans="5:5" x14ac:dyDescent="0.35">
      <c r="E849" s="27"/>
    </row>
    <row r="850" spans="5:5" x14ac:dyDescent="0.35">
      <c r="E850" s="27"/>
    </row>
    <row r="851" spans="5:5" x14ac:dyDescent="0.35">
      <c r="E851" s="27"/>
    </row>
    <row r="852" spans="5:5" x14ac:dyDescent="0.35">
      <c r="E852" s="27"/>
    </row>
    <row r="853" spans="5:5" x14ac:dyDescent="0.35">
      <c r="E853" s="27"/>
    </row>
    <row r="854" spans="5:5" x14ac:dyDescent="0.35">
      <c r="E854" s="27"/>
    </row>
    <row r="855" spans="5:5" x14ac:dyDescent="0.35">
      <c r="E855" s="27"/>
    </row>
    <row r="856" spans="5:5" x14ac:dyDescent="0.35">
      <c r="E856" s="27"/>
    </row>
    <row r="857" spans="5:5" x14ac:dyDescent="0.35">
      <c r="E857" s="27"/>
    </row>
    <row r="858" spans="5:5" x14ac:dyDescent="0.35">
      <c r="E858" s="27"/>
    </row>
    <row r="859" spans="5:5" x14ac:dyDescent="0.35">
      <c r="E859" s="27"/>
    </row>
    <row r="860" spans="5:5" x14ac:dyDescent="0.35">
      <c r="E860" s="27"/>
    </row>
    <row r="861" spans="5:5" x14ac:dyDescent="0.35">
      <c r="E861" s="27"/>
    </row>
    <row r="862" spans="5:5" x14ac:dyDescent="0.35">
      <c r="E862" s="27"/>
    </row>
    <row r="863" spans="5:5" x14ac:dyDescent="0.35">
      <c r="E863" s="27"/>
    </row>
    <row r="864" spans="5:5" x14ac:dyDescent="0.35">
      <c r="E864" s="27"/>
    </row>
    <row r="865" spans="5:5" x14ac:dyDescent="0.35">
      <c r="E865" s="27"/>
    </row>
    <row r="866" spans="5:5" x14ac:dyDescent="0.35">
      <c r="E866" s="27"/>
    </row>
    <row r="867" spans="5:5" x14ac:dyDescent="0.35">
      <c r="E867" s="27"/>
    </row>
    <row r="868" spans="5:5" x14ac:dyDescent="0.35">
      <c r="E868" s="27"/>
    </row>
    <row r="869" spans="5:5" x14ac:dyDescent="0.35">
      <c r="E869" s="27"/>
    </row>
    <row r="870" spans="5:5" x14ac:dyDescent="0.35">
      <c r="E870" s="27"/>
    </row>
    <row r="871" spans="5:5" x14ac:dyDescent="0.35">
      <c r="E871" s="27"/>
    </row>
    <row r="872" spans="5:5" x14ac:dyDescent="0.35">
      <c r="E872" s="27"/>
    </row>
    <row r="873" spans="5:5" x14ac:dyDescent="0.35">
      <c r="E873" s="27"/>
    </row>
    <row r="874" spans="5:5" x14ac:dyDescent="0.35">
      <c r="E874" s="27"/>
    </row>
    <row r="875" spans="5:5" x14ac:dyDescent="0.35">
      <c r="E875" s="27"/>
    </row>
    <row r="876" spans="5:5" x14ac:dyDescent="0.35">
      <c r="E876" s="27"/>
    </row>
    <row r="877" spans="5:5" x14ac:dyDescent="0.35">
      <c r="E877" s="27"/>
    </row>
    <row r="878" spans="5:5" x14ac:dyDescent="0.35">
      <c r="E878" s="27"/>
    </row>
    <row r="879" spans="5:5" x14ac:dyDescent="0.35">
      <c r="E879" s="27"/>
    </row>
    <row r="880" spans="5:5" x14ac:dyDescent="0.35">
      <c r="E880" s="27"/>
    </row>
    <row r="881" spans="5:5" x14ac:dyDescent="0.35">
      <c r="E881" s="27"/>
    </row>
    <row r="882" spans="5:5" x14ac:dyDescent="0.35">
      <c r="E882" s="27"/>
    </row>
    <row r="883" spans="5:5" x14ac:dyDescent="0.35">
      <c r="E883" s="27"/>
    </row>
    <row r="884" spans="5:5" x14ac:dyDescent="0.35">
      <c r="E884" s="27"/>
    </row>
    <row r="885" spans="5:5" x14ac:dyDescent="0.35">
      <c r="E885" s="27"/>
    </row>
    <row r="886" spans="5:5" x14ac:dyDescent="0.35">
      <c r="E886" s="27"/>
    </row>
    <row r="887" spans="5:5" x14ac:dyDescent="0.35">
      <c r="E887" s="27"/>
    </row>
    <row r="888" spans="5:5" x14ac:dyDescent="0.35">
      <c r="E888" s="27"/>
    </row>
    <row r="889" spans="5:5" x14ac:dyDescent="0.35">
      <c r="E889" s="27"/>
    </row>
    <row r="890" spans="5:5" x14ac:dyDescent="0.35">
      <c r="E890" s="27"/>
    </row>
    <row r="891" spans="5:5" x14ac:dyDescent="0.35">
      <c r="E891" s="27"/>
    </row>
    <row r="892" spans="5:5" x14ac:dyDescent="0.35">
      <c r="E892" s="27"/>
    </row>
    <row r="893" spans="5:5" x14ac:dyDescent="0.35">
      <c r="E893" s="27"/>
    </row>
    <row r="894" spans="5:5" x14ac:dyDescent="0.35">
      <c r="E894" s="27"/>
    </row>
    <row r="895" spans="5:5" x14ac:dyDescent="0.35">
      <c r="E895" s="27"/>
    </row>
    <row r="896" spans="5:5" x14ac:dyDescent="0.35">
      <c r="E896" s="27"/>
    </row>
    <row r="897" spans="5:5" x14ac:dyDescent="0.35">
      <c r="E897" s="27"/>
    </row>
    <row r="898" spans="5:5" x14ac:dyDescent="0.35">
      <c r="E898" s="27"/>
    </row>
    <row r="899" spans="5:5" x14ac:dyDescent="0.35">
      <c r="E899" s="27"/>
    </row>
    <row r="900" spans="5:5" x14ac:dyDescent="0.35">
      <c r="E900" s="27"/>
    </row>
    <row r="901" spans="5:5" x14ac:dyDescent="0.35">
      <c r="E901" s="27"/>
    </row>
    <row r="902" spans="5:5" x14ac:dyDescent="0.35">
      <c r="E902" s="27"/>
    </row>
    <row r="903" spans="5:5" x14ac:dyDescent="0.35">
      <c r="E903" s="27"/>
    </row>
    <row r="904" spans="5:5" x14ac:dyDescent="0.35">
      <c r="E904" s="27"/>
    </row>
    <row r="905" spans="5:5" x14ac:dyDescent="0.35">
      <c r="E905" s="27"/>
    </row>
    <row r="906" spans="5:5" x14ac:dyDescent="0.35">
      <c r="E906" s="27"/>
    </row>
    <row r="907" spans="5:5" x14ac:dyDescent="0.35">
      <c r="E907" s="27"/>
    </row>
    <row r="908" spans="5:5" x14ac:dyDescent="0.35">
      <c r="E908" s="27"/>
    </row>
    <row r="909" spans="5:5" x14ac:dyDescent="0.35">
      <c r="E909" s="27"/>
    </row>
    <row r="910" spans="5:5" x14ac:dyDescent="0.35">
      <c r="E910" s="27"/>
    </row>
    <row r="911" spans="5:5" x14ac:dyDescent="0.35">
      <c r="E911" s="27"/>
    </row>
    <row r="912" spans="5:5" x14ac:dyDescent="0.35">
      <c r="E912" s="27"/>
    </row>
    <row r="913" spans="5:5" x14ac:dyDescent="0.35">
      <c r="E913" s="27"/>
    </row>
    <row r="914" spans="5:5" x14ac:dyDescent="0.35">
      <c r="E914" s="27"/>
    </row>
    <row r="915" spans="5:5" x14ac:dyDescent="0.35">
      <c r="E915" s="27"/>
    </row>
    <row r="916" spans="5:5" x14ac:dyDescent="0.35">
      <c r="E916" s="27"/>
    </row>
    <row r="917" spans="5:5" x14ac:dyDescent="0.35">
      <c r="E917" s="27"/>
    </row>
    <row r="918" spans="5:5" x14ac:dyDescent="0.35">
      <c r="E918" s="27"/>
    </row>
    <row r="919" spans="5:5" x14ac:dyDescent="0.35">
      <c r="E919" s="27"/>
    </row>
    <row r="920" spans="5:5" x14ac:dyDescent="0.35">
      <c r="E920" s="27"/>
    </row>
    <row r="921" spans="5:5" x14ac:dyDescent="0.35">
      <c r="E921" s="27"/>
    </row>
    <row r="922" spans="5:5" x14ac:dyDescent="0.35">
      <c r="E922" s="27"/>
    </row>
    <row r="923" spans="5:5" x14ac:dyDescent="0.35">
      <c r="E923" s="27"/>
    </row>
    <row r="924" spans="5:5" x14ac:dyDescent="0.35">
      <c r="E924" s="27"/>
    </row>
    <row r="925" spans="5:5" x14ac:dyDescent="0.35">
      <c r="E925" s="27"/>
    </row>
    <row r="926" spans="5:5" x14ac:dyDescent="0.35">
      <c r="E926" s="27"/>
    </row>
    <row r="927" spans="5:5" x14ac:dyDescent="0.35">
      <c r="E927" s="27"/>
    </row>
    <row r="928" spans="5:5" x14ac:dyDescent="0.35">
      <c r="E928" s="27"/>
    </row>
    <row r="929" spans="5:5" x14ac:dyDescent="0.35">
      <c r="E929" s="27"/>
    </row>
    <row r="930" spans="5:5" x14ac:dyDescent="0.35">
      <c r="E930" s="27"/>
    </row>
    <row r="931" spans="5:5" x14ac:dyDescent="0.35">
      <c r="E931" s="27"/>
    </row>
    <row r="932" spans="5:5" x14ac:dyDescent="0.35">
      <c r="E932" s="27"/>
    </row>
    <row r="933" spans="5:5" x14ac:dyDescent="0.35">
      <c r="E933" s="27"/>
    </row>
    <row r="934" spans="5:5" x14ac:dyDescent="0.35">
      <c r="E934" s="27"/>
    </row>
    <row r="935" spans="5:5" x14ac:dyDescent="0.35">
      <c r="E935" s="27"/>
    </row>
    <row r="936" spans="5:5" x14ac:dyDescent="0.35">
      <c r="E936" s="27"/>
    </row>
    <row r="937" spans="5:5" x14ac:dyDescent="0.35">
      <c r="E937" s="27"/>
    </row>
    <row r="938" spans="5:5" x14ac:dyDescent="0.35">
      <c r="E938" s="27"/>
    </row>
    <row r="939" spans="5:5" x14ac:dyDescent="0.35">
      <c r="E939" s="27"/>
    </row>
    <row r="940" spans="5:5" x14ac:dyDescent="0.35">
      <c r="E940" s="27"/>
    </row>
    <row r="941" spans="5:5" x14ac:dyDescent="0.35">
      <c r="E941" s="27"/>
    </row>
    <row r="942" spans="5:5" x14ac:dyDescent="0.35">
      <c r="E942" s="27"/>
    </row>
    <row r="943" spans="5:5" x14ac:dyDescent="0.35">
      <c r="E943" s="27"/>
    </row>
    <row r="944" spans="5:5" x14ac:dyDescent="0.35">
      <c r="E944" s="27"/>
    </row>
    <row r="945" spans="5:5" x14ac:dyDescent="0.35">
      <c r="E945" s="27"/>
    </row>
    <row r="946" spans="5:5" x14ac:dyDescent="0.35">
      <c r="E946" s="27"/>
    </row>
    <row r="947" spans="5:5" x14ac:dyDescent="0.35">
      <c r="E947" s="27"/>
    </row>
    <row r="948" spans="5:5" x14ac:dyDescent="0.35">
      <c r="E948" s="27"/>
    </row>
    <row r="949" spans="5:5" x14ac:dyDescent="0.35">
      <c r="E949" s="27"/>
    </row>
    <row r="950" spans="5:5" x14ac:dyDescent="0.35">
      <c r="E950" s="27"/>
    </row>
    <row r="951" spans="5:5" x14ac:dyDescent="0.35">
      <c r="E951" s="27"/>
    </row>
    <row r="952" spans="5:5" x14ac:dyDescent="0.35">
      <c r="E952" s="27"/>
    </row>
    <row r="953" spans="5:5" x14ac:dyDescent="0.35">
      <c r="E953" s="27"/>
    </row>
    <row r="954" spans="5:5" x14ac:dyDescent="0.35">
      <c r="E954" s="27"/>
    </row>
    <row r="955" spans="5:5" x14ac:dyDescent="0.35">
      <c r="E955" s="27"/>
    </row>
    <row r="956" spans="5:5" x14ac:dyDescent="0.35">
      <c r="E956" s="27"/>
    </row>
    <row r="957" spans="5:5" x14ac:dyDescent="0.35">
      <c r="E957" s="27"/>
    </row>
    <row r="958" spans="5:5" x14ac:dyDescent="0.35">
      <c r="E958" s="27"/>
    </row>
    <row r="959" spans="5:5" x14ac:dyDescent="0.35">
      <c r="E959" s="27"/>
    </row>
    <row r="960" spans="5:5" x14ac:dyDescent="0.35">
      <c r="E960" s="27"/>
    </row>
    <row r="961" spans="5:5" x14ac:dyDescent="0.35">
      <c r="E961" s="27"/>
    </row>
    <row r="962" spans="5:5" x14ac:dyDescent="0.35">
      <c r="E962" s="27"/>
    </row>
    <row r="963" spans="5:5" x14ac:dyDescent="0.35">
      <c r="E963" s="27"/>
    </row>
    <row r="964" spans="5:5" x14ac:dyDescent="0.35">
      <c r="E964" s="27"/>
    </row>
    <row r="965" spans="5:5" x14ac:dyDescent="0.35">
      <c r="E965" s="27"/>
    </row>
    <row r="966" spans="5:5" x14ac:dyDescent="0.35">
      <c r="E966" s="27"/>
    </row>
    <row r="967" spans="5:5" x14ac:dyDescent="0.35">
      <c r="E967" s="27"/>
    </row>
    <row r="968" spans="5:5" x14ac:dyDescent="0.35">
      <c r="E968" s="27"/>
    </row>
    <row r="969" spans="5:5" x14ac:dyDescent="0.35">
      <c r="E969" s="27"/>
    </row>
    <row r="970" spans="5:5" x14ac:dyDescent="0.35">
      <c r="E970" s="27"/>
    </row>
    <row r="971" spans="5:5" x14ac:dyDescent="0.35">
      <c r="E971" s="27"/>
    </row>
    <row r="972" spans="5:5" x14ac:dyDescent="0.35">
      <c r="E972" s="27"/>
    </row>
    <row r="973" spans="5:5" x14ac:dyDescent="0.35">
      <c r="E973" s="27"/>
    </row>
    <row r="974" spans="5:5" x14ac:dyDescent="0.35">
      <c r="E974" s="27"/>
    </row>
    <row r="975" spans="5:5" x14ac:dyDescent="0.35">
      <c r="E975" s="27"/>
    </row>
    <row r="976" spans="5:5" x14ac:dyDescent="0.35">
      <c r="E976" s="27"/>
    </row>
    <row r="977" spans="5:5" x14ac:dyDescent="0.35">
      <c r="E977" s="27"/>
    </row>
    <row r="978" spans="5:5" x14ac:dyDescent="0.35">
      <c r="E978" s="27"/>
    </row>
    <row r="979" spans="5:5" x14ac:dyDescent="0.35">
      <c r="E979" s="27"/>
    </row>
    <row r="980" spans="5:5" x14ac:dyDescent="0.35">
      <c r="E980" s="27"/>
    </row>
    <row r="981" spans="5:5" x14ac:dyDescent="0.35">
      <c r="E981" s="27"/>
    </row>
    <row r="982" spans="5:5" x14ac:dyDescent="0.35">
      <c r="E982" s="27"/>
    </row>
    <row r="983" spans="5:5" x14ac:dyDescent="0.35">
      <c r="E983" s="27"/>
    </row>
    <row r="984" spans="5:5" x14ac:dyDescent="0.35">
      <c r="E984" s="27"/>
    </row>
    <row r="985" spans="5:5" x14ac:dyDescent="0.35">
      <c r="E985" s="27"/>
    </row>
    <row r="986" spans="5:5" x14ac:dyDescent="0.35">
      <c r="E986" s="27"/>
    </row>
    <row r="987" spans="5:5" x14ac:dyDescent="0.35">
      <c r="E987" s="27"/>
    </row>
    <row r="988" spans="5:5" x14ac:dyDescent="0.35">
      <c r="E988" s="27"/>
    </row>
    <row r="989" spans="5:5" x14ac:dyDescent="0.35">
      <c r="E989" s="27"/>
    </row>
    <row r="990" spans="5:5" x14ac:dyDescent="0.35">
      <c r="E990" s="27"/>
    </row>
    <row r="991" spans="5:5" x14ac:dyDescent="0.35">
      <c r="E991" s="27"/>
    </row>
    <row r="992" spans="5:5" x14ac:dyDescent="0.35">
      <c r="E992" s="27"/>
    </row>
    <row r="993" spans="5:5" x14ac:dyDescent="0.35">
      <c r="E993" s="27"/>
    </row>
    <row r="994" spans="5:5" x14ac:dyDescent="0.35">
      <c r="E994" s="27"/>
    </row>
    <row r="995" spans="5:5" x14ac:dyDescent="0.35">
      <c r="E995" s="27"/>
    </row>
    <row r="996" spans="5:5" x14ac:dyDescent="0.35">
      <c r="E996" s="27"/>
    </row>
    <row r="997" spans="5:5" x14ac:dyDescent="0.35">
      <c r="E997" s="27"/>
    </row>
    <row r="998" spans="5:5" x14ac:dyDescent="0.35">
      <c r="E998" s="27"/>
    </row>
    <row r="999" spans="5:5" x14ac:dyDescent="0.35">
      <c r="E999" s="27"/>
    </row>
    <row r="1000" spans="5:5" x14ac:dyDescent="0.35">
      <c r="E1000" s="27"/>
    </row>
    <row r="1001" spans="5:5" x14ac:dyDescent="0.35">
      <c r="E1001" s="27"/>
    </row>
    <row r="1002" spans="5:5" x14ac:dyDescent="0.35">
      <c r="E1002" s="27"/>
    </row>
    <row r="1003" spans="5:5" x14ac:dyDescent="0.35">
      <c r="E1003" s="27"/>
    </row>
    <row r="1004" spans="5:5" x14ac:dyDescent="0.35">
      <c r="E1004" s="27"/>
    </row>
    <row r="1005" spans="5:5" x14ac:dyDescent="0.35">
      <c r="E1005" s="27"/>
    </row>
    <row r="1006" spans="5:5" x14ac:dyDescent="0.35">
      <c r="E1006" s="27"/>
    </row>
    <row r="1007" spans="5:5" x14ac:dyDescent="0.35">
      <c r="E1007" s="27"/>
    </row>
    <row r="1008" spans="5:5" x14ac:dyDescent="0.35">
      <c r="E1008" s="27"/>
    </row>
    <row r="1009" spans="5:5" x14ac:dyDescent="0.35">
      <c r="E1009" s="27"/>
    </row>
    <row r="1010" spans="5:5" x14ac:dyDescent="0.35">
      <c r="E1010" s="27"/>
    </row>
    <row r="1011" spans="5:5" x14ac:dyDescent="0.35">
      <c r="E1011" s="27"/>
    </row>
    <row r="1012" spans="5:5" x14ac:dyDescent="0.35">
      <c r="E1012" s="27"/>
    </row>
    <row r="1013" spans="5:5" x14ac:dyDescent="0.35">
      <c r="E1013" s="27"/>
    </row>
    <row r="1014" spans="5:5" x14ac:dyDescent="0.35">
      <c r="E1014" s="27"/>
    </row>
    <row r="1015" spans="5:5" x14ac:dyDescent="0.35">
      <c r="E1015" s="27"/>
    </row>
    <row r="1016" spans="5:5" x14ac:dyDescent="0.35">
      <c r="E1016" s="27"/>
    </row>
    <row r="1017" spans="5:5" x14ac:dyDescent="0.35">
      <c r="E1017" s="27"/>
    </row>
    <row r="1018" spans="5:5" x14ac:dyDescent="0.35">
      <c r="E1018" s="27"/>
    </row>
    <row r="1019" spans="5:5" x14ac:dyDescent="0.35">
      <c r="E1019" s="27"/>
    </row>
    <row r="1020" spans="5:5" x14ac:dyDescent="0.35">
      <c r="E1020" s="27"/>
    </row>
    <row r="1021" spans="5:5" x14ac:dyDescent="0.35">
      <c r="E1021" s="27"/>
    </row>
    <row r="1022" spans="5:5" x14ac:dyDescent="0.35">
      <c r="E1022" s="27"/>
    </row>
    <row r="1023" spans="5:5" x14ac:dyDescent="0.35">
      <c r="E1023" s="27"/>
    </row>
    <row r="1024" spans="5:5" x14ac:dyDescent="0.35">
      <c r="E1024" s="27"/>
    </row>
    <row r="1025" spans="5:5" x14ac:dyDescent="0.35">
      <c r="E1025" s="27"/>
    </row>
    <row r="1026" spans="5:5" x14ac:dyDescent="0.35">
      <c r="E1026" s="27"/>
    </row>
    <row r="1027" spans="5:5" x14ac:dyDescent="0.35">
      <c r="E1027" s="27"/>
    </row>
    <row r="1028" spans="5:5" x14ac:dyDescent="0.35">
      <c r="E1028" s="27"/>
    </row>
    <row r="1029" spans="5:5" x14ac:dyDescent="0.35">
      <c r="E1029" s="27"/>
    </row>
    <row r="1030" spans="5:5" x14ac:dyDescent="0.35">
      <c r="E1030" s="27"/>
    </row>
    <row r="1031" spans="5:5" x14ac:dyDescent="0.35">
      <c r="E1031" s="27"/>
    </row>
    <row r="1032" spans="5:5" x14ac:dyDescent="0.35">
      <c r="E1032" s="27"/>
    </row>
    <row r="1033" spans="5:5" x14ac:dyDescent="0.35">
      <c r="E1033" s="27"/>
    </row>
    <row r="1034" spans="5:5" x14ac:dyDescent="0.35">
      <c r="E1034" s="27"/>
    </row>
    <row r="1035" spans="5:5" x14ac:dyDescent="0.35">
      <c r="E1035" s="27"/>
    </row>
    <row r="1036" spans="5:5" x14ac:dyDescent="0.35">
      <c r="E1036" s="27"/>
    </row>
    <row r="1037" spans="5:5" x14ac:dyDescent="0.35">
      <c r="E1037" s="27"/>
    </row>
    <row r="1038" spans="5:5" x14ac:dyDescent="0.35">
      <c r="E1038" s="27"/>
    </row>
    <row r="1039" spans="5:5" x14ac:dyDescent="0.35">
      <c r="E1039" s="27"/>
    </row>
    <row r="1040" spans="5:5" x14ac:dyDescent="0.35">
      <c r="E1040" s="27"/>
    </row>
    <row r="1041" spans="5:5" x14ac:dyDescent="0.35">
      <c r="E1041" s="27"/>
    </row>
    <row r="1042" spans="5:5" x14ac:dyDescent="0.35">
      <c r="E1042" s="27"/>
    </row>
    <row r="1043" spans="5:5" x14ac:dyDescent="0.35">
      <c r="E1043" s="27"/>
    </row>
    <row r="1044" spans="5:5" x14ac:dyDescent="0.35">
      <c r="E1044" s="27"/>
    </row>
    <row r="1045" spans="5:5" x14ac:dyDescent="0.35">
      <c r="E1045" s="27"/>
    </row>
    <row r="1046" spans="5:5" x14ac:dyDescent="0.35">
      <c r="E1046" s="27"/>
    </row>
    <row r="1047" spans="5:5" x14ac:dyDescent="0.35">
      <c r="E1047" s="27"/>
    </row>
    <row r="1048" spans="5:5" x14ac:dyDescent="0.35">
      <c r="E1048" s="27"/>
    </row>
    <row r="1049" spans="5:5" x14ac:dyDescent="0.35">
      <c r="E1049" s="27"/>
    </row>
    <row r="1050" spans="5:5" x14ac:dyDescent="0.35">
      <c r="E1050" s="27"/>
    </row>
    <row r="1051" spans="5:5" x14ac:dyDescent="0.35">
      <c r="E1051" s="27"/>
    </row>
    <row r="1052" spans="5:5" x14ac:dyDescent="0.35">
      <c r="E1052" s="27"/>
    </row>
    <row r="1053" spans="5:5" x14ac:dyDescent="0.35">
      <c r="E1053" s="27"/>
    </row>
    <row r="1054" spans="5:5" x14ac:dyDescent="0.35">
      <c r="E1054" s="27"/>
    </row>
    <row r="1055" spans="5:5" x14ac:dyDescent="0.35">
      <c r="E1055" s="27"/>
    </row>
    <row r="1056" spans="5:5" x14ac:dyDescent="0.35">
      <c r="E1056" s="27"/>
    </row>
    <row r="1057" spans="5:5" x14ac:dyDescent="0.35">
      <c r="E1057" s="27"/>
    </row>
    <row r="1058" spans="5:5" x14ac:dyDescent="0.35">
      <c r="E1058" s="27"/>
    </row>
    <row r="1059" spans="5:5" x14ac:dyDescent="0.35">
      <c r="E1059" s="27"/>
    </row>
    <row r="1060" spans="5:5" x14ac:dyDescent="0.35">
      <c r="E1060" s="27"/>
    </row>
    <row r="1061" spans="5:5" x14ac:dyDescent="0.35">
      <c r="E1061" s="27"/>
    </row>
    <row r="1062" spans="5:5" x14ac:dyDescent="0.35">
      <c r="E1062" s="27"/>
    </row>
    <row r="1063" spans="5:5" x14ac:dyDescent="0.35">
      <c r="E1063" s="27"/>
    </row>
    <row r="1064" spans="5:5" x14ac:dyDescent="0.35">
      <c r="E1064" s="27"/>
    </row>
    <row r="1065" spans="5:5" x14ac:dyDescent="0.35">
      <c r="E1065" s="27"/>
    </row>
    <row r="1066" spans="5:5" x14ac:dyDescent="0.35">
      <c r="E1066" s="27"/>
    </row>
    <row r="1067" spans="5:5" x14ac:dyDescent="0.35">
      <c r="E1067" s="27"/>
    </row>
    <row r="1068" spans="5:5" x14ac:dyDescent="0.35">
      <c r="E1068" s="27"/>
    </row>
    <row r="1069" spans="5:5" x14ac:dyDescent="0.35">
      <c r="E1069" s="27"/>
    </row>
    <row r="1070" spans="5:5" x14ac:dyDescent="0.35">
      <c r="E1070" s="27"/>
    </row>
    <row r="1071" spans="5:5" x14ac:dyDescent="0.35">
      <c r="E1071" s="27"/>
    </row>
    <row r="1072" spans="5:5" x14ac:dyDescent="0.35">
      <c r="E1072" s="27"/>
    </row>
    <row r="1073" spans="5:5" x14ac:dyDescent="0.35">
      <c r="E1073" s="27"/>
    </row>
    <row r="1074" spans="5:5" x14ac:dyDescent="0.35">
      <c r="E1074" s="27"/>
    </row>
    <row r="1075" spans="5:5" x14ac:dyDescent="0.35">
      <c r="E1075" s="27"/>
    </row>
    <row r="1076" spans="5:5" x14ac:dyDescent="0.35">
      <c r="E1076" s="27"/>
    </row>
    <row r="1077" spans="5:5" x14ac:dyDescent="0.35">
      <c r="E1077" s="27"/>
    </row>
    <row r="1078" spans="5:5" x14ac:dyDescent="0.35">
      <c r="E1078" s="27"/>
    </row>
    <row r="1079" spans="5:5" x14ac:dyDescent="0.35">
      <c r="E1079" s="27"/>
    </row>
    <row r="1080" spans="5:5" x14ac:dyDescent="0.35">
      <c r="E1080" s="27"/>
    </row>
    <row r="1081" spans="5:5" x14ac:dyDescent="0.35">
      <c r="E1081" s="27"/>
    </row>
    <row r="1082" spans="5:5" x14ac:dyDescent="0.35">
      <c r="E1082" s="27"/>
    </row>
    <row r="1083" spans="5:5" x14ac:dyDescent="0.35">
      <c r="E1083" s="27"/>
    </row>
    <row r="1084" spans="5:5" x14ac:dyDescent="0.35">
      <c r="E1084" s="27"/>
    </row>
    <row r="1085" spans="5:5" x14ac:dyDescent="0.35">
      <c r="E1085" s="27"/>
    </row>
    <row r="1086" spans="5:5" x14ac:dyDescent="0.35">
      <c r="E1086" s="27"/>
    </row>
    <row r="1087" spans="5:5" x14ac:dyDescent="0.35">
      <c r="E1087" s="27"/>
    </row>
    <row r="1088" spans="5:5" x14ac:dyDescent="0.35">
      <c r="E1088" s="27"/>
    </row>
    <row r="1089" spans="5:5" x14ac:dyDescent="0.35">
      <c r="E1089" s="27"/>
    </row>
    <row r="1090" spans="5:5" x14ac:dyDescent="0.35">
      <c r="E1090" s="27"/>
    </row>
    <row r="1091" spans="5:5" x14ac:dyDescent="0.35">
      <c r="E1091" s="27"/>
    </row>
    <row r="1092" spans="5:5" x14ac:dyDescent="0.35">
      <c r="E1092" s="27"/>
    </row>
    <row r="1093" spans="5:5" x14ac:dyDescent="0.35">
      <c r="E1093" s="27"/>
    </row>
    <row r="1094" spans="5:5" x14ac:dyDescent="0.35">
      <c r="E1094" s="27"/>
    </row>
    <row r="1095" spans="5:5" x14ac:dyDescent="0.35">
      <c r="E1095" s="27"/>
    </row>
    <row r="1096" spans="5:5" x14ac:dyDescent="0.35">
      <c r="E1096" s="27"/>
    </row>
    <row r="1097" spans="5:5" x14ac:dyDescent="0.35">
      <c r="E1097" s="27"/>
    </row>
    <row r="1098" spans="5:5" x14ac:dyDescent="0.35">
      <c r="E1098" s="27"/>
    </row>
    <row r="1099" spans="5:5" x14ac:dyDescent="0.35">
      <c r="E1099" s="27"/>
    </row>
    <row r="1100" spans="5:5" x14ac:dyDescent="0.35">
      <c r="E1100" s="27"/>
    </row>
    <row r="1101" spans="5:5" x14ac:dyDescent="0.35">
      <c r="E1101" s="27"/>
    </row>
    <row r="1102" spans="5:5" x14ac:dyDescent="0.35">
      <c r="E1102" s="27"/>
    </row>
    <row r="1103" spans="5:5" x14ac:dyDescent="0.35">
      <c r="E1103" s="27"/>
    </row>
    <row r="1104" spans="5:5" x14ac:dyDescent="0.35">
      <c r="E1104" s="27"/>
    </row>
    <row r="1105" spans="5:5" x14ac:dyDescent="0.35">
      <c r="E1105" s="27"/>
    </row>
    <row r="1106" spans="5:5" x14ac:dyDescent="0.35">
      <c r="E1106" s="27"/>
    </row>
    <row r="1107" spans="5:5" x14ac:dyDescent="0.35">
      <c r="E1107" s="27"/>
    </row>
    <row r="1108" spans="5:5" x14ac:dyDescent="0.35">
      <c r="E1108" s="27"/>
    </row>
    <row r="1109" spans="5:5" x14ac:dyDescent="0.35">
      <c r="E1109" s="27"/>
    </row>
    <row r="1110" spans="5:5" x14ac:dyDescent="0.35">
      <c r="E1110" s="27"/>
    </row>
    <row r="1111" spans="5:5" x14ac:dyDescent="0.35">
      <c r="E1111" s="27"/>
    </row>
    <row r="1112" spans="5:5" x14ac:dyDescent="0.35">
      <c r="E1112" s="27"/>
    </row>
    <row r="1113" spans="5:5" x14ac:dyDescent="0.35">
      <c r="E1113" s="27"/>
    </row>
    <row r="1114" spans="5:5" x14ac:dyDescent="0.35">
      <c r="E1114" s="27"/>
    </row>
    <row r="1115" spans="5:5" x14ac:dyDescent="0.35">
      <c r="E1115" s="27"/>
    </row>
    <row r="1116" spans="5:5" x14ac:dyDescent="0.35">
      <c r="E1116" s="27"/>
    </row>
    <row r="1117" spans="5:5" x14ac:dyDescent="0.35">
      <c r="E1117" s="27"/>
    </row>
    <row r="1118" spans="5:5" x14ac:dyDescent="0.35">
      <c r="E1118" s="27"/>
    </row>
    <row r="1119" spans="5:5" x14ac:dyDescent="0.35">
      <c r="E1119" s="27"/>
    </row>
    <row r="1120" spans="5:5" x14ac:dyDescent="0.35">
      <c r="E1120" s="27"/>
    </row>
    <row r="1121" spans="5:5" x14ac:dyDescent="0.35">
      <c r="E1121" s="27"/>
    </row>
    <row r="1122" spans="5:5" x14ac:dyDescent="0.35">
      <c r="E1122" s="27"/>
    </row>
    <row r="1123" spans="5:5" x14ac:dyDescent="0.35">
      <c r="E1123" s="27"/>
    </row>
    <row r="1124" spans="5:5" x14ac:dyDescent="0.35">
      <c r="E1124" s="27"/>
    </row>
    <row r="1125" spans="5:5" x14ac:dyDescent="0.35">
      <c r="E1125" s="27"/>
    </row>
    <row r="1126" spans="5:5" x14ac:dyDescent="0.35">
      <c r="E1126" s="27"/>
    </row>
    <row r="1127" spans="5:5" x14ac:dyDescent="0.35">
      <c r="E1127" s="27"/>
    </row>
    <row r="1128" spans="5:5" x14ac:dyDescent="0.35">
      <c r="E1128" s="27"/>
    </row>
    <row r="1129" spans="5:5" x14ac:dyDescent="0.35">
      <c r="E1129" s="27"/>
    </row>
    <row r="1130" spans="5:5" x14ac:dyDescent="0.35">
      <c r="E1130" s="27"/>
    </row>
    <row r="1131" spans="5:5" x14ac:dyDescent="0.35">
      <c r="E1131" s="27"/>
    </row>
    <row r="1132" spans="5:5" x14ac:dyDescent="0.35">
      <c r="E1132" s="27"/>
    </row>
    <row r="1133" spans="5:5" x14ac:dyDescent="0.35">
      <c r="E1133" s="27"/>
    </row>
    <row r="1134" spans="5:5" x14ac:dyDescent="0.35">
      <c r="E1134" s="27"/>
    </row>
    <row r="1135" spans="5:5" x14ac:dyDescent="0.35">
      <c r="E1135" s="27"/>
    </row>
    <row r="1136" spans="5:5" x14ac:dyDescent="0.35">
      <c r="E1136" s="27"/>
    </row>
    <row r="1137" spans="5:5" x14ac:dyDescent="0.35">
      <c r="E1137" s="27"/>
    </row>
    <row r="1138" spans="5:5" x14ac:dyDescent="0.35">
      <c r="E1138" s="27"/>
    </row>
    <row r="1139" spans="5:5" x14ac:dyDescent="0.35">
      <c r="E1139" s="27"/>
    </row>
    <row r="1140" spans="5:5" x14ac:dyDescent="0.35">
      <c r="E1140" s="27"/>
    </row>
    <row r="1141" spans="5:5" x14ac:dyDescent="0.35">
      <c r="E1141" s="27"/>
    </row>
    <row r="1142" spans="5:5" x14ac:dyDescent="0.35">
      <c r="E1142" s="27"/>
    </row>
    <row r="1143" spans="5:5" x14ac:dyDescent="0.35">
      <c r="E1143" s="27"/>
    </row>
    <row r="1144" spans="5:5" x14ac:dyDescent="0.35">
      <c r="E1144" s="27"/>
    </row>
    <row r="1145" spans="5:5" x14ac:dyDescent="0.35">
      <c r="E1145" s="27"/>
    </row>
    <row r="1146" spans="5:5" x14ac:dyDescent="0.35">
      <c r="E1146" s="27"/>
    </row>
    <row r="1147" spans="5:5" x14ac:dyDescent="0.35">
      <c r="E1147" s="27"/>
    </row>
    <row r="1148" spans="5:5" x14ac:dyDescent="0.35">
      <c r="E1148" s="27"/>
    </row>
    <row r="1149" spans="5:5" x14ac:dyDescent="0.35">
      <c r="E1149" s="27"/>
    </row>
    <row r="1150" spans="5:5" x14ac:dyDescent="0.35">
      <c r="E1150" s="27"/>
    </row>
    <row r="1151" spans="5:5" x14ac:dyDescent="0.35">
      <c r="E1151" s="27"/>
    </row>
    <row r="1152" spans="5:5" x14ac:dyDescent="0.35">
      <c r="E1152" s="27"/>
    </row>
    <row r="1153" spans="5:5" x14ac:dyDescent="0.35">
      <c r="E1153" s="27"/>
    </row>
    <row r="1154" spans="5:5" x14ac:dyDescent="0.35">
      <c r="E1154" s="27"/>
    </row>
    <row r="1155" spans="5:5" x14ac:dyDescent="0.35">
      <c r="E1155" s="27"/>
    </row>
    <row r="1156" spans="5:5" x14ac:dyDescent="0.35">
      <c r="E1156" s="27"/>
    </row>
    <row r="1157" spans="5:5" x14ac:dyDescent="0.35">
      <c r="E1157" s="27"/>
    </row>
    <row r="1158" spans="5:5" x14ac:dyDescent="0.35">
      <c r="E1158" s="27"/>
    </row>
    <row r="1159" spans="5:5" x14ac:dyDescent="0.35">
      <c r="E1159" s="27"/>
    </row>
    <row r="1160" spans="5:5" x14ac:dyDescent="0.35">
      <c r="E1160" s="27"/>
    </row>
    <row r="1161" spans="5:5" x14ac:dyDescent="0.35">
      <c r="E1161" s="27"/>
    </row>
    <row r="1162" spans="5:5" x14ac:dyDescent="0.35">
      <c r="E1162" s="27"/>
    </row>
    <row r="1163" spans="5:5" x14ac:dyDescent="0.35">
      <c r="E1163" s="27"/>
    </row>
    <row r="1164" spans="5:5" x14ac:dyDescent="0.35">
      <c r="E1164" s="27"/>
    </row>
    <row r="1165" spans="5:5" x14ac:dyDescent="0.35">
      <c r="E1165" s="27"/>
    </row>
    <row r="1166" spans="5:5" x14ac:dyDescent="0.35">
      <c r="E1166" s="27"/>
    </row>
    <row r="1167" spans="5:5" x14ac:dyDescent="0.35">
      <c r="E1167" s="27"/>
    </row>
    <row r="1168" spans="5:5" x14ac:dyDescent="0.35">
      <c r="E1168" s="27"/>
    </row>
    <row r="1169" spans="5:5" x14ac:dyDescent="0.35">
      <c r="E1169" s="27"/>
    </row>
    <row r="1170" spans="5:5" x14ac:dyDescent="0.35">
      <c r="E1170" s="27"/>
    </row>
    <row r="1171" spans="5:5" x14ac:dyDescent="0.35">
      <c r="E1171" s="27"/>
    </row>
    <row r="1172" spans="5:5" x14ac:dyDescent="0.35">
      <c r="E1172" s="27"/>
    </row>
    <row r="1173" spans="5:5" x14ac:dyDescent="0.35">
      <c r="E1173" s="27"/>
    </row>
    <row r="1174" spans="5:5" x14ac:dyDescent="0.35">
      <c r="E1174" s="27"/>
    </row>
    <row r="1175" spans="5:5" x14ac:dyDescent="0.35">
      <c r="E1175" s="27"/>
    </row>
    <row r="1176" spans="5:5" x14ac:dyDescent="0.35">
      <c r="E1176" s="27"/>
    </row>
    <row r="1177" spans="5:5" x14ac:dyDescent="0.35">
      <c r="E1177" s="27"/>
    </row>
    <row r="1178" spans="5:5" x14ac:dyDescent="0.35">
      <c r="E1178" s="27"/>
    </row>
    <row r="1179" spans="5:5" x14ac:dyDescent="0.35">
      <c r="E1179" s="27"/>
    </row>
    <row r="1180" spans="5:5" x14ac:dyDescent="0.35">
      <c r="E1180" s="27"/>
    </row>
    <row r="1181" spans="5:5" x14ac:dyDescent="0.35">
      <c r="E1181" s="27"/>
    </row>
    <row r="1182" spans="5:5" x14ac:dyDescent="0.35">
      <c r="E1182" s="27"/>
    </row>
    <row r="1183" spans="5:5" x14ac:dyDescent="0.35">
      <c r="E1183" s="27"/>
    </row>
    <row r="1184" spans="5:5" x14ac:dyDescent="0.35">
      <c r="E1184" s="27"/>
    </row>
    <row r="1185" spans="5:5" x14ac:dyDescent="0.35">
      <c r="E1185" s="27"/>
    </row>
    <row r="1186" spans="5:5" x14ac:dyDescent="0.35">
      <c r="E1186" s="27"/>
    </row>
    <row r="1187" spans="5:5" x14ac:dyDescent="0.35">
      <c r="E1187" s="27"/>
    </row>
    <row r="1188" spans="5:5" x14ac:dyDescent="0.35">
      <c r="E1188" s="27"/>
    </row>
    <row r="1189" spans="5:5" x14ac:dyDescent="0.35">
      <c r="E1189" s="27"/>
    </row>
    <row r="1190" spans="5:5" x14ac:dyDescent="0.35">
      <c r="E1190" s="27"/>
    </row>
    <row r="1191" spans="5:5" x14ac:dyDescent="0.35">
      <c r="E1191" s="27"/>
    </row>
    <row r="1192" spans="5:5" x14ac:dyDescent="0.35">
      <c r="E1192" s="27"/>
    </row>
    <row r="1193" spans="5:5" x14ac:dyDescent="0.35">
      <c r="E1193" s="27"/>
    </row>
    <row r="1194" spans="5:5" x14ac:dyDescent="0.35">
      <c r="E1194" s="27"/>
    </row>
    <row r="1195" spans="5:5" x14ac:dyDescent="0.35">
      <c r="E1195" s="27"/>
    </row>
    <row r="1196" spans="5:5" x14ac:dyDescent="0.35">
      <c r="E1196" s="27"/>
    </row>
    <row r="1197" spans="5:5" x14ac:dyDescent="0.35">
      <c r="E1197" s="27"/>
    </row>
    <row r="1198" spans="5:5" x14ac:dyDescent="0.35">
      <c r="E1198" s="27"/>
    </row>
    <row r="1199" spans="5:5" x14ac:dyDescent="0.35">
      <c r="E1199" s="27"/>
    </row>
    <row r="1200" spans="5:5" x14ac:dyDescent="0.35">
      <c r="E1200" s="27"/>
    </row>
    <row r="1201" spans="5:5" x14ac:dyDescent="0.35">
      <c r="E1201" s="27"/>
    </row>
    <row r="1202" spans="5:5" x14ac:dyDescent="0.35">
      <c r="E1202" s="27"/>
    </row>
    <row r="1203" spans="5:5" x14ac:dyDescent="0.35">
      <c r="E1203" s="27"/>
    </row>
    <row r="1204" spans="5:5" x14ac:dyDescent="0.35">
      <c r="E1204" s="27"/>
    </row>
    <row r="1205" spans="5:5" x14ac:dyDescent="0.35">
      <c r="E1205" s="27"/>
    </row>
    <row r="1206" spans="5:5" x14ac:dyDescent="0.35">
      <c r="E1206" s="27"/>
    </row>
    <row r="1207" spans="5:5" x14ac:dyDescent="0.35">
      <c r="E1207" s="27"/>
    </row>
    <row r="1208" spans="5:5" x14ac:dyDescent="0.35">
      <c r="E1208" s="27"/>
    </row>
    <row r="1209" spans="5:5" x14ac:dyDescent="0.35">
      <c r="E1209" s="27"/>
    </row>
    <row r="1210" spans="5:5" x14ac:dyDescent="0.35">
      <c r="E1210" s="27"/>
    </row>
    <row r="1211" spans="5:5" x14ac:dyDescent="0.35">
      <c r="E1211" s="27"/>
    </row>
    <row r="1212" spans="5:5" x14ac:dyDescent="0.35">
      <c r="E1212" s="27"/>
    </row>
    <row r="1213" spans="5:5" x14ac:dyDescent="0.35">
      <c r="E1213" s="27"/>
    </row>
    <row r="1214" spans="5:5" x14ac:dyDescent="0.35">
      <c r="E1214" s="27"/>
    </row>
    <row r="1215" spans="5:5" x14ac:dyDescent="0.35">
      <c r="E1215" s="27"/>
    </row>
    <row r="1216" spans="5:5" x14ac:dyDescent="0.35">
      <c r="E1216" s="27"/>
    </row>
    <row r="1217" spans="5:5" x14ac:dyDescent="0.35">
      <c r="E1217" s="27"/>
    </row>
    <row r="1218" spans="5:5" x14ac:dyDescent="0.35">
      <c r="E1218" s="27"/>
    </row>
    <row r="1219" spans="5:5" x14ac:dyDescent="0.35">
      <c r="E1219" s="27"/>
    </row>
    <row r="1220" spans="5:5" x14ac:dyDescent="0.35">
      <c r="E1220" s="27"/>
    </row>
    <row r="1221" spans="5:5" x14ac:dyDescent="0.35">
      <c r="E1221" s="27"/>
    </row>
    <row r="1222" spans="5:5" x14ac:dyDescent="0.35">
      <c r="E1222" s="27"/>
    </row>
    <row r="1223" spans="5:5" x14ac:dyDescent="0.35">
      <c r="E1223" s="27"/>
    </row>
    <row r="1224" spans="5:5" x14ac:dyDescent="0.35">
      <c r="E1224" s="27"/>
    </row>
    <row r="1225" spans="5:5" x14ac:dyDescent="0.35">
      <c r="E1225" s="27"/>
    </row>
    <row r="1226" spans="5:5" x14ac:dyDescent="0.35">
      <c r="E1226" s="27"/>
    </row>
    <row r="1227" spans="5:5" x14ac:dyDescent="0.35">
      <c r="E1227" s="27"/>
    </row>
    <row r="1228" spans="5:5" x14ac:dyDescent="0.35">
      <c r="E1228" s="27"/>
    </row>
    <row r="1229" spans="5:5" x14ac:dyDescent="0.35">
      <c r="E1229" s="27"/>
    </row>
    <row r="1230" spans="5:5" x14ac:dyDescent="0.35">
      <c r="E1230" s="27"/>
    </row>
    <row r="1231" spans="5:5" x14ac:dyDescent="0.35">
      <c r="E1231" s="27"/>
    </row>
    <row r="1232" spans="5:5" x14ac:dyDescent="0.35">
      <c r="E1232" s="27"/>
    </row>
    <row r="1233" spans="5:5" x14ac:dyDescent="0.35">
      <c r="E1233" s="27"/>
    </row>
    <row r="1234" spans="5:5" x14ac:dyDescent="0.35">
      <c r="E1234" s="27"/>
    </row>
    <row r="1235" spans="5:5" x14ac:dyDescent="0.35">
      <c r="E1235" s="27"/>
    </row>
    <row r="1236" spans="5:5" x14ac:dyDescent="0.35">
      <c r="E1236" s="27"/>
    </row>
    <row r="1237" spans="5:5" x14ac:dyDescent="0.35">
      <c r="E1237" s="27"/>
    </row>
    <row r="1238" spans="5:5" x14ac:dyDescent="0.35">
      <c r="E1238" s="27"/>
    </row>
    <row r="1239" spans="5:5" x14ac:dyDescent="0.35">
      <c r="E1239" s="27"/>
    </row>
    <row r="1240" spans="5:5" x14ac:dyDescent="0.35">
      <c r="E1240" s="27"/>
    </row>
    <row r="1241" spans="5:5" x14ac:dyDescent="0.35">
      <c r="E1241" s="27"/>
    </row>
    <row r="1242" spans="5:5" x14ac:dyDescent="0.35">
      <c r="E1242" s="27"/>
    </row>
    <row r="1243" spans="5:5" x14ac:dyDescent="0.35">
      <c r="E1243" s="27"/>
    </row>
    <row r="1244" spans="5:5" x14ac:dyDescent="0.35">
      <c r="E1244" s="27"/>
    </row>
    <row r="1245" spans="5:5" x14ac:dyDescent="0.35">
      <c r="E1245" s="27"/>
    </row>
    <row r="1246" spans="5:5" x14ac:dyDescent="0.35">
      <c r="E1246" s="27"/>
    </row>
    <row r="1247" spans="5:5" x14ac:dyDescent="0.35">
      <c r="E1247" s="27"/>
    </row>
    <row r="1248" spans="5:5" x14ac:dyDescent="0.35">
      <c r="E1248" s="27"/>
    </row>
    <row r="1249" spans="5:5" x14ac:dyDescent="0.35">
      <c r="E1249" s="27"/>
    </row>
    <row r="1250" spans="5:5" x14ac:dyDescent="0.35">
      <c r="E1250" s="27"/>
    </row>
    <row r="1251" spans="5:5" x14ac:dyDescent="0.35">
      <c r="E1251" s="27"/>
    </row>
    <row r="1252" spans="5:5" x14ac:dyDescent="0.35">
      <c r="E1252" s="27"/>
    </row>
    <row r="1253" spans="5:5" x14ac:dyDescent="0.35">
      <c r="E1253" s="27"/>
    </row>
    <row r="1254" spans="5:5" x14ac:dyDescent="0.35">
      <c r="E1254" s="27"/>
    </row>
    <row r="1255" spans="5:5" x14ac:dyDescent="0.35">
      <c r="E1255" s="27"/>
    </row>
    <row r="1256" spans="5:5" x14ac:dyDescent="0.35">
      <c r="E1256" s="27"/>
    </row>
    <row r="1257" spans="5:5" x14ac:dyDescent="0.35">
      <c r="E1257" s="27"/>
    </row>
    <row r="1258" spans="5:5" x14ac:dyDescent="0.35">
      <c r="E1258" s="27"/>
    </row>
    <row r="1259" spans="5:5" x14ac:dyDescent="0.35">
      <c r="E1259" s="27"/>
    </row>
    <row r="1260" spans="5:5" x14ac:dyDescent="0.35">
      <c r="E1260" s="27"/>
    </row>
    <row r="1261" spans="5:5" x14ac:dyDescent="0.35">
      <c r="E1261" s="27"/>
    </row>
    <row r="1262" spans="5:5" x14ac:dyDescent="0.35">
      <c r="E1262" s="27"/>
    </row>
    <row r="1263" spans="5:5" x14ac:dyDescent="0.35">
      <c r="E1263" s="27"/>
    </row>
    <row r="1264" spans="5:5" x14ac:dyDescent="0.35">
      <c r="E1264" s="27"/>
    </row>
    <row r="1265" spans="5:5" x14ac:dyDescent="0.35">
      <c r="E1265" s="27"/>
    </row>
    <row r="1266" spans="5:5" x14ac:dyDescent="0.35">
      <c r="E1266" s="27"/>
    </row>
    <row r="1267" spans="5:5" x14ac:dyDescent="0.35">
      <c r="E1267" s="27"/>
    </row>
    <row r="1268" spans="5:5" x14ac:dyDescent="0.35">
      <c r="E1268" s="27"/>
    </row>
    <row r="1269" spans="5:5" x14ac:dyDescent="0.35">
      <c r="E1269" s="27"/>
    </row>
    <row r="1270" spans="5:5" x14ac:dyDescent="0.35">
      <c r="E1270" s="27"/>
    </row>
    <row r="1271" spans="5:5" x14ac:dyDescent="0.35">
      <c r="E1271" s="27"/>
    </row>
    <row r="1272" spans="5:5" x14ac:dyDescent="0.35">
      <c r="E1272" s="27"/>
    </row>
    <row r="1273" spans="5:5" x14ac:dyDescent="0.35">
      <c r="E1273" s="27"/>
    </row>
    <row r="1274" spans="5:5" x14ac:dyDescent="0.35">
      <c r="E1274" s="27"/>
    </row>
    <row r="1275" spans="5:5" x14ac:dyDescent="0.35">
      <c r="E1275" s="27"/>
    </row>
    <row r="1276" spans="5:5" x14ac:dyDescent="0.35">
      <c r="E1276" s="27"/>
    </row>
    <row r="1277" spans="5:5" x14ac:dyDescent="0.35">
      <c r="E1277" s="27"/>
    </row>
    <row r="1278" spans="5:5" x14ac:dyDescent="0.35">
      <c r="E1278" s="27"/>
    </row>
    <row r="1279" spans="5:5" x14ac:dyDescent="0.35">
      <c r="E1279" s="27"/>
    </row>
    <row r="1280" spans="5:5" x14ac:dyDescent="0.35">
      <c r="E1280" s="27"/>
    </row>
    <row r="1281" spans="5:5" x14ac:dyDescent="0.35">
      <c r="E1281" s="27"/>
    </row>
    <row r="1282" spans="5:5" x14ac:dyDescent="0.35">
      <c r="E1282" s="27"/>
    </row>
    <row r="1283" spans="5:5" x14ac:dyDescent="0.35">
      <c r="E1283" s="27"/>
    </row>
    <row r="1284" spans="5:5" x14ac:dyDescent="0.35">
      <c r="E1284" s="27"/>
    </row>
    <row r="1285" spans="5:5" x14ac:dyDescent="0.35">
      <c r="E1285" s="27"/>
    </row>
    <row r="1286" spans="5:5" x14ac:dyDescent="0.35">
      <c r="E1286" s="27"/>
    </row>
    <row r="1287" spans="5:5" x14ac:dyDescent="0.35">
      <c r="E1287" s="27"/>
    </row>
    <row r="1288" spans="5:5" x14ac:dyDescent="0.35">
      <c r="E1288" s="27"/>
    </row>
    <row r="1289" spans="5:5" x14ac:dyDescent="0.35">
      <c r="E1289" s="27"/>
    </row>
    <row r="1290" spans="5:5" x14ac:dyDescent="0.35">
      <c r="E1290" s="27"/>
    </row>
    <row r="1291" spans="5:5" x14ac:dyDescent="0.35">
      <c r="E1291" s="27"/>
    </row>
    <row r="1292" spans="5:5" x14ac:dyDescent="0.35">
      <c r="E1292" s="27"/>
    </row>
    <row r="1293" spans="5:5" x14ac:dyDescent="0.35">
      <c r="E1293" s="27"/>
    </row>
    <row r="1294" spans="5:5" x14ac:dyDescent="0.35">
      <c r="E1294" s="27"/>
    </row>
    <row r="1295" spans="5:5" x14ac:dyDescent="0.35">
      <c r="E1295" s="27"/>
    </row>
    <row r="1296" spans="5:5" x14ac:dyDescent="0.35">
      <c r="E1296" s="27"/>
    </row>
    <row r="1297" spans="5:5" x14ac:dyDescent="0.35">
      <c r="E1297" s="27"/>
    </row>
    <row r="1298" spans="5:5" x14ac:dyDescent="0.35">
      <c r="E1298" s="27"/>
    </row>
    <row r="1299" spans="5:5" x14ac:dyDescent="0.35">
      <c r="E1299" s="27"/>
    </row>
    <row r="1300" spans="5:5" x14ac:dyDescent="0.35">
      <c r="E1300" s="27"/>
    </row>
    <row r="1301" spans="5:5" x14ac:dyDescent="0.35">
      <c r="E1301" s="27"/>
    </row>
    <row r="1302" spans="5:5" x14ac:dyDescent="0.35">
      <c r="E1302" s="27"/>
    </row>
    <row r="1303" spans="5:5" x14ac:dyDescent="0.35">
      <c r="E1303" s="27"/>
    </row>
    <row r="1304" spans="5:5" x14ac:dyDescent="0.35">
      <c r="E1304" s="27"/>
    </row>
    <row r="1305" spans="5:5" x14ac:dyDescent="0.35">
      <c r="E1305" s="27"/>
    </row>
    <row r="1306" spans="5:5" x14ac:dyDescent="0.35">
      <c r="E1306" s="27"/>
    </row>
    <row r="1307" spans="5:5" x14ac:dyDescent="0.35">
      <c r="E1307" s="27"/>
    </row>
    <row r="1308" spans="5:5" x14ac:dyDescent="0.35">
      <c r="E1308" s="27"/>
    </row>
    <row r="1309" spans="5:5" x14ac:dyDescent="0.35">
      <c r="E1309" s="27"/>
    </row>
    <row r="1310" spans="5:5" x14ac:dyDescent="0.35">
      <c r="E1310" s="27"/>
    </row>
    <row r="1311" spans="5:5" x14ac:dyDescent="0.35">
      <c r="E1311" s="27"/>
    </row>
    <row r="1312" spans="5:5" x14ac:dyDescent="0.35">
      <c r="E1312" s="27"/>
    </row>
    <row r="1313" spans="5:5" x14ac:dyDescent="0.35">
      <c r="E1313" s="27"/>
    </row>
    <row r="1314" spans="5:5" x14ac:dyDescent="0.35">
      <c r="E1314" s="27"/>
    </row>
    <row r="1315" spans="5:5" x14ac:dyDescent="0.35">
      <c r="E1315" s="27"/>
    </row>
    <row r="1316" spans="5:5" x14ac:dyDescent="0.35">
      <c r="E1316" s="27"/>
    </row>
    <row r="1317" spans="5:5" x14ac:dyDescent="0.35">
      <c r="E1317" s="27"/>
    </row>
    <row r="1318" spans="5:5" x14ac:dyDescent="0.35">
      <c r="E1318" s="27"/>
    </row>
    <row r="1319" spans="5:5" x14ac:dyDescent="0.35">
      <c r="E1319" s="27"/>
    </row>
    <row r="1320" spans="5:5" x14ac:dyDescent="0.35">
      <c r="E1320" s="27"/>
    </row>
    <row r="1321" spans="5:5" x14ac:dyDescent="0.35">
      <c r="E1321" s="27"/>
    </row>
    <row r="1322" spans="5:5" x14ac:dyDescent="0.35">
      <c r="E1322" s="27"/>
    </row>
    <row r="1323" spans="5:5" x14ac:dyDescent="0.35">
      <c r="E1323" s="27"/>
    </row>
    <row r="1324" spans="5:5" x14ac:dyDescent="0.35">
      <c r="E1324" s="27"/>
    </row>
    <row r="1325" spans="5:5" x14ac:dyDescent="0.35">
      <c r="E1325" s="27"/>
    </row>
    <row r="1326" spans="5:5" x14ac:dyDescent="0.35">
      <c r="E1326" s="27"/>
    </row>
    <row r="1327" spans="5:5" x14ac:dyDescent="0.35">
      <c r="E1327" s="27"/>
    </row>
    <row r="1328" spans="5:5" x14ac:dyDescent="0.35">
      <c r="E1328" s="27"/>
    </row>
    <row r="1329" spans="5:5" x14ac:dyDescent="0.35">
      <c r="E1329" s="27"/>
    </row>
    <row r="1330" spans="5:5" x14ac:dyDescent="0.35">
      <c r="E1330" s="27"/>
    </row>
    <row r="1331" spans="5:5" x14ac:dyDescent="0.35">
      <c r="E1331" s="27"/>
    </row>
    <row r="1332" spans="5:5" x14ac:dyDescent="0.35">
      <c r="E1332" s="27"/>
    </row>
    <row r="1333" spans="5:5" x14ac:dyDescent="0.35">
      <c r="E1333" s="27"/>
    </row>
    <row r="1334" spans="5:5" x14ac:dyDescent="0.35">
      <c r="E1334" s="27"/>
    </row>
    <row r="1335" spans="5:5" x14ac:dyDescent="0.35">
      <c r="E1335" s="27"/>
    </row>
    <row r="1336" spans="5:5" x14ac:dyDescent="0.35">
      <c r="E1336" s="27"/>
    </row>
    <row r="1337" spans="5:5" x14ac:dyDescent="0.35">
      <c r="E1337" s="27"/>
    </row>
    <row r="1338" spans="5:5" x14ac:dyDescent="0.35">
      <c r="E1338" s="27"/>
    </row>
    <row r="1339" spans="5:5" x14ac:dyDescent="0.35">
      <c r="E1339" s="27"/>
    </row>
    <row r="1340" spans="5:5" x14ac:dyDescent="0.35">
      <c r="E1340" s="27"/>
    </row>
    <row r="1341" spans="5:5" x14ac:dyDescent="0.35">
      <c r="E1341" s="27"/>
    </row>
    <row r="1342" spans="5:5" x14ac:dyDescent="0.35">
      <c r="E1342" s="27"/>
    </row>
    <row r="1343" spans="5:5" x14ac:dyDescent="0.35">
      <c r="E1343" s="27"/>
    </row>
    <row r="1344" spans="5:5" x14ac:dyDescent="0.35">
      <c r="E1344" s="27"/>
    </row>
    <row r="1345" spans="5:5" x14ac:dyDescent="0.35">
      <c r="E1345" s="27"/>
    </row>
    <row r="1346" spans="5:5" x14ac:dyDescent="0.35">
      <c r="E1346" s="27"/>
    </row>
    <row r="1347" spans="5:5" x14ac:dyDescent="0.35">
      <c r="E1347" s="27"/>
    </row>
    <row r="1348" spans="5:5" x14ac:dyDescent="0.35">
      <c r="E1348" s="27"/>
    </row>
    <row r="1349" spans="5:5" x14ac:dyDescent="0.35">
      <c r="E1349" s="27"/>
    </row>
    <row r="1350" spans="5:5" x14ac:dyDescent="0.35">
      <c r="E1350" s="27"/>
    </row>
    <row r="1351" spans="5:5" x14ac:dyDescent="0.35">
      <c r="E1351" s="27"/>
    </row>
    <row r="1352" spans="5:5" x14ac:dyDescent="0.35">
      <c r="E1352" s="27"/>
    </row>
    <row r="1353" spans="5:5" x14ac:dyDescent="0.35">
      <c r="E1353" s="27"/>
    </row>
    <row r="1354" spans="5:5" x14ac:dyDescent="0.35">
      <c r="E1354" s="27"/>
    </row>
    <row r="1355" spans="5:5" x14ac:dyDescent="0.35">
      <c r="E1355" s="27"/>
    </row>
    <row r="1356" spans="5:5" x14ac:dyDescent="0.35">
      <c r="E1356" s="27"/>
    </row>
    <row r="1357" spans="5:5" x14ac:dyDescent="0.35">
      <c r="E1357" s="27"/>
    </row>
    <row r="1358" spans="5:5" x14ac:dyDescent="0.35">
      <c r="E1358" s="27"/>
    </row>
    <row r="1359" spans="5:5" x14ac:dyDescent="0.35">
      <c r="E1359" s="27"/>
    </row>
    <row r="1360" spans="5:5" x14ac:dyDescent="0.35">
      <c r="E1360" s="27"/>
    </row>
    <row r="1361" spans="5:5" x14ac:dyDescent="0.35">
      <c r="E1361" s="27"/>
    </row>
    <row r="1362" spans="5:5" x14ac:dyDescent="0.35">
      <c r="E1362" s="27"/>
    </row>
    <row r="1363" spans="5:5" x14ac:dyDescent="0.35">
      <c r="E1363" s="27"/>
    </row>
    <row r="1364" spans="5:5" x14ac:dyDescent="0.35">
      <c r="E1364" s="27"/>
    </row>
    <row r="1365" spans="5:5" x14ac:dyDescent="0.35">
      <c r="E1365" s="27"/>
    </row>
    <row r="1366" spans="5:5" x14ac:dyDescent="0.35">
      <c r="E1366" s="27"/>
    </row>
    <row r="1367" spans="5:5" x14ac:dyDescent="0.35">
      <c r="E1367" s="27"/>
    </row>
    <row r="1368" spans="5:5" x14ac:dyDescent="0.35">
      <c r="E1368" s="27"/>
    </row>
    <row r="1369" spans="5:5" x14ac:dyDescent="0.35">
      <c r="E1369" s="27"/>
    </row>
    <row r="1370" spans="5:5" x14ac:dyDescent="0.35">
      <c r="E1370" s="27"/>
    </row>
    <row r="1371" spans="5:5" x14ac:dyDescent="0.35">
      <c r="E1371" s="27"/>
    </row>
    <row r="1372" spans="5:5" x14ac:dyDescent="0.35">
      <c r="E1372" s="27"/>
    </row>
    <row r="1373" spans="5:5" x14ac:dyDescent="0.35">
      <c r="E1373" s="27"/>
    </row>
    <row r="1374" spans="5:5" x14ac:dyDescent="0.35">
      <c r="E1374" s="27"/>
    </row>
    <row r="1375" spans="5:5" x14ac:dyDescent="0.35">
      <c r="E1375" s="27"/>
    </row>
    <row r="1376" spans="5:5" x14ac:dyDescent="0.35">
      <c r="E1376" s="27"/>
    </row>
    <row r="1377" spans="5:5" x14ac:dyDescent="0.35">
      <c r="E1377" s="27"/>
    </row>
    <row r="1378" spans="5:5" x14ac:dyDescent="0.35">
      <c r="E1378" s="27"/>
    </row>
    <row r="1379" spans="5:5" x14ac:dyDescent="0.35">
      <c r="E1379" s="27"/>
    </row>
    <row r="1380" spans="5:5" x14ac:dyDescent="0.35">
      <c r="E1380" s="27"/>
    </row>
    <row r="1381" spans="5:5" x14ac:dyDescent="0.35">
      <c r="E1381" s="27"/>
    </row>
    <row r="1382" spans="5:5" x14ac:dyDescent="0.35">
      <c r="E1382" s="27"/>
    </row>
    <row r="1383" spans="5:5" x14ac:dyDescent="0.35">
      <c r="E1383" s="27"/>
    </row>
    <row r="1384" spans="5:5" x14ac:dyDescent="0.35">
      <c r="E1384" s="27"/>
    </row>
    <row r="1385" spans="5:5" x14ac:dyDescent="0.35">
      <c r="E1385" s="27"/>
    </row>
    <row r="1386" spans="5:5" x14ac:dyDescent="0.35">
      <c r="E1386" s="27"/>
    </row>
    <row r="1387" spans="5:5" x14ac:dyDescent="0.35">
      <c r="E1387" s="27"/>
    </row>
    <row r="1388" spans="5:5" x14ac:dyDescent="0.35">
      <c r="E1388" s="27"/>
    </row>
    <row r="1389" spans="5:5" x14ac:dyDescent="0.35">
      <c r="E1389" s="27"/>
    </row>
    <row r="1390" spans="5:5" x14ac:dyDescent="0.35">
      <c r="E1390" s="27"/>
    </row>
    <row r="1391" spans="5:5" x14ac:dyDescent="0.35">
      <c r="E1391" s="27"/>
    </row>
    <row r="1392" spans="5:5" x14ac:dyDescent="0.35">
      <c r="E1392" s="27"/>
    </row>
    <row r="1393" spans="5:5" x14ac:dyDescent="0.35">
      <c r="E1393" s="27"/>
    </row>
    <row r="1394" spans="5:5" x14ac:dyDescent="0.35">
      <c r="E1394" s="27"/>
    </row>
    <row r="1395" spans="5:5" x14ac:dyDescent="0.35">
      <c r="E1395" s="27"/>
    </row>
    <row r="1396" spans="5:5" x14ac:dyDescent="0.35">
      <c r="E1396" s="27"/>
    </row>
    <row r="1397" spans="5:5" x14ac:dyDescent="0.35">
      <c r="E1397" s="27"/>
    </row>
    <row r="1398" spans="5:5" x14ac:dyDescent="0.35">
      <c r="E1398" s="27"/>
    </row>
    <row r="1399" spans="5:5" x14ac:dyDescent="0.35">
      <c r="E1399" s="27"/>
    </row>
    <row r="1400" spans="5:5" x14ac:dyDescent="0.35">
      <c r="E1400" s="27"/>
    </row>
    <row r="1401" spans="5:5" x14ac:dyDescent="0.35">
      <c r="E1401" s="27"/>
    </row>
    <row r="1402" spans="5:5" x14ac:dyDescent="0.35">
      <c r="E1402" s="27"/>
    </row>
    <row r="1403" spans="5:5" x14ac:dyDescent="0.35">
      <c r="E1403" s="27"/>
    </row>
    <row r="1404" spans="5:5" x14ac:dyDescent="0.35">
      <c r="E1404" s="27"/>
    </row>
    <row r="1405" spans="5:5" x14ac:dyDescent="0.35">
      <c r="E1405" s="27"/>
    </row>
    <row r="1406" spans="5:5" x14ac:dyDescent="0.35">
      <c r="E1406" s="27"/>
    </row>
    <row r="1407" spans="5:5" x14ac:dyDescent="0.35">
      <c r="E1407" s="27"/>
    </row>
    <row r="1408" spans="5:5" x14ac:dyDescent="0.35">
      <c r="E1408" s="27"/>
    </row>
    <row r="1409" spans="5:5" x14ac:dyDescent="0.35">
      <c r="E1409" s="27"/>
    </row>
    <row r="1410" spans="5:5" x14ac:dyDescent="0.35">
      <c r="E1410" s="27"/>
    </row>
    <row r="1411" spans="5:5" x14ac:dyDescent="0.35">
      <c r="E1411" s="27"/>
    </row>
    <row r="1412" spans="5:5" x14ac:dyDescent="0.35">
      <c r="E1412" s="27"/>
    </row>
    <row r="1413" spans="5:5" x14ac:dyDescent="0.35">
      <c r="E1413" s="27"/>
    </row>
    <row r="1414" spans="5:5" x14ac:dyDescent="0.35">
      <c r="E1414" s="27"/>
    </row>
    <row r="1415" spans="5:5" x14ac:dyDescent="0.35">
      <c r="E1415" s="27"/>
    </row>
    <row r="1416" spans="5:5" x14ac:dyDescent="0.35">
      <c r="E1416" s="27"/>
    </row>
    <row r="1417" spans="5:5" x14ac:dyDescent="0.35">
      <c r="E1417" s="27"/>
    </row>
    <row r="1418" spans="5:5" x14ac:dyDescent="0.35">
      <c r="E1418" s="27"/>
    </row>
    <row r="1419" spans="5:5" x14ac:dyDescent="0.35">
      <c r="E1419" s="27"/>
    </row>
    <row r="1420" spans="5:5" x14ac:dyDescent="0.35">
      <c r="E1420" s="27"/>
    </row>
    <row r="1421" spans="5:5" x14ac:dyDescent="0.35">
      <c r="E1421" s="27"/>
    </row>
    <row r="1422" spans="5:5" x14ac:dyDescent="0.35">
      <c r="E1422" s="27"/>
    </row>
    <row r="1423" spans="5:5" x14ac:dyDescent="0.35">
      <c r="E1423" s="27"/>
    </row>
    <row r="1424" spans="5:5" x14ac:dyDescent="0.35">
      <c r="E1424" s="27"/>
    </row>
    <row r="1425" spans="5:5" x14ac:dyDescent="0.35">
      <c r="E1425" s="27"/>
    </row>
    <row r="1426" spans="5:5" x14ac:dyDescent="0.35">
      <c r="E1426" s="27"/>
    </row>
    <row r="1427" spans="5:5" x14ac:dyDescent="0.35">
      <c r="E1427" s="27"/>
    </row>
    <row r="1428" spans="5:5" x14ac:dyDescent="0.35">
      <c r="E1428" s="27"/>
    </row>
    <row r="1429" spans="5:5" x14ac:dyDescent="0.35">
      <c r="E1429" s="27"/>
    </row>
    <row r="1430" spans="5:5" x14ac:dyDescent="0.35">
      <c r="E1430" s="27"/>
    </row>
    <row r="1431" spans="5:5" x14ac:dyDescent="0.35">
      <c r="E1431" s="27"/>
    </row>
    <row r="1432" spans="5:5" x14ac:dyDescent="0.35">
      <c r="E1432" s="27"/>
    </row>
    <row r="1433" spans="5:5" x14ac:dyDescent="0.35">
      <c r="E1433" s="27"/>
    </row>
    <row r="1434" spans="5:5" x14ac:dyDescent="0.35">
      <c r="E1434" s="27"/>
    </row>
    <row r="1435" spans="5:5" x14ac:dyDescent="0.35">
      <c r="E1435" s="27"/>
    </row>
    <row r="1436" spans="5:5" x14ac:dyDescent="0.35">
      <c r="E1436" s="27"/>
    </row>
    <row r="1437" spans="5:5" x14ac:dyDescent="0.35">
      <c r="E1437" s="27"/>
    </row>
    <row r="1438" spans="5:5" x14ac:dyDescent="0.35">
      <c r="E1438" s="27"/>
    </row>
    <row r="1439" spans="5:5" x14ac:dyDescent="0.35">
      <c r="E1439" s="27"/>
    </row>
    <row r="1440" spans="5:5" x14ac:dyDescent="0.35">
      <c r="E1440" s="27"/>
    </row>
    <row r="1441" spans="5:5" x14ac:dyDescent="0.35">
      <c r="E1441" s="27"/>
    </row>
    <row r="1442" spans="5:5" x14ac:dyDescent="0.35">
      <c r="E1442" s="27"/>
    </row>
    <row r="1443" spans="5:5" x14ac:dyDescent="0.35">
      <c r="E1443" s="27"/>
    </row>
    <row r="1444" spans="5:5" x14ac:dyDescent="0.35">
      <c r="E1444" s="27"/>
    </row>
    <row r="1445" spans="5:5" x14ac:dyDescent="0.35">
      <c r="E1445" s="27"/>
    </row>
    <row r="1446" spans="5:5" x14ac:dyDescent="0.35">
      <c r="E1446" s="27"/>
    </row>
    <row r="1447" spans="5:5" x14ac:dyDescent="0.35">
      <c r="E1447" s="27"/>
    </row>
    <row r="1448" spans="5:5" x14ac:dyDescent="0.35">
      <c r="E1448" s="27"/>
    </row>
    <row r="1449" spans="5:5" x14ac:dyDescent="0.35">
      <c r="E1449" s="27"/>
    </row>
    <row r="1450" spans="5:5" x14ac:dyDescent="0.35">
      <c r="E1450" s="27"/>
    </row>
    <row r="1451" spans="5:5" x14ac:dyDescent="0.35">
      <c r="E1451" s="27"/>
    </row>
    <row r="1452" spans="5:5" x14ac:dyDescent="0.35">
      <c r="E1452" s="27"/>
    </row>
    <row r="1453" spans="5:5" x14ac:dyDescent="0.35">
      <c r="E1453" s="27"/>
    </row>
    <row r="1454" spans="5:5" x14ac:dyDescent="0.35">
      <c r="E1454" s="27"/>
    </row>
    <row r="1455" spans="5:5" x14ac:dyDescent="0.35">
      <c r="E1455" s="27"/>
    </row>
    <row r="1456" spans="5:5" x14ac:dyDescent="0.35">
      <c r="E1456" s="27"/>
    </row>
    <row r="1457" spans="5:5" x14ac:dyDescent="0.35">
      <c r="E1457" s="27"/>
    </row>
    <row r="1458" spans="5:5" x14ac:dyDescent="0.35">
      <c r="E1458" s="27"/>
    </row>
    <row r="1459" spans="5:5" x14ac:dyDescent="0.35">
      <c r="E1459" s="27"/>
    </row>
    <row r="1460" spans="5:5" x14ac:dyDescent="0.35">
      <c r="E1460" s="27"/>
    </row>
    <row r="1461" spans="5:5" x14ac:dyDescent="0.35">
      <c r="E1461" s="27"/>
    </row>
    <row r="1462" spans="5:5" x14ac:dyDescent="0.35">
      <c r="E1462" s="27"/>
    </row>
    <row r="1463" spans="5:5" x14ac:dyDescent="0.35">
      <c r="E1463" s="27"/>
    </row>
    <row r="1464" spans="5:5" x14ac:dyDescent="0.35">
      <c r="E1464" s="27"/>
    </row>
    <row r="1465" spans="5:5" x14ac:dyDescent="0.35">
      <c r="E1465" s="27"/>
    </row>
    <row r="1466" spans="5:5" x14ac:dyDescent="0.35">
      <c r="E1466" s="27"/>
    </row>
    <row r="1467" spans="5:5" x14ac:dyDescent="0.35">
      <c r="E1467" s="27"/>
    </row>
    <row r="1468" spans="5:5" x14ac:dyDescent="0.35">
      <c r="E1468" s="27"/>
    </row>
    <row r="1469" spans="5:5" x14ac:dyDescent="0.35">
      <c r="E1469" s="27"/>
    </row>
    <row r="1470" spans="5:5" x14ac:dyDescent="0.35">
      <c r="E1470" s="27"/>
    </row>
    <row r="1471" spans="5:5" x14ac:dyDescent="0.35">
      <c r="E1471" s="27"/>
    </row>
    <row r="1472" spans="5:5" x14ac:dyDescent="0.35">
      <c r="E1472" s="27"/>
    </row>
    <row r="1473" spans="5:5" x14ac:dyDescent="0.35">
      <c r="E1473" s="27"/>
    </row>
    <row r="1474" spans="5:5" x14ac:dyDescent="0.35">
      <c r="E1474" s="27"/>
    </row>
    <row r="1475" spans="5:5" x14ac:dyDescent="0.35">
      <c r="E1475" s="27"/>
    </row>
    <row r="1476" spans="5:5" x14ac:dyDescent="0.35">
      <c r="E1476" s="27"/>
    </row>
    <row r="1477" spans="5:5" x14ac:dyDescent="0.35">
      <c r="E1477" s="27"/>
    </row>
    <row r="1478" spans="5:5" x14ac:dyDescent="0.35">
      <c r="E1478" s="27"/>
    </row>
    <row r="1479" spans="5:5" x14ac:dyDescent="0.35">
      <c r="E1479" s="27"/>
    </row>
    <row r="1480" spans="5:5" x14ac:dyDescent="0.35">
      <c r="E1480" s="27"/>
    </row>
    <row r="1481" spans="5:5" x14ac:dyDescent="0.35">
      <c r="E1481" s="27"/>
    </row>
    <row r="1482" spans="5:5" x14ac:dyDescent="0.35">
      <c r="E1482" s="27"/>
    </row>
    <row r="1483" spans="5:5" x14ac:dyDescent="0.35">
      <c r="E1483" s="27"/>
    </row>
    <row r="1484" spans="5:5" x14ac:dyDescent="0.35">
      <c r="E1484" s="27"/>
    </row>
    <row r="1485" spans="5:5" x14ac:dyDescent="0.35">
      <c r="E1485" s="27"/>
    </row>
    <row r="1486" spans="5:5" x14ac:dyDescent="0.35">
      <c r="E1486" s="27"/>
    </row>
    <row r="1487" spans="5:5" x14ac:dyDescent="0.35">
      <c r="E1487" s="27"/>
    </row>
    <row r="1488" spans="5:5" x14ac:dyDescent="0.35">
      <c r="E1488" s="27"/>
    </row>
    <row r="1489" spans="5:5" x14ac:dyDescent="0.35">
      <c r="E1489" s="27"/>
    </row>
    <row r="1490" spans="5:5" x14ac:dyDescent="0.35">
      <c r="E1490" s="27"/>
    </row>
    <row r="1491" spans="5:5" x14ac:dyDescent="0.35">
      <c r="E1491" s="27"/>
    </row>
    <row r="1492" spans="5:5" x14ac:dyDescent="0.35">
      <c r="E1492" s="27"/>
    </row>
    <row r="1493" spans="5:5" x14ac:dyDescent="0.35">
      <c r="E1493" s="27"/>
    </row>
    <row r="1494" spans="5:5" x14ac:dyDescent="0.35">
      <c r="E1494" s="27"/>
    </row>
    <row r="1495" spans="5:5" x14ac:dyDescent="0.35">
      <c r="E1495" s="27"/>
    </row>
    <row r="1496" spans="5:5" x14ac:dyDescent="0.35">
      <c r="E1496" s="27"/>
    </row>
    <row r="1497" spans="5:5" x14ac:dyDescent="0.35">
      <c r="E1497" s="27"/>
    </row>
    <row r="1498" spans="5:5" x14ac:dyDescent="0.35">
      <c r="E1498" s="27"/>
    </row>
    <row r="1499" spans="5:5" x14ac:dyDescent="0.35">
      <c r="E1499" s="27"/>
    </row>
    <row r="1500" spans="5:5" x14ac:dyDescent="0.35">
      <c r="E1500" s="27"/>
    </row>
    <row r="1501" spans="5:5" x14ac:dyDescent="0.35">
      <c r="E1501" s="27"/>
    </row>
    <row r="1502" spans="5:5" x14ac:dyDescent="0.35">
      <c r="E1502" s="27"/>
    </row>
    <row r="1503" spans="5:5" x14ac:dyDescent="0.35">
      <c r="E1503" s="27"/>
    </row>
    <row r="1504" spans="5:5" x14ac:dyDescent="0.35">
      <c r="E1504" s="27"/>
    </row>
    <row r="1505" spans="5:5" x14ac:dyDescent="0.35">
      <c r="E1505" s="27"/>
    </row>
    <row r="1506" spans="5:5" x14ac:dyDescent="0.35">
      <c r="E1506" s="27"/>
    </row>
    <row r="1507" spans="5:5" x14ac:dyDescent="0.35">
      <c r="E1507" s="27"/>
    </row>
    <row r="1508" spans="5:5" x14ac:dyDescent="0.35">
      <c r="E1508" s="27"/>
    </row>
    <row r="1509" spans="5:5" x14ac:dyDescent="0.35">
      <c r="E1509" s="27"/>
    </row>
    <row r="1510" spans="5:5" x14ac:dyDescent="0.35">
      <c r="E1510" s="27"/>
    </row>
    <row r="1511" spans="5:5" x14ac:dyDescent="0.35">
      <c r="E1511" s="27"/>
    </row>
    <row r="1512" spans="5:5" x14ac:dyDescent="0.35">
      <c r="E1512" s="27"/>
    </row>
    <row r="1513" spans="5:5" x14ac:dyDescent="0.35">
      <c r="E1513" s="27"/>
    </row>
    <row r="1514" spans="5:5" x14ac:dyDescent="0.35">
      <c r="E1514" s="27"/>
    </row>
    <row r="1515" spans="5:5" x14ac:dyDescent="0.35">
      <c r="E1515" s="27"/>
    </row>
    <row r="1516" spans="5:5" x14ac:dyDescent="0.35">
      <c r="E1516" s="27"/>
    </row>
    <row r="1517" spans="5:5" x14ac:dyDescent="0.35">
      <c r="E1517" s="27"/>
    </row>
    <row r="1518" spans="5:5" x14ac:dyDescent="0.35">
      <c r="E1518" s="27"/>
    </row>
    <row r="1519" spans="5:5" x14ac:dyDescent="0.35">
      <c r="E1519" s="27"/>
    </row>
    <row r="1520" spans="5:5" x14ac:dyDescent="0.35">
      <c r="E1520" s="27"/>
    </row>
    <row r="1521" spans="5:5" x14ac:dyDescent="0.35">
      <c r="E1521" s="27"/>
    </row>
    <row r="1522" spans="5:5" x14ac:dyDescent="0.35">
      <c r="E1522" s="27"/>
    </row>
    <row r="1523" spans="5:5" x14ac:dyDescent="0.35">
      <c r="E1523" s="27"/>
    </row>
    <row r="1524" spans="5:5" x14ac:dyDescent="0.35">
      <c r="E1524" s="27"/>
    </row>
    <row r="1525" spans="5:5" x14ac:dyDescent="0.35">
      <c r="E1525" s="27"/>
    </row>
    <row r="1526" spans="5:5" x14ac:dyDescent="0.35">
      <c r="E1526" s="27"/>
    </row>
    <row r="1527" spans="5:5" x14ac:dyDescent="0.35">
      <c r="E1527" s="27"/>
    </row>
    <row r="1528" spans="5:5" x14ac:dyDescent="0.35">
      <c r="E1528" s="27"/>
    </row>
    <row r="1529" spans="5:5" x14ac:dyDescent="0.35">
      <c r="E1529" s="27"/>
    </row>
    <row r="1530" spans="5:5" x14ac:dyDescent="0.35">
      <c r="E1530" s="27"/>
    </row>
    <row r="1531" spans="5:5" x14ac:dyDescent="0.35">
      <c r="E1531" s="27"/>
    </row>
    <row r="1532" spans="5:5" x14ac:dyDescent="0.35">
      <c r="E1532" s="27"/>
    </row>
    <row r="1533" spans="5:5" x14ac:dyDescent="0.35">
      <c r="E1533" s="27"/>
    </row>
    <row r="1534" spans="5:5" x14ac:dyDescent="0.35">
      <c r="E1534" s="27"/>
    </row>
    <row r="1535" spans="5:5" x14ac:dyDescent="0.35">
      <c r="E1535" s="27"/>
    </row>
    <row r="1536" spans="5:5" x14ac:dyDescent="0.35">
      <c r="E1536" s="27"/>
    </row>
    <row r="1537" spans="5:5" x14ac:dyDescent="0.35">
      <c r="E1537" s="27"/>
    </row>
    <row r="1538" spans="5:5" x14ac:dyDescent="0.35">
      <c r="E1538" s="27"/>
    </row>
    <row r="1539" spans="5:5" x14ac:dyDescent="0.35">
      <c r="E1539" s="27"/>
    </row>
    <row r="1540" spans="5:5" x14ac:dyDescent="0.35">
      <c r="E1540" s="27"/>
    </row>
    <row r="1541" spans="5:5" x14ac:dyDescent="0.35">
      <c r="E1541" s="27"/>
    </row>
    <row r="1542" spans="5:5" x14ac:dyDescent="0.35">
      <c r="E1542" s="27"/>
    </row>
    <row r="1543" spans="5:5" x14ac:dyDescent="0.35">
      <c r="E1543" s="27"/>
    </row>
    <row r="1544" spans="5:5" x14ac:dyDescent="0.35">
      <c r="E1544" s="27"/>
    </row>
    <row r="1545" spans="5:5" x14ac:dyDescent="0.35">
      <c r="E1545" s="27"/>
    </row>
    <row r="1546" spans="5:5" x14ac:dyDescent="0.35">
      <c r="E1546" s="27"/>
    </row>
    <row r="1547" spans="5:5" x14ac:dyDescent="0.35">
      <c r="E1547" s="27"/>
    </row>
    <row r="1548" spans="5:5" x14ac:dyDescent="0.35">
      <c r="E1548" s="27"/>
    </row>
    <row r="1549" spans="5:5" x14ac:dyDescent="0.35">
      <c r="E1549" s="27"/>
    </row>
    <row r="1550" spans="5:5" x14ac:dyDescent="0.35">
      <c r="E1550" s="27"/>
    </row>
    <row r="1551" spans="5:5" x14ac:dyDescent="0.35">
      <c r="E1551" s="27"/>
    </row>
    <row r="1552" spans="5:5" x14ac:dyDescent="0.35">
      <c r="E1552" s="27"/>
    </row>
    <row r="1553" spans="5:5" x14ac:dyDescent="0.35">
      <c r="E1553" s="27"/>
    </row>
    <row r="1554" spans="5:5" x14ac:dyDescent="0.35">
      <c r="E1554" s="27"/>
    </row>
    <row r="1555" spans="5:5" x14ac:dyDescent="0.35">
      <c r="E1555" s="27"/>
    </row>
    <row r="1556" spans="5:5" x14ac:dyDescent="0.35">
      <c r="E1556" s="27"/>
    </row>
    <row r="1557" spans="5:5" x14ac:dyDescent="0.35">
      <c r="E1557" s="27"/>
    </row>
    <row r="1558" spans="5:5" x14ac:dyDescent="0.35">
      <c r="E1558" s="27"/>
    </row>
    <row r="1559" spans="5:5" x14ac:dyDescent="0.35">
      <c r="E1559" s="27"/>
    </row>
    <row r="1560" spans="5:5" x14ac:dyDescent="0.35">
      <c r="E1560" s="27"/>
    </row>
    <row r="1561" spans="5:5" x14ac:dyDescent="0.35">
      <c r="E1561" s="27"/>
    </row>
    <row r="1562" spans="5:5" x14ac:dyDescent="0.35">
      <c r="E1562" s="27"/>
    </row>
    <row r="1563" spans="5:5" x14ac:dyDescent="0.35">
      <c r="E1563" s="27"/>
    </row>
    <row r="1564" spans="5:5" x14ac:dyDescent="0.35">
      <c r="E1564" s="27"/>
    </row>
    <row r="1565" spans="5:5" x14ac:dyDescent="0.35">
      <c r="E1565" s="27"/>
    </row>
    <row r="1566" spans="5:5" x14ac:dyDescent="0.35">
      <c r="E1566" s="27"/>
    </row>
    <row r="1567" spans="5:5" x14ac:dyDescent="0.35">
      <c r="E1567" s="27"/>
    </row>
    <row r="1568" spans="5:5" x14ac:dyDescent="0.35">
      <c r="E1568" s="27"/>
    </row>
    <row r="1569" spans="5:5" x14ac:dyDescent="0.35">
      <c r="E1569" s="27"/>
    </row>
    <row r="1570" spans="5:5" x14ac:dyDescent="0.35">
      <c r="E1570" s="27"/>
    </row>
    <row r="1571" spans="5:5" x14ac:dyDescent="0.35">
      <c r="E1571" s="27"/>
    </row>
    <row r="1572" spans="5:5" x14ac:dyDescent="0.35">
      <c r="E1572" s="27"/>
    </row>
    <row r="1573" spans="5:5" x14ac:dyDescent="0.35">
      <c r="E1573" s="27"/>
    </row>
    <row r="1574" spans="5:5" x14ac:dyDescent="0.35">
      <c r="E1574" s="27"/>
    </row>
    <row r="1575" spans="5:5" x14ac:dyDescent="0.35">
      <c r="E1575" s="27"/>
    </row>
    <row r="1576" spans="5:5" x14ac:dyDescent="0.35">
      <c r="E1576" s="27"/>
    </row>
    <row r="1577" spans="5:5" x14ac:dyDescent="0.35">
      <c r="E1577" s="27"/>
    </row>
    <row r="1578" spans="5:5" x14ac:dyDescent="0.35">
      <c r="E1578" s="27"/>
    </row>
    <row r="1579" spans="5:5" x14ac:dyDescent="0.35">
      <c r="E1579" s="27"/>
    </row>
    <row r="1580" spans="5:5" x14ac:dyDescent="0.35">
      <c r="E1580" s="27"/>
    </row>
    <row r="1581" spans="5:5" x14ac:dyDescent="0.35">
      <c r="E1581" s="27"/>
    </row>
    <row r="1582" spans="5:5" x14ac:dyDescent="0.35">
      <c r="E1582" s="27"/>
    </row>
    <row r="1583" spans="5:5" x14ac:dyDescent="0.35">
      <c r="E1583" s="27"/>
    </row>
    <row r="1584" spans="5:5" x14ac:dyDescent="0.35">
      <c r="E1584" s="27"/>
    </row>
    <row r="1585" spans="5:5" x14ac:dyDescent="0.35">
      <c r="E1585" s="27"/>
    </row>
    <row r="1586" spans="5:5" x14ac:dyDescent="0.35">
      <c r="E1586" s="27"/>
    </row>
    <row r="1587" spans="5:5" x14ac:dyDescent="0.35">
      <c r="E1587" s="27"/>
    </row>
    <row r="1588" spans="5:5" x14ac:dyDescent="0.35">
      <c r="E1588" s="27"/>
    </row>
    <row r="1589" spans="5:5" x14ac:dyDescent="0.35">
      <c r="E1589" s="27"/>
    </row>
    <row r="1590" spans="5:5" x14ac:dyDescent="0.35">
      <c r="E1590" s="27"/>
    </row>
    <row r="1591" spans="5:5" x14ac:dyDescent="0.35">
      <c r="E1591" s="27"/>
    </row>
    <row r="1592" spans="5:5" x14ac:dyDescent="0.35">
      <c r="E1592" s="27"/>
    </row>
    <row r="1593" spans="5:5" x14ac:dyDescent="0.35">
      <c r="E1593" s="27"/>
    </row>
    <row r="1594" spans="5:5" x14ac:dyDescent="0.35">
      <c r="E1594" s="27"/>
    </row>
    <row r="1595" spans="5:5" x14ac:dyDescent="0.35">
      <c r="E1595" s="27"/>
    </row>
    <row r="1596" spans="5:5" x14ac:dyDescent="0.35">
      <c r="E1596" s="27"/>
    </row>
    <row r="1597" spans="5:5" x14ac:dyDescent="0.35">
      <c r="E1597" s="27"/>
    </row>
    <row r="1598" spans="5:5" x14ac:dyDescent="0.35">
      <c r="E1598" s="27"/>
    </row>
    <row r="1599" spans="5:5" x14ac:dyDescent="0.35">
      <c r="E1599" s="27"/>
    </row>
    <row r="1600" spans="5:5" x14ac:dyDescent="0.35">
      <c r="E1600" s="27"/>
    </row>
    <row r="1601" spans="5:5" x14ac:dyDescent="0.35">
      <c r="E1601" s="27"/>
    </row>
    <row r="1602" spans="5:5" x14ac:dyDescent="0.35">
      <c r="E1602" s="27"/>
    </row>
    <row r="1603" spans="5:5" x14ac:dyDescent="0.35">
      <c r="E1603" s="27"/>
    </row>
    <row r="1604" spans="5:5" x14ac:dyDescent="0.35">
      <c r="E1604" s="27"/>
    </row>
    <row r="1605" spans="5:5" x14ac:dyDescent="0.35">
      <c r="E1605" s="27"/>
    </row>
    <row r="1606" spans="5:5" x14ac:dyDescent="0.35">
      <c r="E1606" s="27"/>
    </row>
    <row r="1607" spans="5:5" x14ac:dyDescent="0.35">
      <c r="E1607" s="27"/>
    </row>
    <row r="1608" spans="5:5" x14ac:dyDescent="0.35">
      <c r="E1608" s="27"/>
    </row>
    <row r="1609" spans="5:5" x14ac:dyDescent="0.35">
      <c r="E1609" s="27"/>
    </row>
    <row r="1610" spans="5:5" x14ac:dyDescent="0.35">
      <c r="E1610" s="27"/>
    </row>
    <row r="1611" spans="5:5" x14ac:dyDescent="0.35">
      <c r="E1611" s="27"/>
    </row>
    <row r="1612" spans="5:5" x14ac:dyDescent="0.35">
      <c r="E1612" s="27"/>
    </row>
    <row r="1613" spans="5:5" x14ac:dyDescent="0.35">
      <c r="E1613" s="27"/>
    </row>
    <row r="1614" spans="5:5" x14ac:dyDescent="0.35">
      <c r="E1614" s="27"/>
    </row>
    <row r="1615" spans="5:5" x14ac:dyDescent="0.35">
      <c r="E1615" s="27"/>
    </row>
    <row r="1616" spans="5:5" x14ac:dyDescent="0.35">
      <c r="E1616" s="27"/>
    </row>
    <row r="1617" spans="5:5" x14ac:dyDescent="0.35">
      <c r="E1617" s="27"/>
    </row>
    <row r="1618" spans="5:5" x14ac:dyDescent="0.35">
      <c r="E1618" s="27"/>
    </row>
    <row r="1619" spans="5:5" x14ac:dyDescent="0.35">
      <c r="E1619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27</vt:i4>
      </vt:variant>
    </vt:vector>
  </HeadingPairs>
  <TitlesOfParts>
    <vt:vector size="35" baseType="lpstr">
      <vt:lpstr>Intro</vt:lpstr>
      <vt:lpstr>TASK1-Proxies</vt:lpstr>
      <vt:lpstr>TASK2-Original Port.</vt:lpstr>
      <vt:lpstr>TASK3-GMV</vt:lpstr>
      <vt:lpstr>TASK4-Efficient Port.</vt:lpstr>
      <vt:lpstr>TASK5-ORP</vt:lpstr>
      <vt:lpstr>TASK6-Constrained ORP</vt:lpstr>
      <vt:lpstr>TASK7-Summary</vt:lpstr>
      <vt:lpstr>covmat</vt:lpstr>
      <vt:lpstr>epamat</vt:lpstr>
      <vt:lpstr>epbvec</vt:lpstr>
      <vt:lpstr>epweights</vt:lpstr>
      <vt:lpstr>gmvamat</vt:lpstr>
      <vt:lpstr>gmvbvec</vt:lpstr>
      <vt:lpstr>gmvweights</vt:lpstr>
      <vt:lpstr>mustar</vt:lpstr>
      <vt:lpstr>muvec</vt:lpstr>
      <vt:lpstr>onevec</vt:lpstr>
      <vt:lpstr>origweights</vt:lpstr>
      <vt:lpstr>orpc1</vt:lpstr>
      <vt:lpstr>orpc2</vt:lpstr>
      <vt:lpstr>orpweights</vt:lpstr>
      <vt:lpstr>rf</vt:lpstr>
      <vt:lpstr>VNQ</vt:lpstr>
      <vt:lpstr>VOX</vt:lpstr>
      <vt:lpstr>XLB</vt:lpstr>
      <vt:lpstr>XLE</vt:lpstr>
      <vt:lpstr>XLF</vt:lpstr>
      <vt:lpstr>XLI</vt:lpstr>
      <vt:lpstr>XLK</vt:lpstr>
      <vt:lpstr>XLP</vt:lpstr>
      <vt:lpstr>XLU</vt:lpstr>
      <vt:lpstr>XLV</vt:lpstr>
      <vt:lpstr>XLY</vt:lpstr>
      <vt:lpstr>zerovec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Nguyen</dc:creator>
  <cp:lastModifiedBy>Agnitra Das</cp:lastModifiedBy>
  <cp:lastPrinted>2024-10-22T23:29:00Z</cp:lastPrinted>
  <dcterms:created xsi:type="dcterms:W3CDTF">2015-06-05T18:17:20Z</dcterms:created>
  <dcterms:modified xsi:type="dcterms:W3CDTF">2025-02-28T02:29:02Z</dcterms:modified>
</cp:coreProperties>
</file>