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\Git Root\StereoTraining\data\"/>
    </mc:Choice>
  </mc:AlternateContent>
  <xr:revisionPtr revIDLastSave="0" documentId="13_ncr:1_{F09AD952-0E82-4939-B52D-4D019EAED312}" xr6:coauthVersionLast="43" xr6:coauthVersionMax="43" xr10:uidLastSave="{00000000-0000-0000-0000-000000000000}"/>
  <bookViews>
    <workbookView xWindow="-110" yWindow="-110" windowWidth="19420" windowHeight="10420" xr2:uid="{19EF7DC3-9750-4040-8AA7-1A6F37403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5" i="1" l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N25" i="1"/>
  <c r="AN24" i="1"/>
  <c r="AN23" i="1"/>
  <c r="AN22" i="1"/>
  <c r="AN21" i="1"/>
  <c r="AN20" i="1"/>
  <c r="AN1048576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E26" i="1" l="1"/>
  <c r="AD26" i="1"/>
  <c r="AC26" i="1"/>
  <c r="AE25" i="1"/>
  <c r="AD25" i="1"/>
  <c r="AC25" i="1"/>
  <c r="AE24" i="1"/>
  <c r="AD24" i="1"/>
  <c r="AC24" i="1"/>
  <c r="AE23" i="1"/>
  <c r="AD23" i="1"/>
  <c r="AC23" i="1"/>
  <c r="AE22" i="1"/>
  <c r="AD22" i="1"/>
  <c r="AC22" i="1"/>
  <c r="AE21" i="1"/>
  <c r="AD21" i="1"/>
  <c r="AC21" i="1"/>
  <c r="AE20" i="1"/>
  <c r="AD20" i="1"/>
  <c r="AC20" i="1"/>
  <c r="AE19" i="1"/>
  <c r="AD19" i="1"/>
  <c r="AC19" i="1"/>
  <c r="AE18" i="1"/>
  <c r="AD18" i="1"/>
  <c r="AC18" i="1"/>
  <c r="AE17" i="1"/>
  <c r="AD17" i="1"/>
  <c r="AC17" i="1"/>
  <c r="AE16" i="1"/>
  <c r="AD16" i="1"/>
  <c r="AC16" i="1"/>
  <c r="AE15" i="1"/>
  <c r="AD15" i="1"/>
  <c r="AC15" i="1"/>
  <c r="AE14" i="1"/>
  <c r="AD14" i="1"/>
  <c r="AC14" i="1"/>
  <c r="AE13" i="1"/>
  <c r="AD13" i="1"/>
  <c r="AC13" i="1"/>
  <c r="AE12" i="1"/>
  <c r="AD12" i="1"/>
  <c r="AC12" i="1"/>
  <c r="AE11" i="1"/>
  <c r="AD11" i="1"/>
  <c r="AC11" i="1"/>
  <c r="AE10" i="1"/>
  <c r="AD10" i="1"/>
  <c r="AC10" i="1"/>
  <c r="AE9" i="1"/>
  <c r="AD9" i="1"/>
  <c r="AC9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N26" i="1"/>
  <c r="M26" i="1"/>
  <c r="L26" i="1"/>
  <c r="N25" i="1"/>
  <c r="M25" i="1"/>
  <c r="L25" i="1"/>
  <c r="N22" i="1"/>
  <c r="M22" i="1"/>
  <c r="L22" i="1"/>
  <c r="N24" i="1"/>
  <c r="M24" i="1"/>
  <c r="L24" i="1"/>
  <c r="N23" i="1"/>
  <c r="M23" i="1"/>
  <c r="L23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D17" i="1" l="1"/>
  <c r="E17" i="1" s="1"/>
  <c r="D7" i="1"/>
  <c r="E7" i="1" s="1"/>
  <c r="D10" i="1"/>
  <c r="E10" i="1" s="1"/>
  <c r="D26" i="1"/>
  <c r="E26" i="1" s="1"/>
  <c r="D6" i="1"/>
  <c r="E6" i="1" s="1"/>
  <c r="D8" i="1"/>
  <c r="E8" i="1" s="1"/>
  <c r="D12" i="1"/>
  <c r="E12" i="1" s="1"/>
  <c r="D20" i="1"/>
  <c r="E20" i="1" s="1"/>
  <c r="D14" i="1"/>
  <c r="E14" i="1" s="1"/>
  <c r="D18" i="1"/>
  <c r="E18" i="1" s="1"/>
  <c r="D21" i="1"/>
  <c r="E21" i="1" s="1"/>
  <c r="D11" i="1"/>
  <c r="E11" i="1" s="1"/>
  <c r="D16" i="1"/>
  <c r="E16" i="1" s="1"/>
  <c r="D25" i="1"/>
  <c r="E25" i="1" s="1"/>
  <c r="D23" i="1"/>
  <c r="E23" i="1" s="1"/>
  <c r="D22" i="1"/>
  <c r="E22" i="1" s="1"/>
  <c r="D24" i="1"/>
  <c r="E24" i="1" s="1"/>
  <c r="D15" i="1"/>
  <c r="E15" i="1" s="1"/>
  <c r="D13" i="1"/>
  <c r="E13" i="1" s="1"/>
  <c r="D9" i="1"/>
  <c r="E9" i="1" s="1"/>
  <c r="D5" i="1"/>
  <c r="D19" i="1"/>
  <c r="E19" i="1" s="1"/>
  <c r="D4" i="1" l="1"/>
  <c r="E5" i="1"/>
  <c r="E4" i="1" l="1"/>
  <c r="D3" i="1"/>
  <c r="E3" i="1" s="1"/>
</calcChain>
</file>

<file path=xl/sharedStrings.xml><?xml version="1.0" encoding="utf-8"?>
<sst xmlns="http://schemas.openxmlformats.org/spreadsheetml/2006/main" count="503" uniqueCount="185">
  <si>
    <t>Amblyopia?</t>
  </si>
  <si>
    <t>LogMAR acuity</t>
  </si>
  <si>
    <t>OS</t>
  </si>
  <si>
    <t>OD</t>
  </si>
  <si>
    <t>OU</t>
  </si>
  <si>
    <t>Subject</t>
  </si>
  <si>
    <t>ah</t>
  </si>
  <si>
    <t>stereo</t>
  </si>
  <si>
    <t>20/16-1</t>
  </si>
  <si>
    <t>20/12.5</t>
  </si>
  <si>
    <t>aj</t>
  </si>
  <si>
    <t>20/20</t>
  </si>
  <si>
    <t>20/16-2</t>
  </si>
  <si>
    <t>bb</t>
  </si>
  <si>
    <t>anomalous</t>
  </si>
  <si>
    <t>20/20-1</t>
  </si>
  <si>
    <t>by</t>
  </si>
  <si>
    <t>20/25+1</t>
  </si>
  <si>
    <t>20/16</t>
  </si>
  <si>
    <t>co</t>
  </si>
  <si>
    <t>20/20+1</t>
  </si>
  <si>
    <t>20/25-1</t>
  </si>
  <si>
    <t>dd</t>
  </si>
  <si>
    <t>20/20-2</t>
  </si>
  <si>
    <t>dl</t>
  </si>
  <si>
    <t>20/25+2</t>
  </si>
  <si>
    <t>et</t>
  </si>
  <si>
    <t>20/25-2</t>
  </si>
  <si>
    <t>ez</t>
  </si>
  <si>
    <t>20/20+2</t>
  </si>
  <si>
    <t>20/15-2</t>
  </si>
  <si>
    <t>gn</t>
  </si>
  <si>
    <t>gp</t>
  </si>
  <si>
    <t>20/25</t>
  </si>
  <si>
    <t>it</t>
  </si>
  <si>
    <t>jz</t>
  </si>
  <si>
    <t>kp</t>
  </si>
  <si>
    <t>ky</t>
  </si>
  <si>
    <t>ll</t>
  </si>
  <si>
    <t>mb</t>
  </si>
  <si>
    <t>20/40-2</t>
  </si>
  <si>
    <t>mg</t>
  </si>
  <si>
    <t>20/50-2</t>
  </si>
  <si>
    <t>ni</t>
  </si>
  <si>
    <t>20/80-1</t>
  </si>
  <si>
    <t>sm</t>
  </si>
  <si>
    <t>sr</t>
  </si>
  <si>
    <t>sh</t>
  </si>
  <si>
    <t>tp</t>
  </si>
  <si>
    <t>Dx</t>
  </si>
  <si>
    <t>None</t>
  </si>
  <si>
    <t>Group</t>
  </si>
  <si>
    <t>Strab</t>
  </si>
  <si>
    <t>Aniso</t>
  </si>
  <si>
    <t>Mixed</t>
  </si>
  <si>
    <t>Strab(?)</t>
  </si>
  <si>
    <t>Snellen VA</t>
  </si>
  <si>
    <t>Randot</t>
  </si>
  <si>
    <t>JRDS</t>
  </si>
  <si>
    <t>Fail</t>
  </si>
  <si>
    <t>AE</t>
  </si>
  <si>
    <t>20/16+2</t>
  </si>
  <si>
    <t>20/32-1</t>
  </si>
  <si>
    <t>20/100-1</t>
  </si>
  <si>
    <t>20/12.5-1</t>
  </si>
  <si>
    <t>Distance</t>
  </si>
  <si>
    <t>Near</t>
  </si>
  <si>
    <t>Cover test</t>
  </si>
  <si>
    <t>ortho</t>
  </si>
  <si>
    <t>Snellen acuity</t>
  </si>
  <si>
    <t>Focals?</t>
  </si>
  <si>
    <t>Current Rx</t>
  </si>
  <si>
    <t>Glasses</t>
  </si>
  <si>
    <t>-3.75 -0.75 x 174</t>
  </si>
  <si>
    <t xml:space="preserve">-4.25 -0.50 x003 </t>
  </si>
  <si>
    <t>-3.75 -0.75 x177</t>
  </si>
  <si>
    <t>-4.25 -0.50 x178</t>
  </si>
  <si>
    <t>-6.25 -0.25 x085</t>
  </si>
  <si>
    <t>-0.50 DS</t>
  </si>
  <si>
    <t>-0.25 DS</t>
  </si>
  <si>
    <t>4 RET</t>
  </si>
  <si>
    <t>-0.50</t>
  </si>
  <si>
    <t>plano</t>
  </si>
  <si>
    <t>14 RET</t>
  </si>
  <si>
    <t>+1.25 -1.00 x002</t>
  </si>
  <si>
    <t>+4.25 -1.50 x170</t>
  </si>
  <si>
    <t>4 EP</t>
  </si>
  <si>
    <t>1 EP</t>
  </si>
  <si>
    <t>+1.00 -0.50 x173</t>
  </si>
  <si>
    <t>+4.00 -1.50 x172</t>
  </si>
  <si>
    <t>+1.25 -1.25 x188</t>
  </si>
  <si>
    <t>+0.25 -0.25 x009</t>
  </si>
  <si>
    <t>ortho to 2EP</t>
  </si>
  <si>
    <t>2 XP</t>
  </si>
  <si>
    <t>Contacts</t>
  </si>
  <si>
    <t>+3.25 -1.25 x170</t>
  </si>
  <si>
    <t>+3.50 -1.25 x010</t>
  </si>
  <si>
    <t>2 LET</t>
  </si>
  <si>
    <t>4 LET</t>
  </si>
  <si>
    <t>6 LET</t>
  </si>
  <si>
    <t>-0.50 -2.25 x107</t>
  </si>
  <si>
    <t>0.50 -2.25 x078</t>
  </si>
  <si>
    <t>-0.50 -2.25 x104</t>
  </si>
  <si>
    <t>-0.50 -2.25 x072</t>
  </si>
  <si>
    <t>-0.25 -0.50 x068</t>
  </si>
  <si>
    <t>-0.37 DS</t>
  </si>
  <si>
    <t>12 RET 6 RHoT</t>
  </si>
  <si>
    <t>10 RET 6 RHoT</t>
  </si>
  <si>
    <t>-0.25 -0.25 x025</t>
  </si>
  <si>
    <t>8 RET 8RHoT</t>
  </si>
  <si>
    <t>-4.25 -1.25 x129</t>
  </si>
  <si>
    <t>-0.75 -1.75 x061</t>
  </si>
  <si>
    <t>18 LET 2 LHyT</t>
  </si>
  <si>
    <t>-3.25</t>
  </si>
  <si>
    <t>-3.00</t>
  </si>
  <si>
    <t>trace XP</t>
  </si>
  <si>
    <t>3 XP</t>
  </si>
  <si>
    <t>-3.00 DS</t>
  </si>
  <si>
    <t>-2.75 DS</t>
  </si>
  <si>
    <t>-4.25 -1.00 x180</t>
  </si>
  <si>
    <t>-4.00 -0.75 x160</t>
  </si>
  <si>
    <t>-4.00 -1.00 x180</t>
  </si>
  <si>
    <t>-4.50 -0.75 x165</t>
  </si>
  <si>
    <t>ortho/ trace XP</t>
  </si>
  <si>
    <t>+0.50 -0.50 x180</t>
  </si>
  <si>
    <t>plano -1.00 x180</t>
  </si>
  <si>
    <t>6 XP</t>
  </si>
  <si>
    <t>+3.00</t>
  </si>
  <si>
    <t>5 EP</t>
  </si>
  <si>
    <t>+0.25 -1.50 x177</t>
  </si>
  <si>
    <t>+0.25 -1.25 x176</t>
  </si>
  <si>
    <t>+0.25 -1.50 x180</t>
  </si>
  <si>
    <t>+0.25 -1.25 x178</t>
  </si>
  <si>
    <t>+7.75 -2.50 x085 (add 2.25)</t>
  </si>
  <si>
    <t>+5.25 -1.50 x105 (add 2.25)</t>
  </si>
  <si>
    <t>-4.75 -0.50 x138 (add 2.25)</t>
  </si>
  <si>
    <t>-1.75 -0.50 x045 (add 2.25)</t>
  </si>
  <si>
    <t>trace EP</t>
  </si>
  <si>
    <t>+5.75 -5.00 x172</t>
  </si>
  <si>
    <t>+5.50 -4.75 x008</t>
  </si>
  <si>
    <t>+5.75 DS</t>
  </si>
  <si>
    <t>+5.50 -1.00 x104</t>
  </si>
  <si>
    <t>8 RXT</t>
  </si>
  <si>
    <t>+5.00</t>
  </si>
  <si>
    <t>+5.00 DS</t>
  </si>
  <si>
    <t>ortho (-)strab</t>
  </si>
  <si>
    <t>10 RXT</t>
  </si>
  <si>
    <t>-5.25</t>
  </si>
  <si>
    <t>-7.50</t>
  </si>
  <si>
    <t>-5.25 DS</t>
  </si>
  <si>
    <t>-7.50 DS</t>
  </si>
  <si>
    <t>4 XP</t>
  </si>
  <si>
    <t>-1.00 DS</t>
  </si>
  <si>
    <t>-1.75 DS</t>
  </si>
  <si>
    <t>-1.50 -0.50 x180</t>
  </si>
  <si>
    <t xml:space="preserve">-1.75 </t>
  </si>
  <si>
    <t>-1.00 -0.75 x160 (add 2.25)</t>
  </si>
  <si>
    <t>14 RET 5HoT</t>
  </si>
  <si>
    <t>8 LET 10HyT</t>
  </si>
  <si>
    <t>-1.25 -0.75 x160 (add 2.25)</t>
  </si>
  <si>
    <t>-1.00 -1.00 x020 (add 2.25)</t>
  </si>
  <si>
    <t>-1.25 -0.50 x015 (add 2.25)</t>
  </si>
  <si>
    <t>14 RET 10HoT</t>
  </si>
  <si>
    <t xml:space="preserve">4RET 12 HoT </t>
  </si>
  <si>
    <t>Randot 3</t>
  </si>
  <si>
    <t>Clinical improvement</t>
  </si>
  <si>
    <t>+1.25 -1.25 x156</t>
  </si>
  <si>
    <t>plano -0.50 x012</t>
  </si>
  <si>
    <t>20/15</t>
  </si>
  <si>
    <t>20/15-1</t>
  </si>
  <si>
    <t>20/60+1</t>
  </si>
  <si>
    <t>+3.50 DS</t>
  </si>
  <si>
    <t>6 EP 4 HyP</t>
  </si>
  <si>
    <t>8 EP</t>
  </si>
  <si>
    <t>-6.25 DS</t>
  </si>
  <si>
    <t>+9.00 -2.50 x075 (add 2.25)</t>
  </si>
  <si>
    <t>+6.5 -2.25 x106 (add 2.25)</t>
  </si>
  <si>
    <t>20/30-2</t>
  </si>
  <si>
    <t>-1.50 DS</t>
  </si>
  <si>
    <t>5 LXT (intermittent)</t>
  </si>
  <si>
    <t>Flipped</t>
  </si>
  <si>
    <t>RDS</t>
  </si>
  <si>
    <t>Small</t>
  </si>
  <si>
    <t>Medium</t>
  </si>
  <si>
    <t>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</si>
</sst>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quotePrefix="1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2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quotePrefix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 applyFont="1"/>
    <xf numFmtId="0" fontId="0" fillId="4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9F3D-01C6-4DEF-9287-5FDD97DDBC45}">
  <dimension ref="A1:AQ1048576"/>
  <sheetViews>
    <sheetView tabSelected="1" workbookViewId="0">
      <pane xSplit="1" ySplit="2" topLeftCell="AA6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RowHeight="14.5" x14ac:dyDescent="0.35"/>
  <cols>
    <col min="1" max="1" width="8.7265625" style="44"/>
    <col min="2" max="2" width="10.6328125" style="44" customWidth="1"/>
    <col min="3" max="3" width="9.36328125" style="10" customWidth="1"/>
    <col min="4" max="4" width="11.1796875" style="44" customWidth="1"/>
    <col min="5" max="6" width="8.7265625" style="10"/>
    <col min="7" max="7" width="22.81640625" style="10" customWidth="1"/>
    <col min="8" max="8" width="23.1796875" style="10" customWidth="1"/>
    <col min="9" max="9" width="8.7265625" style="10"/>
    <col min="10" max="10" width="8.7265625" style="44"/>
    <col min="11" max="11" width="8.7265625" style="9"/>
    <col min="12" max="12" width="8.08984375" style="9" customWidth="1"/>
    <col min="13" max="14" width="8.1796875" style="9" customWidth="1"/>
    <col min="15" max="15" width="7.90625" style="9" customWidth="1"/>
    <col min="16" max="17" width="8.7265625" style="9"/>
    <col min="18" max="18" width="9.7265625" style="9" customWidth="1"/>
    <col min="19" max="19" width="11.453125" style="9" customWidth="1"/>
    <col min="20" max="20" width="12.453125" style="9" customWidth="1"/>
    <col min="21" max="21" width="13.1796875" style="9" customWidth="1"/>
    <col min="22" max="22" width="14" style="9" customWidth="1"/>
    <col min="23" max="23" width="8.7265625" style="9"/>
    <col min="24" max="24" width="23.453125" style="9" customWidth="1"/>
    <col min="25" max="25" width="23.36328125" style="9" customWidth="1"/>
    <col min="26" max="26" width="9" style="9" customWidth="1"/>
    <col min="27" max="27" width="9.54296875" style="9" customWidth="1"/>
    <col min="28" max="28" width="8.7265625" style="9" customWidth="1"/>
    <col min="29" max="29" width="7.7265625" style="9" customWidth="1"/>
    <col min="30" max="31" width="7.81640625" style="44" customWidth="1"/>
    <col min="32" max="32" width="8.453125" style="44" customWidth="1"/>
    <col min="33" max="33" width="8.7265625" style="44"/>
    <col min="34" max="34" width="9.453125" style="9" customWidth="1"/>
    <col min="35" max="35" width="9.90625" style="9" customWidth="1"/>
    <col min="36" max="36" width="9.1796875" style="9" customWidth="1"/>
    <col min="37" max="37" width="9.08984375" style="9" customWidth="1"/>
    <col min="38" max="38" width="12" style="9" customWidth="1"/>
    <col min="39" max="39" width="18.81640625" style="9" customWidth="1"/>
    <col min="40" max="40" width="10.1796875" style="9" customWidth="1"/>
    <col min="41" max="41" width="10.08984375" style="9" customWidth="1"/>
    <col min="42" max="42" width="11.54296875" style="9" customWidth="1"/>
    <col min="43" max="43" width="14" style="2" customWidth="1"/>
  </cols>
  <sheetData>
    <row r="1" spans="1:43" x14ac:dyDescent="0.35">
      <c r="A1" s="60" t="s">
        <v>5</v>
      </c>
      <c r="B1" s="55" t="s">
        <v>51</v>
      </c>
      <c r="C1" s="55" t="s">
        <v>49</v>
      </c>
      <c r="D1" s="55" t="s">
        <v>0</v>
      </c>
      <c r="E1" s="55" t="s">
        <v>60</v>
      </c>
      <c r="F1" s="52" t="s">
        <v>70</v>
      </c>
      <c r="G1" s="53" t="s">
        <v>71</v>
      </c>
      <c r="H1" s="54"/>
      <c r="I1" s="57" t="s">
        <v>69</v>
      </c>
      <c r="J1" s="58"/>
      <c r="K1" s="59"/>
      <c r="L1" s="57" t="s">
        <v>1</v>
      </c>
      <c r="M1" s="58"/>
      <c r="N1" s="59"/>
      <c r="O1" s="29"/>
      <c r="P1" s="30"/>
      <c r="Q1" s="57" t="s">
        <v>181</v>
      </c>
      <c r="R1" s="58"/>
      <c r="S1" s="58"/>
      <c r="T1" s="59"/>
      <c r="U1" s="57" t="s">
        <v>67</v>
      </c>
      <c r="V1" s="59"/>
      <c r="W1" s="27" t="s">
        <v>70</v>
      </c>
      <c r="X1" s="50" t="s">
        <v>71</v>
      </c>
      <c r="Y1" s="51"/>
      <c r="Z1" s="47" t="s">
        <v>56</v>
      </c>
      <c r="AA1" s="48"/>
      <c r="AB1" s="49"/>
      <c r="AC1" s="47" t="s">
        <v>1</v>
      </c>
      <c r="AD1" s="48"/>
      <c r="AE1" s="49"/>
      <c r="AF1" s="8"/>
      <c r="AG1" s="8"/>
      <c r="AH1" s="47" t="s">
        <v>181</v>
      </c>
      <c r="AI1" s="48"/>
      <c r="AJ1" s="48"/>
      <c r="AK1" s="49"/>
      <c r="AL1" s="47" t="s">
        <v>67</v>
      </c>
      <c r="AM1" s="49"/>
      <c r="AN1" s="45" t="s">
        <v>165</v>
      </c>
      <c r="AO1" s="46"/>
    </row>
    <row r="2" spans="1:43" x14ac:dyDescent="0.35">
      <c r="A2" s="61"/>
      <c r="B2" s="56"/>
      <c r="C2" s="55"/>
      <c r="D2" s="56"/>
      <c r="E2" s="55"/>
      <c r="F2" s="52"/>
      <c r="G2" s="33" t="s">
        <v>3</v>
      </c>
      <c r="H2" s="34" t="s">
        <v>2</v>
      </c>
      <c r="I2" s="31" t="s">
        <v>2</v>
      </c>
      <c r="J2" s="4" t="s">
        <v>3</v>
      </c>
      <c r="K2" s="32" t="s">
        <v>4</v>
      </c>
      <c r="L2" s="31" t="s">
        <v>2</v>
      </c>
      <c r="M2" s="4" t="s">
        <v>3</v>
      </c>
      <c r="N2" s="32" t="s">
        <v>4</v>
      </c>
      <c r="O2" s="31" t="s">
        <v>57</v>
      </c>
      <c r="P2" s="30" t="s">
        <v>164</v>
      </c>
      <c r="Q2" s="29" t="s">
        <v>58</v>
      </c>
      <c r="R2" s="5" t="s">
        <v>182</v>
      </c>
      <c r="S2" s="5" t="s">
        <v>183</v>
      </c>
      <c r="T2" s="30" t="s">
        <v>184</v>
      </c>
      <c r="U2" s="29" t="s">
        <v>65</v>
      </c>
      <c r="V2" s="30" t="s">
        <v>66</v>
      </c>
      <c r="W2" s="27"/>
      <c r="X2" s="21" t="s">
        <v>3</v>
      </c>
      <c r="Y2" s="22" t="s">
        <v>2</v>
      </c>
      <c r="Z2" s="19" t="s">
        <v>2</v>
      </c>
      <c r="AA2" s="6" t="s">
        <v>3</v>
      </c>
      <c r="AB2" s="20" t="s">
        <v>4</v>
      </c>
      <c r="AC2" s="19" t="s">
        <v>2</v>
      </c>
      <c r="AD2" s="6" t="s">
        <v>3</v>
      </c>
      <c r="AE2" s="20" t="s">
        <v>4</v>
      </c>
      <c r="AF2" s="6" t="s">
        <v>57</v>
      </c>
      <c r="AG2" s="7" t="s">
        <v>164</v>
      </c>
      <c r="AH2" s="12" t="s">
        <v>58</v>
      </c>
      <c r="AI2" s="7" t="s">
        <v>182</v>
      </c>
      <c r="AJ2" s="7" t="s">
        <v>183</v>
      </c>
      <c r="AK2" s="13" t="s">
        <v>184</v>
      </c>
      <c r="AL2" s="12" t="s">
        <v>65</v>
      </c>
      <c r="AM2" s="13" t="s">
        <v>66</v>
      </c>
      <c r="AN2" s="39" t="s">
        <v>57</v>
      </c>
      <c r="AO2" s="40" t="s">
        <v>164</v>
      </c>
    </row>
    <row r="3" spans="1:43" x14ac:dyDescent="0.35">
      <c r="A3" s="1" t="s">
        <v>6</v>
      </c>
      <c r="B3" s="28" t="s">
        <v>7</v>
      </c>
      <c r="C3" s="38" t="s">
        <v>50</v>
      </c>
      <c r="D3" s="28" t="str">
        <f>D4</f>
        <v>NOT</v>
      </c>
      <c r="E3" s="37" t="str">
        <f t="shared" ref="E3:E26" si="0">IF(D3="NOT","---",IF(L3-M3&gt;0,"OS","OD"))</f>
        <v>---</v>
      </c>
      <c r="F3" s="37" t="s">
        <v>72</v>
      </c>
      <c r="G3" s="25" t="s">
        <v>73</v>
      </c>
      <c r="H3" s="26" t="s">
        <v>74</v>
      </c>
      <c r="I3" s="18" t="s">
        <v>8</v>
      </c>
      <c r="J3" s="14" t="s">
        <v>8</v>
      </c>
      <c r="K3" s="17" t="s">
        <v>9</v>
      </c>
      <c r="L3" s="18">
        <f>ROUNDUP(LOG(MID(I3,FIND("/",I3,1)+1,IF(COUNT(SEARCH({"+","-"},I3)),IF(ISERR(FIND("-",I3)),FIND("+",I3),FIND("-",I3))-4,LEN(I3)))/20)-(0.02*IF(COUNT(SEARCH({"+","-"},I3)),MID(I3,IF(ISERR(FIND("-",I3)),FIND("+",I3),FIND("-",I3)),LEN(I3)),0)), 2)</f>
        <v>-0.08</v>
      </c>
      <c r="M3" s="14">
        <f>ROUNDUP(LOG(MID(J3,FIND("/",J3,1)+1,IF(COUNT(SEARCH({"+","-"},J3)),IF(ISERR(FIND("-",J3)),FIND("+",J3),FIND("-",J3))-4,LEN(J3)))/20)-(0.02*IF(COUNT(SEARCH({"+","-"},J3)),MID(J3,IF(ISERR(FIND("-",J3)),FIND("+",J3),FIND("-",J3)),LEN(J3)),0)), 2)</f>
        <v>-0.08</v>
      </c>
      <c r="N3" s="17">
        <f>ROUNDUP(LOG(MID(K3,FIND("/",K3,1)+1,IF(COUNT(SEARCH({"+","-"},K3)),IF(ISERR(FIND("-",K3)),FIND("+",K3),FIND("-",K3))-4,LEN(K3)))/20)-(0.02*IF(COUNT(SEARCH({"+","-"},K3)),MID(K3,IF(ISERR(FIND("-",K3)),FIND("+",K3),FIND("-",K3)),LEN(K3)),0)), 2)</f>
        <v>-0.21000000000000002</v>
      </c>
      <c r="O3" s="18">
        <v>20</v>
      </c>
      <c r="P3" s="17">
        <v>12.5</v>
      </c>
      <c r="Q3" s="18"/>
      <c r="R3" s="15">
        <v>35.169072739999997</v>
      </c>
      <c r="S3" s="15">
        <v>35.118343439999997</v>
      </c>
      <c r="T3" s="16">
        <v>42.014407349999999</v>
      </c>
      <c r="U3" s="18" t="s">
        <v>68</v>
      </c>
      <c r="V3" s="17" t="s">
        <v>68</v>
      </c>
      <c r="W3" s="28" t="s">
        <v>72</v>
      </c>
      <c r="X3" s="23" t="s">
        <v>75</v>
      </c>
      <c r="Y3" s="24" t="s">
        <v>76</v>
      </c>
      <c r="Z3" s="18" t="s">
        <v>61</v>
      </c>
      <c r="AA3" s="14" t="s">
        <v>8</v>
      </c>
      <c r="AB3" s="17" t="s">
        <v>9</v>
      </c>
      <c r="AC3" s="18">
        <f>ROUNDUP(LOG(MID(Z3,FIND("/",Z3,1)+1,IF(COUNT(SEARCH({"+","-"},Z3)),IF(ISERR(FIND("-",Z3)),FIND("+",Z3),FIND("-",Z3))-4,LEN(Z3)))/20)-(0.02*IF(COUNT(SEARCH({"+","-"},Z3)),MID(Z3,IF(ISERR(FIND("-",Z3)),FIND("+",Z3),FIND("-",Z3)),LEN(Z3)),0)), 2)</f>
        <v>-0.14000000000000001</v>
      </c>
      <c r="AD3" s="14">
        <f>ROUNDUP(LOG(MID(AA3,FIND("/",AA3,1)+1,IF(COUNT(SEARCH({"+","-"},AA3)),IF(ISERR(FIND("-",AA3)),FIND("+",AA3),FIND("-",AA3))-4,LEN(AA3)))/20)-(0.02*IF(COUNT(SEARCH({"+","-"},AA3)),MID(AA3,IF(ISERR(FIND("-",AA3)),FIND("+",AA3),FIND("-",AA3)),LEN(AA3)),0)), 2)</f>
        <v>-0.08</v>
      </c>
      <c r="AE3" s="17">
        <f>ROUNDUP(LOG(MID(AB3,FIND("/",AB3,1)+1,IF(COUNT(SEARCH({"+","-"},AB3)),IF(ISERR(FIND("-",AB3)),FIND("+",AB3),FIND("-",AB3))-4,LEN(AB3)))/20)-(0.02*IF(COUNT(SEARCH({"+","-"},AB3)),MID(AB3,IF(ISERR(FIND("-",AB3)),FIND("+",AB3),FIND("-",AB3)),LEN(AB3)),0)), 2)</f>
        <v>-0.21000000000000002</v>
      </c>
      <c r="AF3" s="9">
        <v>20</v>
      </c>
      <c r="AG3" s="9">
        <v>12.5</v>
      </c>
      <c r="AH3" s="18"/>
      <c r="AI3" s="15">
        <v>20.100000000000001</v>
      </c>
      <c r="AJ3" s="15">
        <v>29.478735069999999</v>
      </c>
      <c r="AK3" s="16">
        <v>23.350070200000001</v>
      </c>
      <c r="AL3" s="18" t="s">
        <v>68</v>
      </c>
      <c r="AM3" s="17" t="s">
        <v>68</v>
      </c>
      <c r="AN3" s="18" t="str">
        <f t="shared" ref="AN3:AN25" si="1">IF(AF3&lt;O3, "IMPROVED", IF(AF3=O3, "SAME", "WORSE"))</f>
        <v>SAME</v>
      </c>
      <c r="AO3" s="17" t="str">
        <f t="shared" ref="AO3:AO25" si="2">IF(AG3&lt;P3, "IMPROVED",IF(AG3=P3,"SAME","WORSE"))</f>
        <v>SAME</v>
      </c>
    </row>
    <row r="4" spans="1:43" x14ac:dyDescent="0.35">
      <c r="A4" s="1" t="s">
        <v>10</v>
      </c>
      <c r="B4" s="28" t="s">
        <v>7</v>
      </c>
      <c r="C4" s="38" t="s">
        <v>50</v>
      </c>
      <c r="D4" s="28" t="str">
        <f>D5</f>
        <v>NOT</v>
      </c>
      <c r="E4" s="37" t="str">
        <f t="shared" si="0"/>
        <v>---</v>
      </c>
      <c r="F4" s="38" t="s">
        <v>72</v>
      </c>
      <c r="G4" s="25" t="s">
        <v>77</v>
      </c>
      <c r="H4" s="26" t="s">
        <v>77</v>
      </c>
      <c r="I4" s="18" t="s">
        <v>11</v>
      </c>
      <c r="J4" s="14" t="s">
        <v>11</v>
      </c>
      <c r="K4" s="17" t="s">
        <v>12</v>
      </c>
      <c r="L4" s="18">
        <f>ROUNDUP(LOG(MID(I4,FIND("/",I4,1)+1,IF(COUNT(SEARCH({"+","-"},I4)),IF(ISERR(FIND("-",I4)),FIND("+",I4),FIND("-",I4))-4,LEN(I4)))/20)-(0.02*IF(COUNT(SEARCH({"+","-"},I4)),MID(I4,IF(ISERR(FIND("-",I4)),FIND("+",I4),FIND("-",I4)),LEN(I4)),0)), 2)</f>
        <v>0</v>
      </c>
      <c r="M4" s="14">
        <f>ROUNDUP(LOG(MID(J4,FIND("/",J4,1)+1,IF(COUNT(SEARCH({"+","-"},J4)),IF(ISERR(FIND("-",J4)),FIND("+",J4),FIND("-",J4))-4,LEN(J4)))/20)-(0.02*IF(COUNT(SEARCH({"+","-"},J4)),MID(J4,IF(ISERR(FIND("-",J4)),FIND("+",J4),FIND("-",J4)),LEN(J4)),0)), 2)</f>
        <v>0</v>
      </c>
      <c r="N4" s="17">
        <f>ROUNDUP(LOG(MID(K4,FIND("/",K4,1)+1,IF(COUNT(SEARCH({"+","-"},K4)),IF(ISERR(FIND("-",K4)),FIND("+",K4),FIND("-",K4))-4,LEN(K4)))/20)-(0.02*IF(COUNT(SEARCH({"+","-"},K4)),MID(K4,IF(ISERR(FIND("-",K4)),FIND("+",K4),FIND("-",K4)),LEN(K4)),0)), 2)</f>
        <v>-6.0000000000000005E-2</v>
      </c>
      <c r="O4" s="18">
        <v>20</v>
      </c>
      <c r="P4" s="17">
        <v>12.5</v>
      </c>
      <c r="Q4" s="18"/>
      <c r="R4" s="15">
        <v>20.100000000000001</v>
      </c>
      <c r="S4" s="14">
        <v>20.100000000000001</v>
      </c>
      <c r="T4" s="16">
        <v>33.69051365</v>
      </c>
      <c r="U4" s="18" t="s">
        <v>68</v>
      </c>
      <c r="V4" s="17" t="s">
        <v>68</v>
      </c>
      <c r="W4" s="28" t="s">
        <v>94</v>
      </c>
      <c r="X4" s="23" t="s">
        <v>174</v>
      </c>
      <c r="Y4" s="24" t="s">
        <v>174</v>
      </c>
      <c r="Z4" s="18" t="s">
        <v>169</v>
      </c>
      <c r="AA4" s="14" t="s">
        <v>15</v>
      </c>
      <c r="AB4" s="17" t="s">
        <v>169</v>
      </c>
      <c r="AC4" s="18">
        <f>ROUNDUP(LOG(MID(Z4,FIND("/",Z4,1)+1,IF(COUNT(SEARCH({"+","-"},Z4)),IF(ISERR(FIND("-",Z4)),FIND("+",Z4),FIND("-",Z4))-4,LEN(Z4)))/20)-(0.02*IF(COUNT(SEARCH({"+","-"},Z4)),MID(Z4,IF(ISERR(FIND("-",Z4)),FIND("+",Z4),FIND("-",Z4)),LEN(Z4)),0)), 2)</f>
        <v>-0.11</v>
      </c>
      <c r="AD4" s="14">
        <f>ROUNDUP(LOG(MID(AA4,FIND("/",AA4,1)+1,IF(COUNT(SEARCH({"+","-"},AA4)),IF(ISERR(FIND("-",AA4)),FIND("+",AA4),FIND("-",AA4))-4,LEN(AA4)))/20)-(0.02*IF(COUNT(SEARCH({"+","-"},AA4)),MID(AA4,IF(ISERR(FIND("-",AA4)),FIND("+",AA4),FIND("-",AA4)),LEN(AA4)),0)), 2)</f>
        <v>0.02</v>
      </c>
      <c r="AE4" s="17">
        <f>ROUNDUP(LOG(MID(AB4,FIND("/",AB4,1)+1,IF(COUNT(SEARCH({"+","-"},AB4)),IF(ISERR(FIND("-",AB4)),FIND("+",AB4),FIND("-",AB4))-4,LEN(AB4)))/20)-(0.02*IF(COUNT(SEARCH({"+","-"},AB4)),MID(AB4,IF(ISERR(FIND("-",AB4)),FIND("+",AB4),FIND("-",AB4)),LEN(AB4)),0)), 2)</f>
        <v>-0.11</v>
      </c>
      <c r="AF4" s="9">
        <v>20</v>
      </c>
      <c r="AG4" s="9">
        <v>12.5</v>
      </c>
      <c r="AH4" s="18"/>
      <c r="AI4" s="15">
        <v>20.10000071</v>
      </c>
      <c r="AJ4" s="15">
        <v>20.100000000000001</v>
      </c>
      <c r="AK4" s="16">
        <v>34.983596970000001</v>
      </c>
      <c r="AL4" s="18" t="s">
        <v>115</v>
      </c>
      <c r="AM4" s="17" t="s">
        <v>137</v>
      </c>
      <c r="AN4" s="18" t="str">
        <f t="shared" si="1"/>
        <v>SAME</v>
      </c>
      <c r="AO4" s="17" t="str">
        <f t="shared" si="2"/>
        <v>SAME</v>
      </c>
    </row>
    <row r="5" spans="1:43" x14ac:dyDescent="0.35">
      <c r="A5" s="1" t="s">
        <v>13</v>
      </c>
      <c r="B5" s="28" t="s">
        <v>14</v>
      </c>
      <c r="C5" s="38" t="s">
        <v>52</v>
      </c>
      <c r="D5" s="28" t="str">
        <f t="shared" ref="D5:D26" si="3">IF(ABS(L5-M5)&gt;0.2,"OK","NOT")</f>
        <v>NOT</v>
      </c>
      <c r="E5" s="37" t="str">
        <f t="shared" si="0"/>
        <v>---</v>
      </c>
      <c r="F5" s="38" t="s">
        <v>50</v>
      </c>
      <c r="G5" s="25" t="s">
        <v>78</v>
      </c>
      <c r="H5" s="26" t="s">
        <v>79</v>
      </c>
      <c r="I5" s="18" t="s">
        <v>15</v>
      </c>
      <c r="J5" s="14" t="s">
        <v>11</v>
      </c>
      <c r="K5" s="17" t="s">
        <v>11</v>
      </c>
      <c r="L5" s="18">
        <f>ROUNDUP(LOG(MID(I5,FIND("/",I5,1)+1,IF(COUNT(SEARCH({"+","-"},I5)),IF(ISERR(FIND("-",I5)),FIND("+",I5),FIND("-",I5))-4,LEN(I5)))/20)-(0.02*IF(COUNT(SEARCH({"+","-"},I5)),MID(I5,IF(ISERR(FIND("-",I5)),FIND("+",I5),FIND("-",I5)),LEN(I5)),0)), 2)</f>
        <v>0.02</v>
      </c>
      <c r="M5" s="14">
        <f>ROUNDUP(LOG(MID(J5,FIND("/",J5,1)+1,IF(COUNT(SEARCH({"+","-"},J5)),IF(ISERR(FIND("-",J5)),FIND("+",J5),FIND("-",J5))-4,LEN(J5)))/20)-(0.02*IF(COUNT(SEARCH({"+","-"},J5)),MID(J5,IF(ISERR(FIND("-",J5)),FIND("+",J5),FIND("-",J5)),LEN(J5)),0)), 2)</f>
        <v>0</v>
      </c>
      <c r="N5" s="17">
        <f>ROUNDUP(LOG(MID(K5,FIND("/",K5,1)+1,IF(COUNT(SEARCH({"+","-"},K5)),IF(ISERR(FIND("-",K5)),FIND("+",K5),FIND("-",K5))-4,LEN(K5)))/20)-(0.02*IF(COUNT(SEARCH({"+","-"},K5)),MID(K5,IF(ISERR(FIND("-",K5)),FIND("+",K5),FIND("-",K5)),LEN(K5)),0)), 2)</f>
        <v>0</v>
      </c>
      <c r="O5" s="18">
        <v>140</v>
      </c>
      <c r="P5" s="17" t="s">
        <v>59</v>
      </c>
      <c r="Q5" s="18"/>
      <c r="R5" s="15">
        <v>993.90142419999995</v>
      </c>
      <c r="S5" s="14">
        <v>2010</v>
      </c>
      <c r="T5" s="17">
        <v>2010</v>
      </c>
      <c r="U5" s="18" t="s">
        <v>80</v>
      </c>
      <c r="V5" s="17" t="s">
        <v>80</v>
      </c>
      <c r="W5" s="28" t="s">
        <v>50</v>
      </c>
      <c r="X5" s="23" t="s">
        <v>81</v>
      </c>
      <c r="Y5" s="17" t="s">
        <v>82</v>
      </c>
      <c r="Z5" s="18" t="s">
        <v>15</v>
      </c>
      <c r="AA5" s="14" t="s">
        <v>27</v>
      </c>
      <c r="AB5" s="17" t="s">
        <v>15</v>
      </c>
      <c r="AC5" s="18">
        <f>ROUNDUP(LOG(MID(Z5,FIND("/",Z5,1)+1,IF(COUNT(SEARCH({"+","-"},Z5)),IF(ISERR(FIND("-",Z5)),FIND("+",Z5),FIND("-",Z5))-4,LEN(Z5)))/20)-(0.02*IF(COUNT(SEARCH({"+","-"},Z5)),MID(Z5,IF(ISERR(FIND("-",Z5)),FIND("+",Z5),FIND("-",Z5)),LEN(Z5)),0)), 2)</f>
        <v>0.02</v>
      </c>
      <c r="AD5" s="14">
        <f>ROUNDUP(LOG(MID(AA5,FIND("/",AA5,1)+1,IF(COUNT(SEARCH({"+","-"},AA5)),IF(ISERR(FIND("-",AA5)),FIND("+",AA5),FIND("-",AA5))-4,LEN(AA5)))/20)-(0.02*IF(COUNT(SEARCH({"+","-"},AA5)),MID(AA5,IF(ISERR(FIND("-",AA5)),FIND("+",AA5),FIND("-",AA5)),LEN(AA5)),0)), 2)</f>
        <v>0.14000000000000001</v>
      </c>
      <c r="AE5" s="17">
        <f>ROUNDUP(LOG(MID(AB5,FIND("/",AB5,1)+1,IF(COUNT(SEARCH({"+","-"},AB5)),IF(ISERR(FIND("-",AB5)),FIND("+",AB5),FIND("-",AB5))-4,LEN(AB5)))/20)-(0.02*IF(COUNT(SEARCH({"+","-"},AB5)),MID(AB5,IF(ISERR(FIND("-",AB5)),FIND("+",AB5),FIND("-",AB5)),LEN(AB5)),0)), 2)</f>
        <v>0.02</v>
      </c>
      <c r="AF5" s="9">
        <v>30</v>
      </c>
      <c r="AG5" s="9" t="s">
        <v>59</v>
      </c>
      <c r="AH5" s="18"/>
      <c r="AI5" s="15">
        <v>93.324351269999994</v>
      </c>
      <c r="AJ5" s="15">
        <v>122.7079617</v>
      </c>
      <c r="AK5" s="16">
        <v>35.938211469999999</v>
      </c>
      <c r="AL5" s="18" t="s">
        <v>83</v>
      </c>
      <c r="AM5" s="17" t="s">
        <v>83</v>
      </c>
      <c r="AN5" s="41" t="str">
        <f t="shared" si="1"/>
        <v>IMPROVED</v>
      </c>
      <c r="AO5" s="17" t="str">
        <f t="shared" si="2"/>
        <v>SAME</v>
      </c>
    </row>
    <row r="6" spans="1:43" x14ac:dyDescent="0.35">
      <c r="A6" s="1" t="s">
        <v>16</v>
      </c>
      <c r="B6" s="28" t="s">
        <v>14</v>
      </c>
      <c r="C6" s="38" t="s">
        <v>53</v>
      </c>
      <c r="D6" s="28" t="str">
        <f t="shared" si="3"/>
        <v>NOT</v>
      </c>
      <c r="E6" s="37" t="str">
        <f t="shared" si="0"/>
        <v>---</v>
      </c>
      <c r="F6" s="38" t="s">
        <v>72</v>
      </c>
      <c r="G6" s="25" t="s">
        <v>84</v>
      </c>
      <c r="H6" s="26" t="s">
        <v>85</v>
      </c>
      <c r="I6" s="18" t="s">
        <v>17</v>
      </c>
      <c r="J6" s="14" t="s">
        <v>18</v>
      </c>
      <c r="K6" s="17" t="s">
        <v>8</v>
      </c>
      <c r="L6" s="18">
        <f>ROUNDUP(LOG(MID(I6,FIND("/",I6,1)+1,IF(COUNT(SEARCH({"+","-"},I6)),IF(ISERR(FIND("-",I6)),FIND("+",I6),FIND("-",I6))-4,LEN(I6)))/20)-(0.02*IF(COUNT(SEARCH({"+","-"},I6)),MID(I6,IF(ISERR(FIND("-",I6)),FIND("+",I6),FIND("-",I6)),LEN(I6)),0)), 2)</f>
        <v>0.08</v>
      </c>
      <c r="M6" s="14">
        <f>ROUNDUP(LOG(MID(J6,FIND("/",J6,1)+1,IF(COUNT(SEARCH({"+","-"},J6)),IF(ISERR(FIND("-",J6)),FIND("+",J6),FIND("-",J6))-4,LEN(J6)))/20)-(0.02*IF(COUNT(SEARCH({"+","-"},J6)),MID(J6,IF(ISERR(FIND("-",J6)),FIND("+",J6),FIND("-",J6)),LEN(J6)),0)), 2)</f>
        <v>-9.9999999999999992E-2</v>
      </c>
      <c r="N6" s="17">
        <f>ROUNDUP(LOG(MID(K6,FIND("/",K6,1)+1,IF(COUNT(SEARCH({"+","-"},K6)),IF(ISERR(FIND("-",K6)),FIND("+",K6),FIND("-",K6))-4,LEN(K6)))/20)-(0.02*IF(COUNT(SEARCH({"+","-"},K6)),MID(K6,IF(ISERR(FIND("-",K6)),FIND("+",K6),FIND("-",K6)),LEN(K6)),0)), 2)</f>
        <v>-0.08</v>
      </c>
      <c r="O6" s="18"/>
      <c r="P6" s="17">
        <v>400</v>
      </c>
      <c r="Q6" s="18"/>
      <c r="R6" s="15">
        <v>47.824422200000001</v>
      </c>
      <c r="S6" s="15">
        <v>47.499816289999998</v>
      </c>
      <c r="T6" s="16">
        <v>42.912683790000003</v>
      </c>
      <c r="U6" s="18" t="s">
        <v>68</v>
      </c>
      <c r="V6" s="17" t="s">
        <v>86</v>
      </c>
      <c r="W6" s="28" t="s">
        <v>72</v>
      </c>
      <c r="X6" s="23" t="s">
        <v>88</v>
      </c>
      <c r="Y6" s="24" t="s">
        <v>89</v>
      </c>
      <c r="Z6" s="18" t="s">
        <v>17</v>
      </c>
      <c r="AA6" s="14" t="s">
        <v>29</v>
      </c>
      <c r="AB6" s="17" t="s">
        <v>18</v>
      </c>
      <c r="AC6" s="18">
        <f>ROUNDUP(LOG(MID(Z6,FIND("/",Z6,1)+1,IF(COUNT(SEARCH({"+","-"},Z6)),IF(ISERR(FIND("-",Z6)),FIND("+",Z6),FIND("-",Z6))-4,LEN(Z6)))/20)-(0.02*IF(COUNT(SEARCH({"+","-"},Z6)),MID(Z6,IF(ISERR(FIND("-",Z6)),FIND("+",Z6),FIND("-",Z6)),LEN(Z6)),0)), 2)</f>
        <v>0.08</v>
      </c>
      <c r="AD6" s="14">
        <f>ROUNDUP(LOG(MID(AA6,FIND("/",AA6,1)+1,IF(COUNT(SEARCH({"+","-"},AA6)),IF(ISERR(FIND("-",AA6)),FIND("+",AA6),FIND("-",AA6))-4,LEN(AA6)))/20)-(0.02*IF(COUNT(SEARCH({"+","-"},AA6)),MID(AA6,IF(ISERR(FIND("-",AA6)),FIND("+",AA6),FIND("-",AA6)),LEN(AA6)),0)), 2)</f>
        <v>-0.04</v>
      </c>
      <c r="AE6" s="17">
        <f>ROUNDUP(LOG(MID(AB6,FIND("/",AB6,1)+1,IF(COUNT(SEARCH({"+","-"},AB6)),IF(ISERR(FIND("-",AB6)),FIND("+",AB6),FIND("-",AB6))-4,LEN(AB6)))/20)-(0.02*IF(COUNT(SEARCH({"+","-"},AB6)),MID(AB6,IF(ISERR(FIND("-",AB6)),FIND("+",AB6),FIND("-",AB6)),LEN(AB6)),0)), 2)</f>
        <v>-9.9999999999999992E-2</v>
      </c>
      <c r="AF6" s="9">
        <v>20</v>
      </c>
      <c r="AG6" s="9">
        <v>12.5</v>
      </c>
      <c r="AH6" s="18"/>
      <c r="AI6" s="15">
        <v>26.67805916</v>
      </c>
      <c r="AJ6" s="15">
        <v>23.355994460000002</v>
      </c>
      <c r="AK6" s="16">
        <v>29.585665590000001</v>
      </c>
      <c r="AL6" s="18" t="s">
        <v>68</v>
      </c>
      <c r="AM6" s="17" t="s">
        <v>87</v>
      </c>
      <c r="AN6" s="42" t="str">
        <f t="shared" si="1"/>
        <v>WORSE</v>
      </c>
      <c r="AO6" s="43" t="str">
        <f t="shared" si="2"/>
        <v>IMPROVED</v>
      </c>
    </row>
    <row r="7" spans="1:43" x14ac:dyDescent="0.35">
      <c r="A7" s="1" t="s">
        <v>19</v>
      </c>
      <c r="B7" s="28" t="s">
        <v>14</v>
      </c>
      <c r="C7" s="38" t="s">
        <v>53</v>
      </c>
      <c r="D7" s="28" t="str">
        <f t="shared" si="3"/>
        <v>NOT</v>
      </c>
      <c r="E7" s="37" t="str">
        <f t="shared" si="0"/>
        <v>---</v>
      </c>
      <c r="F7" s="38" t="s">
        <v>72</v>
      </c>
      <c r="G7" s="25" t="s">
        <v>90</v>
      </c>
      <c r="H7" s="26" t="s">
        <v>91</v>
      </c>
      <c r="I7" s="18" t="s">
        <v>20</v>
      </c>
      <c r="J7" s="14" t="s">
        <v>21</v>
      </c>
      <c r="K7" s="17" t="s">
        <v>20</v>
      </c>
      <c r="L7" s="18">
        <f>ROUNDUP(LOG(MID(I7,FIND("/",I7,1)+1,IF(COUNT(SEARCH({"+","-"},I7)),IF(ISERR(FIND("-",I7)),FIND("+",I7),FIND("-",I7))-4,LEN(I7)))/20)-(0.02*IF(COUNT(SEARCH({"+","-"},I7)),MID(I7,IF(ISERR(FIND("-",I7)),FIND("+",I7),FIND("-",I7)),LEN(I7)),0)), 2)</f>
        <v>-0.02</v>
      </c>
      <c r="M7" s="14">
        <f>ROUNDUP(LOG(MID(J7,FIND("/",J7,1)+1,IF(COUNT(SEARCH({"+","-"},J7)),IF(ISERR(FIND("-",J7)),FIND("+",J7),FIND("-",J7))-4,LEN(J7)))/20)-(0.02*IF(COUNT(SEARCH({"+","-"},J7)),MID(J7,IF(ISERR(FIND("-",J7)),FIND("+",J7),FIND("-",J7)),LEN(J7)),0)), 2)</f>
        <v>0.12</v>
      </c>
      <c r="N7" s="17">
        <f>ROUNDUP(LOG(MID(K7,FIND("/",K7,1)+1,IF(COUNT(SEARCH({"+","-"},K7)),IF(ISERR(FIND("-",K7)),FIND("+",K7),FIND("-",K7))-4,LEN(K7)))/20)-(0.02*IF(COUNT(SEARCH({"+","-"},K7)),MID(K7,IF(ISERR(FIND("-",K7)),FIND("+",K7),FIND("-",K7)),LEN(K7)),0)), 2)</f>
        <v>-0.02</v>
      </c>
      <c r="O7" s="18">
        <v>140</v>
      </c>
      <c r="P7" s="17">
        <v>400</v>
      </c>
      <c r="Q7" s="18"/>
      <c r="R7" s="14"/>
      <c r="S7" s="14"/>
      <c r="T7" s="17"/>
      <c r="U7" s="18" t="s">
        <v>92</v>
      </c>
      <c r="V7" s="17" t="s">
        <v>68</v>
      </c>
      <c r="W7" s="28" t="s">
        <v>72</v>
      </c>
      <c r="X7" s="23" t="s">
        <v>166</v>
      </c>
      <c r="Y7" s="24" t="s">
        <v>167</v>
      </c>
      <c r="Z7" s="18" t="s">
        <v>168</v>
      </c>
      <c r="AA7" s="14" t="s">
        <v>21</v>
      </c>
      <c r="AB7" s="17" t="s">
        <v>169</v>
      </c>
      <c r="AC7" s="18">
        <f>ROUNDUP(LOG(MID(Z7,FIND("/",Z7,1)+1,IF(COUNT(SEARCH({"+","-"},Z7)),IF(ISERR(FIND("-",Z7)),FIND("+",Z7),FIND("-",Z7))-4,LEN(Z7)))/20)-(0.02*IF(COUNT(SEARCH({"+","-"},Z7)),MID(Z7,IF(ISERR(FIND("-",Z7)),FIND("+",Z7),FIND("-",Z7)),LEN(Z7)),0)), 2)</f>
        <v>-0.13</v>
      </c>
      <c r="AD7" s="14">
        <f>ROUNDUP(LOG(MID(AA7,FIND("/",AA7,1)+1,IF(COUNT(SEARCH({"+","-"},AA7)),IF(ISERR(FIND("-",AA7)),FIND("+",AA7),FIND("-",AA7))-4,LEN(AA7)))/20)-(0.02*IF(COUNT(SEARCH({"+","-"},AA7)),MID(AA7,IF(ISERR(FIND("-",AA7)),FIND("+",AA7),FIND("-",AA7)),LEN(AA7)),0)), 2)</f>
        <v>0.12</v>
      </c>
      <c r="AE7" s="17">
        <f>ROUNDUP(LOG(MID(AB7,FIND("/",AB7,1)+1,IF(COUNT(SEARCH({"+","-"},AB7)),IF(ISERR(FIND("-",AB7)),FIND("+",AB7),FIND("-",AB7))-4,LEN(AB7)))/20)-(0.02*IF(COUNT(SEARCH({"+","-"},AB7)),MID(AB7,IF(ISERR(FIND("-",AB7)),FIND("+",AB7),FIND("-",AB7)),LEN(AB7)),0)), 2)</f>
        <v>-0.11</v>
      </c>
      <c r="AF7" s="9">
        <v>70</v>
      </c>
      <c r="AG7" s="9">
        <v>160</v>
      </c>
      <c r="AH7" s="18"/>
      <c r="AI7" s="15">
        <v>37.592146110000002</v>
      </c>
      <c r="AJ7" s="15">
        <v>53.532332750000002</v>
      </c>
      <c r="AK7" s="16">
        <v>20.10000097</v>
      </c>
      <c r="AL7" s="18" t="s">
        <v>68</v>
      </c>
      <c r="AM7" s="17" t="s">
        <v>137</v>
      </c>
      <c r="AN7" s="41" t="str">
        <f t="shared" si="1"/>
        <v>IMPROVED</v>
      </c>
      <c r="AO7" s="43" t="str">
        <f t="shared" si="2"/>
        <v>IMPROVED</v>
      </c>
    </row>
    <row r="8" spans="1:43" x14ac:dyDescent="0.35">
      <c r="A8" s="1" t="s">
        <v>22</v>
      </c>
      <c r="B8" s="28" t="s">
        <v>7</v>
      </c>
      <c r="C8" s="38" t="s">
        <v>50</v>
      </c>
      <c r="D8" s="28" t="str">
        <f t="shared" si="3"/>
        <v>NOT</v>
      </c>
      <c r="E8" s="37" t="str">
        <f t="shared" si="0"/>
        <v>---</v>
      </c>
      <c r="F8" s="38" t="s">
        <v>50</v>
      </c>
      <c r="G8" s="35" t="s">
        <v>82</v>
      </c>
      <c r="H8" s="36" t="s">
        <v>82</v>
      </c>
      <c r="I8" s="18" t="s">
        <v>11</v>
      </c>
      <c r="J8" s="14" t="s">
        <v>23</v>
      </c>
      <c r="K8" s="17" t="s">
        <v>12</v>
      </c>
      <c r="L8" s="18">
        <f>ROUNDUP(LOG(MID(I8,FIND("/",I8,1)+1,IF(COUNT(SEARCH({"+","-"},I8)),IF(ISERR(FIND("-",I8)),FIND("+",I8),FIND("-",I8))-4,LEN(I8)))/20)-(0.02*IF(COUNT(SEARCH({"+","-"},I8)),MID(I8,IF(ISERR(FIND("-",I8)),FIND("+",I8),FIND("-",I8)),LEN(I8)),0)), 2)</f>
        <v>0</v>
      </c>
      <c r="M8" s="14">
        <f>ROUNDUP(LOG(MID(J8,FIND("/",J8,1)+1,IF(COUNT(SEARCH({"+","-"},J8)),IF(ISERR(FIND("-",J8)),FIND("+",J8),FIND("-",J8))-4,LEN(J8)))/20)-(0.02*IF(COUNT(SEARCH({"+","-"},J8)),MID(J8,IF(ISERR(FIND("-",J8)),FIND("+",J8),FIND("-",J8)),LEN(J8)),0)), 2)</f>
        <v>0.04</v>
      </c>
      <c r="N8" s="17">
        <f>ROUNDUP(LOG(MID(K8,FIND("/",K8,1)+1,IF(COUNT(SEARCH({"+","-"},K8)),IF(ISERR(FIND("-",K8)),FIND("+",K8),FIND("-",K8))-4,LEN(K8)))/20)-(0.02*IF(COUNT(SEARCH({"+","-"},K8)),MID(K8,IF(ISERR(FIND("-",K8)),FIND("+",K8),FIND("-",K8)),LEN(K8)),0)), 2)</f>
        <v>-6.0000000000000005E-2</v>
      </c>
      <c r="O8" s="18">
        <v>20</v>
      </c>
      <c r="P8" s="17">
        <v>12.5</v>
      </c>
      <c r="Q8" s="18"/>
      <c r="R8" s="15">
        <v>20.100000260000002</v>
      </c>
      <c r="S8" s="15">
        <v>20.100000260000002</v>
      </c>
      <c r="T8" s="16">
        <v>20.100000260000002</v>
      </c>
      <c r="U8" s="18" t="s">
        <v>68</v>
      </c>
      <c r="V8" s="17" t="s">
        <v>68</v>
      </c>
      <c r="W8" s="28" t="s">
        <v>50</v>
      </c>
      <c r="X8" s="18" t="s">
        <v>82</v>
      </c>
      <c r="Y8" s="17" t="s">
        <v>82</v>
      </c>
      <c r="Z8" s="18" t="s">
        <v>29</v>
      </c>
      <c r="AA8" s="14" t="s">
        <v>11</v>
      </c>
      <c r="AB8" s="17" t="s">
        <v>8</v>
      </c>
      <c r="AC8" s="18">
        <f>ROUNDUP(LOG(MID(Z8,FIND("/",Z8,1)+1,IF(COUNT(SEARCH({"+","-"},Z8)),IF(ISERR(FIND("-",Z8)),FIND("+",Z8),FIND("-",Z8))-4,LEN(Z8)))/20)-(0.02*IF(COUNT(SEARCH({"+","-"},Z8)),MID(Z8,IF(ISERR(FIND("-",Z8)),FIND("+",Z8),FIND("-",Z8)),LEN(Z8)),0)), 2)</f>
        <v>-0.04</v>
      </c>
      <c r="AD8" s="14">
        <f>ROUNDUP(LOG(MID(AA8,FIND("/",AA8,1)+1,IF(COUNT(SEARCH({"+","-"},AA8)),IF(ISERR(FIND("-",AA8)),FIND("+",AA8),FIND("-",AA8))-4,LEN(AA8)))/20)-(0.02*IF(COUNT(SEARCH({"+","-"},AA8)),MID(AA8,IF(ISERR(FIND("-",AA8)),FIND("+",AA8),FIND("-",AA8)),LEN(AA8)),0)), 2)</f>
        <v>0</v>
      </c>
      <c r="AE8" s="17">
        <f>ROUNDUP(LOG(MID(AB8,FIND("/",AB8,1)+1,IF(COUNT(SEARCH({"+","-"},AB8)),IF(ISERR(FIND("-",AB8)),FIND("+",AB8),FIND("-",AB8))-4,LEN(AB8)))/20)-(0.02*IF(COUNT(SEARCH({"+","-"},AB8)),MID(AB8,IF(ISERR(FIND("-",AB8)),FIND("+",AB8),FIND("-",AB8)),LEN(AB8)),0)), 2)</f>
        <v>-0.08</v>
      </c>
      <c r="AF8" s="9">
        <v>20</v>
      </c>
      <c r="AG8" s="9">
        <v>12.5</v>
      </c>
      <c r="AH8" s="18"/>
      <c r="AI8" s="15">
        <v>20.100000260000002</v>
      </c>
      <c r="AJ8" s="15">
        <v>20.100000260000002</v>
      </c>
      <c r="AK8" s="16">
        <v>20.100000260000002</v>
      </c>
      <c r="AL8" s="18" t="s">
        <v>68</v>
      </c>
      <c r="AM8" s="17" t="s">
        <v>93</v>
      </c>
      <c r="AN8" s="18" t="str">
        <f t="shared" si="1"/>
        <v>SAME</v>
      </c>
      <c r="AO8" s="17" t="str">
        <f t="shared" si="2"/>
        <v>SAME</v>
      </c>
    </row>
    <row r="9" spans="1:43" x14ac:dyDescent="0.35">
      <c r="A9" s="1" t="s">
        <v>24</v>
      </c>
      <c r="B9" s="28" t="s">
        <v>7</v>
      </c>
      <c r="C9" s="38" t="s">
        <v>50</v>
      </c>
      <c r="D9" s="28" t="str">
        <f t="shared" si="3"/>
        <v>NOT</v>
      </c>
      <c r="E9" s="37" t="str">
        <f t="shared" si="0"/>
        <v>---</v>
      </c>
      <c r="F9" s="38" t="s">
        <v>50</v>
      </c>
      <c r="G9" s="35" t="s">
        <v>82</v>
      </c>
      <c r="H9" s="36" t="s">
        <v>82</v>
      </c>
      <c r="I9" s="18" t="s">
        <v>25</v>
      </c>
      <c r="J9" s="14" t="s">
        <v>17</v>
      </c>
      <c r="K9" s="17" t="s">
        <v>11</v>
      </c>
      <c r="L9" s="18">
        <f>ROUNDUP(LOG(MID(I9,FIND("/",I9,1)+1,IF(COUNT(SEARCH({"+","-"},I9)),IF(ISERR(FIND("-",I9)),FIND("+",I9),FIND("-",I9))-4,LEN(I9)))/20)-(0.02*IF(COUNT(SEARCH({"+","-"},I9)),MID(I9,IF(ISERR(FIND("-",I9)),FIND("+",I9),FIND("-",I9)),LEN(I9)),0)), 2)</f>
        <v>6.0000000000000005E-2</v>
      </c>
      <c r="M9" s="14">
        <f>ROUNDUP(LOG(MID(J9,FIND("/",J9,1)+1,IF(COUNT(SEARCH({"+","-"},J9)),IF(ISERR(FIND("-",J9)),FIND("+",J9),FIND("-",J9))-4,LEN(J9)))/20)-(0.02*IF(COUNT(SEARCH({"+","-"},J9)),MID(J9,IF(ISERR(FIND("-",J9)),FIND("+",J9),FIND("-",J9)),LEN(J9)),0)), 2)</f>
        <v>0.08</v>
      </c>
      <c r="N9" s="17">
        <f>ROUNDUP(LOG(MID(K9,FIND("/",K9,1)+1,IF(COUNT(SEARCH({"+","-"},K9)),IF(ISERR(FIND("-",K9)),FIND("+",K9),FIND("-",K9))-4,LEN(K9)))/20)-(0.02*IF(COUNT(SEARCH({"+","-"},K9)),MID(K9,IF(ISERR(FIND("-",K9)),FIND("+",K9),FIND("-",K9)),LEN(K9)),0)), 2)</f>
        <v>0</v>
      </c>
      <c r="O9" s="18">
        <v>20</v>
      </c>
      <c r="P9" s="17">
        <v>12.5</v>
      </c>
      <c r="Q9" s="18"/>
      <c r="R9" s="15">
        <v>27.484213260000001</v>
      </c>
      <c r="S9" s="15">
        <v>20.100000000000001</v>
      </c>
      <c r="T9" s="16">
        <v>20.10000003</v>
      </c>
      <c r="U9" s="18" t="s">
        <v>68</v>
      </c>
      <c r="V9" s="17" t="s">
        <v>93</v>
      </c>
      <c r="W9" s="28"/>
      <c r="X9" s="18"/>
      <c r="Y9" s="17"/>
      <c r="Z9" s="18" t="s">
        <v>18</v>
      </c>
      <c r="AA9" s="14" t="s">
        <v>18</v>
      </c>
      <c r="AB9" s="17" t="s">
        <v>18</v>
      </c>
      <c r="AC9" s="18">
        <f>ROUNDUP(LOG(MID(Z9,FIND("/",Z9,1)+1,IF(COUNT(SEARCH({"+","-"},Z9)),IF(ISERR(FIND("-",Z9)),FIND("+",Z9),FIND("-",Z9))-4,LEN(Z9)))/20)-(0.02*IF(COUNT(SEARCH({"+","-"},Z9)),MID(Z9,IF(ISERR(FIND("-",Z9)),FIND("+",Z9),FIND("-",Z9)),LEN(Z9)),0)), 2)</f>
        <v>-9.9999999999999992E-2</v>
      </c>
      <c r="AD9" s="14">
        <f>ROUNDUP(LOG(MID(AA9,FIND("/",AA9,1)+1,IF(COUNT(SEARCH({"+","-"},AA9)),IF(ISERR(FIND("-",AA9)),FIND("+",AA9),FIND("-",AA9))-4,LEN(AA9)))/20)-(0.02*IF(COUNT(SEARCH({"+","-"},AA9)),MID(AA9,IF(ISERR(FIND("-",AA9)),FIND("+",AA9),FIND("-",AA9)),LEN(AA9)),0)), 2)</f>
        <v>-9.9999999999999992E-2</v>
      </c>
      <c r="AE9" s="17">
        <f>ROUNDUP(LOG(MID(AB9,FIND("/",AB9,1)+1,IF(COUNT(SEARCH({"+","-"},AB9)),IF(ISERR(FIND("-",AB9)),FIND("+",AB9),FIND("-",AB9))-4,LEN(AB9)))/20)-(0.02*IF(COUNT(SEARCH({"+","-"},AB9)),MID(AB9,IF(ISERR(FIND("-",AB9)),FIND("+",AB9),FIND("-",AB9)),LEN(AB9)),0)), 2)</f>
        <v>-9.9999999999999992E-2</v>
      </c>
      <c r="AF9" s="9">
        <v>20</v>
      </c>
      <c r="AG9" s="9">
        <v>12.5</v>
      </c>
      <c r="AH9" s="18"/>
      <c r="AI9" s="15">
        <v>20.10000011</v>
      </c>
      <c r="AJ9" s="15">
        <v>20.77450481</v>
      </c>
      <c r="AK9" s="16">
        <v>20.10000007</v>
      </c>
      <c r="AL9" s="18"/>
      <c r="AM9" s="17"/>
      <c r="AN9" s="18" t="str">
        <f t="shared" si="1"/>
        <v>SAME</v>
      </c>
      <c r="AO9" s="17" t="str">
        <f t="shared" si="2"/>
        <v>SAME</v>
      </c>
    </row>
    <row r="10" spans="1:43" x14ac:dyDescent="0.35">
      <c r="A10" s="1" t="s">
        <v>26</v>
      </c>
      <c r="B10" s="28" t="s">
        <v>14</v>
      </c>
      <c r="C10" s="38" t="s">
        <v>52</v>
      </c>
      <c r="D10" s="28" t="str">
        <f t="shared" si="3"/>
        <v>NOT</v>
      </c>
      <c r="E10" s="37" t="str">
        <f t="shared" si="0"/>
        <v>---</v>
      </c>
      <c r="F10" s="38" t="s">
        <v>94</v>
      </c>
      <c r="G10" s="25" t="s">
        <v>95</v>
      </c>
      <c r="H10" s="26" t="s">
        <v>96</v>
      </c>
      <c r="I10" s="18" t="s">
        <v>15</v>
      </c>
      <c r="J10" s="14" t="s">
        <v>15</v>
      </c>
      <c r="K10" s="17" t="s">
        <v>11</v>
      </c>
      <c r="L10" s="18">
        <f>ROUNDUP(LOG(MID(I10,FIND("/",I10,1)+1,IF(COUNT(SEARCH({"+","-"},I10)),IF(ISERR(FIND("-",I10)),FIND("+",I10),FIND("-",I10))-4,LEN(I10)))/20)-(0.02*IF(COUNT(SEARCH({"+","-"},I10)),MID(I10,IF(ISERR(FIND("-",I10)),FIND("+",I10),FIND("-",I10)),LEN(I10)),0)), 2)</f>
        <v>0.02</v>
      </c>
      <c r="M10" s="14">
        <f>ROUNDUP(LOG(MID(J10,FIND("/",J10,1)+1,IF(COUNT(SEARCH({"+","-"},J10)),IF(ISERR(FIND("-",J10)),FIND("+",J10),FIND("-",J10))-4,LEN(J10)))/20)-(0.02*IF(COUNT(SEARCH({"+","-"},J10)),MID(J10,IF(ISERR(FIND("-",J10)),FIND("+",J10),FIND("-",J10)),LEN(J10)),0)), 2)</f>
        <v>0.02</v>
      </c>
      <c r="N10" s="17">
        <f>ROUNDUP(LOG(MID(K10,FIND("/",K10,1)+1,IF(COUNT(SEARCH({"+","-"},K10)),IF(ISERR(FIND("-",K10)),FIND("+",K10),FIND("-",K10))-4,LEN(K10)))/20)-(0.02*IF(COUNT(SEARCH({"+","-"},K10)),MID(K10,IF(ISERR(FIND("-",K10)),FIND("+",K10),FIND("-",K10)),LEN(K10)),0)), 2)</f>
        <v>0</v>
      </c>
      <c r="O10" s="18" t="s">
        <v>59</v>
      </c>
      <c r="P10" s="17" t="s">
        <v>59</v>
      </c>
      <c r="Q10" s="18"/>
      <c r="R10" s="15">
        <v>86.772652010000002</v>
      </c>
      <c r="S10" s="15">
        <v>112.8541444</v>
      </c>
      <c r="T10" s="16">
        <v>72.628789979999993</v>
      </c>
      <c r="U10" s="18" t="s">
        <v>97</v>
      </c>
      <c r="V10" s="17" t="s">
        <v>98</v>
      </c>
      <c r="W10" s="28" t="s">
        <v>94</v>
      </c>
      <c r="X10" s="18" t="s">
        <v>82</v>
      </c>
      <c r="Y10" s="17" t="s">
        <v>82</v>
      </c>
      <c r="Z10" s="18" t="s">
        <v>15</v>
      </c>
      <c r="AA10" s="14" t="s">
        <v>15</v>
      </c>
      <c r="AB10" s="17" t="s">
        <v>11</v>
      </c>
      <c r="AC10" s="18">
        <f>ROUNDUP(LOG(MID(Z10,FIND("/",Z10,1)+1,IF(COUNT(SEARCH({"+","-"},Z10)),IF(ISERR(FIND("-",Z10)),FIND("+",Z10),FIND("-",Z10))-4,LEN(Z10)))/20)-(0.02*IF(COUNT(SEARCH({"+","-"},Z10)),MID(Z10,IF(ISERR(FIND("-",Z10)),FIND("+",Z10),FIND("-",Z10)),LEN(Z10)),0)), 2)</f>
        <v>0.02</v>
      </c>
      <c r="AD10" s="14">
        <f>ROUNDUP(LOG(MID(AA10,FIND("/",AA10,1)+1,IF(COUNT(SEARCH({"+","-"},AA10)),IF(ISERR(FIND("-",AA10)),FIND("+",AA10),FIND("-",AA10))-4,LEN(AA10)))/20)-(0.02*IF(COUNT(SEARCH({"+","-"},AA10)),MID(AA10,IF(ISERR(FIND("-",AA10)),FIND("+",AA10),FIND("-",AA10)),LEN(AA10)),0)), 2)</f>
        <v>0.02</v>
      </c>
      <c r="AE10" s="17">
        <f>ROUNDUP(LOG(MID(AB10,FIND("/",AB10,1)+1,IF(COUNT(SEARCH({"+","-"},AB10)),IF(ISERR(FIND("-",AB10)),FIND("+",AB10),FIND("-",AB10))-4,LEN(AB10)))/20)-(0.02*IF(COUNT(SEARCH({"+","-"},AB10)),MID(AB10,IF(ISERR(FIND("-",AB10)),FIND("+",AB10),FIND("-",AB10)),LEN(AB10)),0)), 2)</f>
        <v>0</v>
      </c>
      <c r="AF10" s="9">
        <v>30</v>
      </c>
      <c r="AG10" s="9" t="s">
        <v>59</v>
      </c>
      <c r="AH10" s="18"/>
      <c r="AI10" s="15">
        <v>53.300181819999999</v>
      </c>
      <c r="AJ10" s="15">
        <v>47.982070129999997</v>
      </c>
      <c r="AK10" s="16">
        <v>50.553016059999997</v>
      </c>
      <c r="AL10" s="18" t="s">
        <v>98</v>
      </c>
      <c r="AM10" s="17" t="s">
        <v>99</v>
      </c>
      <c r="AN10" s="41" t="str">
        <f t="shared" si="1"/>
        <v>IMPROVED</v>
      </c>
      <c r="AO10" s="17" t="str">
        <f t="shared" si="2"/>
        <v>SAME</v>
      </c>
    </row>
    <row r="11" spans="1:43" x14ac:dyDescent="0.35">
      <c r="A11" s="1" t="s">
        <v>28</v>
      </c>
      <c r="B11" s="28" t="s">
        <v>7</v>
      </c>
      <c r="C11" s="38" t="s">
        <v>50</v>
      </c>
      <c r="D11" s="28" t="str">
        <f t="shared" si="3"/>
        <v>NOT</v>
      </c>
      <c r="E11" s="37" t="str">
        <f t="shared" si="0"/>
        <v>---</v>
      </c>
      <c r="F11" s="38" t="s">
        <v>72</v>
      </c>
      <c r="G11" s="25" t="s">
        <v>100</v>
      </c>
      <c r="H11" s="26" t="s">
        <v>101</v>
      </c>
      <c r="I11" s="18" t="s">
        <v>29</v>
      </c>
      <c r="J11" s="14" t="s">
        <v>29</v>
      </c>
      <c r="K11" s="17" t="s">
        <v>30</v>
      </c>
      <c r="L11" s="18">
        <f>ROUNDUP(LOG(MID(I11,FIND("/",I11,1)+1,IF(COUNT(SEARCH({"+","-"},I11)),IF(ISERR(FIND("-",I11)),FIND("+",I11),FIND("-",I11))-4,LEN(I11)))/20)-(0.02*IF(COUNT(SEARCH({"+","-"},I11)),MID(I11,IF(ISERR(FIND("-",I11)),FIND("+",I11),FIND("-",I11)),LEN(I11)),0)), 2)</f>
        <v>-0.04</v>
      </c>
      <c r="M11" s="14">
        <f>ROUNDUP(LOG(MID(J11,FIND("/",J11,1)+1,IF(COUNT(SEARCH({"+","-"},J11)),IF(ISERR(FIND("-",J11)),FIND("+",J11),FIND("-",J11))-4,LEN(J11)))/20)-(0.02*IF(COUNT(SEARCH({"+","-"},J11)),MID(J11,IF(ISERR(FIND("-",J11)),FIND("+",J11),FIND("-",J11)),LEN(J11)),0)), 2)</f>
        <v>-0.04</v>
      </c>
      <c r="N11" s="17">
        <f>ROUNDUP(LOG(MID(K11,FIND("/",K11,1)+1,IF(COUNT(SEARCH({"+","-"},K11)),IF(ISERR(FIND("-",K11)),FIND("+",K11),FIND("-",K11))-4,LEN(K11)))/20)-(0.02*IF(COUNT(SEARCH({"+","-"},K11)),MID(K11,IF(ISERR(FIND("-",K11)),FIND("+",K11),FIND("-",K11)),LEN(K11)),0)), 2)</f>
        <v>-0.09</v>
      </c>
      <c r="O11" s="18">
        <v>20</v>
      </c>
      <c r="P11" s="17">
        <v>12.5</v>
      </c>
      <c r="Q11" s="18"/>
      <c r="R11" s="15">
        <v>20.100000080000001</v>
      </c>
      <c r="S11" s="15">
        <v>20.100000349999998</v>
      </c>
      <c r="T11" s="16">
        <v>20.100002180000001</v>
      </c>
      <c r="U11" s="18" t="s">
        <v>68</v>
      </c>
      <c r="V11" s="17" t="s">
        <v>68</v>
      </c>
      <c r="W11" s="28" t="s">
        <v>72</v>
      </c>
      <c r="X11" s="23" t="s">
        <v>102</v>
      </c>
      <c r="Y11" s="24" t="s">
        <v>103</v>
      </c>
      <c r="Z11" s="18" t="s">
        <v>11</v>
      </c>
      <c r="AA11" s="14" t="s">
        <v>15</v>
      </c>
      <c r="AB11" s="17" t="s">
        <v>11</v>
      </c>
      <c r="AC11" s="18">
        <f>ROUNDUP(LOG(MID(Z11,FIND("/",Z11,1)+1,IF(COUNT(SEARCH({"+","-"},Z11)),IF(ISERR(FIND("-",Z11)),FIND("+",Z11),FIND("-",Z11))-4,LEN(Z11)))/20)-(0.02*IF(COUNT(SEARCH({"+","-"},Z11)),MID(Z11,IF(ISERR(FIND("-",Z11)),FIND("+",Z11),FIND("-",Z11)),LEN(Z11)),0)), 2)</f>
        <v>0</v>
      </c>
      <c r="AD11" s="14">
        <f>ROUNDUP(LOG(MID(AA11,FIND("/",AA11,1)+1,IF(COUNT(SEARCH({"+","-"},AA11)),IF(ISERR(FIND("-",AA11)),FIND("+",AA11),FIND("-",AA11))-4,LEN(AA11)))/20)-(0.02*IF(COUNT(SEARCH({"+","-"},AA11)),MID(AA11,IF(ISERR(FIND("-",AA11)),FIND("+",AA11),FIND("-",AA11)),LEN(AA11)),0)), 2)</f>
        <v>0.02</v>
      </c>
      <c r="AE11" s="17">
        <f>ROUNDUP(LOG(MID(AB11,FIND("/",AB11,1)+1,IF(COUNT(SEARCH({"+","-"},AB11)),IF(ISERR(FIND("-",AB11)),FIND("+",AB11),FIND("-",AB11))-4,LEN(AB11)))/20)-(0.02*IF(COUNT(SEARCH({"+","-"},AB11)),MID(AB11,IF(ISERR(FIND("-",AB11)),FIND("+",AB11),FIND("-",AB11)),LEN(AB11)),0)), 2)</f>
        <v>0</v>
      </c>
      <c r="AF11" s="9">
        <v>20</v>
      </c>
      <c r="AG11" s="9">
        <v>12.5</v>
      </c>
      <c r="AH11" s="18"/>
      <c r="AI11" s="15">
        <v>20.100000080000001</v>
      </c>
      <c r="AJ11" s="15">
        <v>20.100001200000001</v>
      </c>
      <c r="AK11" s="16">
        <v>20.100001200000001</v>
      </c>
      <c r="AL11" s="18" t="s">
        <v>68</v>
      </c>
      <c r="AM11" s="17" t="s">
        <v>68</v>
      </c>
      <c r="AN11" s="18" t="str">
        <f t="shared" si="1"/>
        <v>SAME</v>
      </c>
      <c r="AO11" s="17" t="str">
        <f t="shared" si="2"/>
        <v>SAME</v>
      </c>
    </row>
    <row r="12" spans="1:43" s="74" customFormat="1" x14ac:dyDescent="0.35">
      <c r="A12" s="62" t="s">
        <v>31</v>
      </c>
      <c r="B12" s="63" t="s">
        <v>14</v>
      </c>
      <c r="C12" s="64" t="s">
        <v>52</v>
      </c>
      <c r="D12" s="63" t="str">
        <f t="shared" si="3"/>
        <v>NOT</v>
      </c>
      <c r="E12" s="65" t="str">
        <f t="shared" si="0"/>
        <v>---</v>
      </c>
      <c r="F12" s="64" t="s">
        <v>72</v>
      </c>
      <c r="G12" s="66" t="s">
        <v>104</v>
      </c>
      <c r="H12" s="67" t="s">
        <v>105</v>
      </c>
      <c r="I12" s="68" t="s">
        <v>29</v>
      </c>
      <c r="J12" s="69" t="s">
        <v>11</v>
      </c>
      <c r="K12" s="70" t="s">
        <v>29</v>
      </c>
      <c r="L12" s="68">
        <f>ROUNDUP(LOG(MID(I12,FIND("/",I12,1)+1,IF(COUNT(SEARCH({"+","-"},I12)),IF(ISERR(FIND("-",I12)),FIND("+",I12),FIND("-",I12))-4,LEN(I12)))/20)-(0.02*IF(COUNT(SEARCH({"+","-"},I12)),MID(I12,IF(ISERR(FIND("-",I12)),FIND("+",I12),FIND("-",I12)),LEN(I12)),0)), 2)</f>
        <v>-0.04</v>
      </c>
      <c r="M12" s="69">
        <f>ROUNDUP(LOG(MID(J12,FIND("/",J12,1)+1,IF(COUNT(SEARCH({"+","-"},J12)),IF(ISERR(FIND("-",J12)),FIND("+",J12),FIND("-",J12))-4,LEN(J12)))/20)-(0.02*IF(COUNT(SEARCH({"+","-"},J12)),MID(J12,IF(ISERR(FIND("-",J12)),FIND("+",J12),FIND("-",J12)),LEN(J12)),0)), 2)</f>
        <v>0</v>
      </c>
      <c r="N12" s="70">
        <f>ROUNDUP(LOG(MID(K12,FIND("/",K12,1)+1,IF(COUNT(SEARCH({"+","-"},K12)),IF(ISERR(FIND("-",K12)),FIND("+",K12),FIND("-",K12))-4,LEN(K12)))/20)-(0.02*IF(COUNT(SEARCH({"+","-"},K12)),MID(K12,IF(ISERR(FIND("-",K12)),FIND("+",K12),FIND("-",K12)),LEN(K12)),0)), 2)</f>
        <v>-0.04</v>
      </c>
      <c r="O12" s="68" t="s">
        <v>59</v>
      </c>
      <c r="P12" s="70" t="s">
        <v>59</v>
      </c>
      <c r="Q12" s="68"/>
      <c r="R12" s="69">
        <v>1768.584423</v>
      </c>
      <c r="S12" s="69">
        <v>979.04333180000003</v>
      </c>
      <c r="T12" s="70">
        <v>2010</v>
      </c>
      <c r="U12" s="68" t="s">
        <v>106</v>
      </c>
      <c r="V12" s="70" t="s">
        <v>107</v>
      </c>
      <c r="W12" s="63" t="s">
        <v>72</v>
      </c>
      <c r="X12" s="71" t="s">
        <v>108</v>
      </c>
      <c r="Y12" s="72" t="s">
        <v>81</v>
      </c>
      <c r="Z12" s="68" t="s">
        <v>8</v>
      </c>
      <c r="AA12" s="69" t="s">
        <v>11</v>
      </c>
      <c r="AB12" s="70" t="s">
        <v>8</v>
      </c>
      <c r="AC12" s="68">
        <f>ROUNDUP(LOG(MID(Z12,FIND("/",Z12,1)+1,IF(COUNT(SEARCH({"+","-"},Z12)),IF(ISERR(FIND("-",Z12)),FIND("+",Z12),FIND("-",Z12))-4,LEN(Z12)))/20)-(0.02*IF(COUNT(SEARCH({"+","-"},Z12)),MID(Z12,IF(ISERR(FIND("-",Z12)),FIND("+",Z12),FIND("-",Z12)),LEN(Z12)),0)), 2)</f>
        <v>-0.08</v>
      </c>
      <c r="AD12" s="69">
        <f>ROUNDUP(LOG(MID(AA12,FIND("/",AA12,1)+1,IF(COUNT(SEARCH({"+","-"},AA12)),IF(ISERR(FIND("-",AA12)),FIND("+",AA12),FIND("-",AA12))-4,LEN(AA12)))/20)-(0.02*IF(COUNT(SEARCH({"+","-"},AA12)),MID(AA12,IF(ISERR(FIND("-",AA12)),FIND("+",AA12),FIND("-",AA12)),LEN(AA12)),0)), 2)</f>
        <v>0</v>
      </c>
      <c r="AE12" s="70">
        <f>ROUNDUP(LOG(MID(AB12,FIND("/",AB12,1)+1,IF(COUNT(SEARCH({"+","-"},AB12)),IF(ISERR(FIND("-",AB12)),FIND("+",AB12),FIND("-",AB12))-4,LEN(AB12)))/20)-(0.02*IF(COUNT(SEARCH({"+","-"},AB12)),MID(AB12,IF(ISERR(FIND("-",AB12)),FIND("+",AB12),FIND("-",AB12)),LEN(AB12)),0)), 2)</f>
        <v>-0.08</v>
      </c>
      <c r="AF12" s="73" t="s">
        <v>59</v>
      </c>
      <c r="AG12" s="73" t="s">
        <v>59</v>
      </c>
      <c r="AH12" s="68"/>
      <c r="AI12" s="69">
        <v>1768.584423</v>
      </c>
      <c r="AJ12" s="69">
        <v>2010</v>
      </c>
      <c r="AK12" s="70">
        <v>2010</v>
      </c>
      <c r="AL12" s="68" t="s">
        <v>109</v>
      </c>
      <c r="AM12" s="70" t="s">
        <v>109</v>
      </c>
      <c r="AN12" s="68" t="str">
        <f t="shared" si="1"/>
        <v>SAME</v>
      </c>
      <c r="AO12" s="70" t="str">
        <f t="shared" si="2"/>
        <v>SAME</v>
      </c>
      <c r="AP12" s="73"/>
      <c r="AQ12" s="73"/>
    </row>
    <row r="13" spans="1:43" s="74" customFormat="1" x14ac:dyDescent="0.35">
      <c r="A13" s="62" t="s">
        <v>32</v>
      </c>
      <c r="B13" s="63" t="s">
        <v>14</v>
      </c>
      <c r="C13" s="64" t="s">
        <v>54</v>
      </c>
      <c r="D13" s="63" t="str">
        <f t="shared" si="3"/>
        <v>NOT</v>
      </c>
      <c r="E13" s="65" t="str">
        <f t="shared" si="0"/>
        <v>---</v>
      </c>
      <c r="F13" s="64" t="s">
        <v>72</v>
      </c>
      <c r="G13" s="66" t="s">
        <v>110</v>
      </c>
      <c r="H13" s="67" t="s">
        <v>111</v>
      </c>
      <c r="I13" s="68" t="s">
        <v>33</v>
      </c>
      <c r="J13" s="69" t="s">
        <v>11</v>
      </c>
      <c r="K13" s="70" t="s">
        <v>11</v>
      </c>
      <c r="L13" s="68">
        <f>ROUNDUP(LOG(MID(I13,FIND("/",I13,1)+1,IF(COUNT(SEARCH({"+","-"},I13)),IF(ISERR(FIND("-",I13)),FIND("+",I13),FIND("-",I13))-4,LEN(I13)))/20)-(0.02*IF(COUNT(SEARCH({"+","-"},I13)),MID(I13,IF(ISERR(FIND("-",I13)),FIND("+",I13),FIND("-",I13)),LEN(I13)),0)), 2)</f>
        <v>9.9999999999999992E-2</v>
      </c>
      <c r="M13" s="69">
        <f>ROUNDUP(LOG(MID(J13,FIND("/",J13,1)+1,IF(COUNT(SEARCH({"+","-"},J13)),IF(ISERR(FIND("-",J13)),FIND("+",J13),FIND("-",J13))-4,LEN(J13)))/20)-(0.02*IF(COUNT(SEARCH({"+","-"},J13)),MID(J13,IF(ISERR(FIND("-",J13)),FIND("+",J13),FIND("-",J13)),LEN(J13)),0)), 2)</f>
        <v>0</v>
      </c>
      <c r="N13" s="70">
        <f>ROUNDUP(LOG(MID(K13,FIND("/",K13,1)+1,IF(COUNT(SEARCH({"+","-"},K13)),IF(ISERR(FIND("-",K13)),FIND("+",K13),FIND("-",K13))-4,LEN(K13)))/20)-(0.02*IF(COUNT(SEARCH({"+","-"},K13)),MID(K13,IF(ISERR(FIND("-",K13)),FIND("+",K13),FIND("-",K13)),LEN(K13)),0)), 2)</f>
        <v>0</v>
      </c>
      <c r="O13" s="68" t="s">
        <v>59</v>
      </c>
      <c r="P13" s="70" t="s">
        <v>59</v>
      </c>
      <c r="Q13" s="68"/>
      <c r="R13" s="69">
        <v>2009.9999989999999</v>
      </c>
      <c r="S13" s="69">
        <v>2010</v>
      </c>
      <c r="T13" s="70">
        <v>2010</v>
      </c>
      <c r="U13" s="68" t="s">
        <v>99</v>
      </c>
      <c r="V13" s="70" t="s">
        <v>99</v>
      </c>
      <c r="W13" s="63" t="s">
        <v>72</v>
      </c>
      <c r="X13" s="71" t="s">
        <v>135</v>
      </c>
      <c r="Y13" s="72" t="s">
        <v>136</v>
      </c>
      <c r="Z13" s="68" t="s">
        <v>17</v>
      </c>
      <c r="AA13" s="69" t="s">
        <v>11</v>
      </c>
      <c r="AB13" s="70" t="s">
        <v>11</v>
      </c>
      <c r="AC13" s="68">
        <f>ROUNDUP(LOG(MID(Z13,FIND("/",Z13,1)+1,IF(COUNT(SEARCH({"+","-"},Z13)),IF(ISERR(FIND("-",Z13)),FIND("+",Z13),FIND("-",Z13))-4,LEN(Z13)))/20)-(0.02*IF(COUNT(SEARCH({"+","-"},Z13)),MID(Z13,IF(ISERR(FIND("-",Z13)),FIND("+",Z13),FIND("-",Z13)),LEN(Z13)),0)), 2)</f>
        <v>0.08</v>
      </c>
      <c r="AD13" s="69">
        <f>ROUNDUP(LOG(MID(AA13,FIND("/",AA13,1)+1,IF(COUNT(SEARCH({"+","-"},AA13)),IF(ISERR(FIND("-",AA13)),FIND("+",AA13),FIND("-",AA13))-4,LEN(AA13)))/20)-(0.02*IF(COUNT(SEARCH({"+","-"},AA13)),MID(AA13,IF(ISERR(FIND("-",AA13)),FIND("+",AA13),FIND("-",AA13)),LEN(AA13)),0)), 2)</f>
        <v>0</v>
      </c>
      <c r="AE13" s="70">
        <f>ROUNDUP(LOG(MID(AB13,FIND("/",AB13,1)+1,IF(COUNT(SEARCH({"+","-"},AB13)),IF(ISERR(FIND("-",AB13)),FIND("+",AB13),FIND("-",AB13))-4,LEN(AB13)))/20)-(0.02*IF(COUNT(SEARCH({"+","-"},AB13)),MID(AB13,IF(ISERR(FIND("-",AB13)),FIND("+",AB13),FIND("-",AB13)),LEN(AB13)),0)), 2)</f>
        <v>0</v>
      </c>
      <c r="AF13" s="73" t="s">
        <v>59</v>
      </c>
      <c r="AG13" s="73" t="s">
        <v>59</v>
      </c>
      <c r="AH13" s="68"/>
      <c r="AI13" s="69">
        <v>2010</v>
      </c>
      <c r="AJ13" s="69">
        <v>2010</v>
      </c>
      <c r="AK13" s="70">
        <v>2010</v>
      </c>
      <c r="AL13" s="68" t="s">
        <v>99</v>
      </c>
      <c r="AM13" s="70" t="s">
        <v>112</v>
      </c>
      <c r="AN13" s="68" t="str">
        <f t="shared" si="1"/>
        <v>SAME</v>
      </c>
      <c r="AO13" s="70" t="str">
        <f t="shared" si="2"/>
        <v>SAME</v>
      </c>
      <c r="AP13" s="73"/>
      <c r="AQ13" s="73"/>
    </row>
    <row r="14" spans="1:43" x14ac:dyDescent="0.35">
      <c r="A14" s="1" t="s">
        <v>34</v>
      </c>
      <c r="B14" s="28" t="s">
        <v>7</v>
      </c>
      <c r="C14" s="38" t="s">
        <v>50</v>
      </c>
      <c r="D14" s="28" t="str">
        <f t="shared" si="3"/>
        <v>NOT</v>
      </c>
      <c r="E14" s="37" t="str">
        <f t="shared" si="0"/>
        <v>---</v>
      </c>
      <c r="F14" s="38" t="s">
        <v>72</v>
      </c>
      <c r="G14" s="25" t="s">
        <v>113</v>
      </c>
      <c r="H14" s="26" t="s">
        <v>114</v>
      </c>
      <c r="I14" s="18" t="s">
        <v>8</v>
      </c>
      <c r="J14" s="14" t="s">
        <v>12</v>
      </c>
      <c r="K14" s="17" t="s">
        <v>8</v>
      </c>
      <c r="L14" s="18">
        <f>ROUNDUP(LOG(MID(I14,FIND("/",I14,1)+1,IF(COUNT(SEARCH({"+","-"},I14)),IF(ISERR(FIND("-",I14)),FIND("+",I14),FIND("-",I14))-4,LEN(I14)))/20)-(0.02*IF(COUNT(SEARCH({"+","-"},I14)),MID(I14,IF(ISERR(FIND("-",I14)),FIND("+",I14),FIND("-",I14)),LEN(I14)),0)), 2)</f>
        <v>-0.08</v>
      </c>
      <c r="M14" s="14">
        <f>ROUNDUP(LOG(MID(J14,FIND("/",J14,1)+1,IF(COUNT(SEARCH({"+","-"},J14)),IF(ISERR(FIND("-",J14)),FIND("+",J14),FIND("-",J14))-4,LEN(J14)))/20)-(0.02*IF(COUNT(SEARCH({"+","-"},J14)),MID(J14,IF(ISERR(FIND("-",J14)),FIND("+",J14),FIND("-",J14)),LEN(J14)),0)), 2)</f>
        <v>-6.0000000000000005E-2</v>
      </c>
      <c r="N14" s="17">
        <f>ROUNDUP(LOG(MID(K14,FIND("/",K14,1)+1,IF(COUNT(SEARCH({"+","-"},K14)),IF(ISERR(FIND("-",K14)),FIND("+",K14),FIND("-",K14))-4,LEN(K14)))/20)-(0.02*IF(COUNT(SEARCH({"+","-"},K14)),MID(K14,IF(ISERR(FIND("-",K14)),FIND("+",K14),FIND("-",K14)),LEN(K14)),0)), 2)</f>
        <v>-0.08</v>
      </c>
      <c r="O14" s="18">
        <v>20</v>
      </c>
      <c r="P14" s="17">
        <v>12.5</v>
      </c>
      <c r="Q14" s="18"/>
      <c r="R14" s="15">
        <v>20.100000260000002</v>
      </c>
      <c r="S14" s="15">
        <v>20.100000269999999</v>
      </c>
      <c r="T14" s="16">
        <v>27.93457703</v>
      </c>
      <c r="U14" s="18" t="s">
        <v>115</v>
      </c>
      <c r="V14" s="17" t="s">
        <v>116</v>
      </c>
      <c r="W14" s="28" t="s">
        <v>94</v>
      </c>
      <c r="X14" s="23" t="s">
        <v>117</v>
      </c>
      <c r="Y14" s="24" t="s">
        <v>118</v>
      </c>
      <c r="Z14" s="18" t="s">
        <v>11</v>
      </c>
      <c r="AA14" s="14" t="s">
        <v>8</v>
      </c>
      <c r="AB14" s="17" t="s">
        <v>8</v>
      </c>
      <c r="AC14" s="18">
        <f>ROUNDUP(LOG(MID(Z14,FIND("/",Z14,1)+1,IF(COUNT(SEARCH({"+","-"},Z14)),IF(ISERR(FIND("-",Z14)),FIND("+",Z14),FIND("-",Z14))-4,LEN(Z14)))/20)-(0.02*IF(COUNT(SEARCH({"+","-"},Z14)),MID(Z14,IF(ISERR(FIND("-",Z14)),FIND("+",Z14),FIND("-",Z14)),LEN(Z14)),0)), 2)</f>
        <v>0</v>
      </c>
      <c r="AD14" s="14">
        <f>ROUNDUP(LOG(MID(AA14,FIND("/",AA14,1)+1,IF(COUNT(SEARCH({"+","-"},AA14)),IF(ISERR(FIND("-",AA14)),FIND("+",AA14),FIND("-",AA14))-4,LEN(AA14)))/20)-(0.02*IF(COUNT(SEARCH({"+","-"},AA14)),MID(AA14,IF(ISERR(FIND("-",AA14)),FIND("+",AA14),FIND("-",AA14)),LEN(AA14)),0)), 2)</f>
        <v>-0.08</v>
      </c>
      <c r="AE14" s="17">
        <f>ROUNDUP(LOG(MID(AB14,FIND("/",AB14,1)+1,IF(COUNT(SEARCH({"+","-"},AB14)),IF(ISERR(FIND("-",AB14)),FIND("+",AB14),FIND("-",AB14))-4,LEN(AB14)))/20)-(0.02*IF(COUNT(SEARCH({"+","-"},AB14)),MID(AB14,IF(ISERR(FIND("-",AB14)),FIND("+",AB14),FIND("-",AB14)),LEN(AB14)),0)), 2)</f>
        <v>-0.08</v>
      </c>
      <c r="AF14" s="9">
        <v>20</v>
      </c>
      <c r="AG14" s="9">
        <v>12.5</v>
      </c>
      <c r="AH14" s="18"/>
      <c r="AI14" s="15">
        <v>20.100000269999999</v>
      </c>
      <c r="AJ14" s="15">
        <v>20.100000349999998</v>
      </c>
      <c r="AK14" s="16">
        <v>20.100000269999999</v>
      </c>
      <c r="AL14" s="18" t="s">
        <v>68</v>
      </c>
      <c r="AM14" s="17" t="s">
        <v>116</v>
      </c>
      <c r="AN14" s="18" t="str">
        <f t="shared" si="1"/>
        <v>SAME</v>
      </c>
      <c r="AO14" s="17" t="str">
        <f t="shared" si="2"/>
        <v>SAME</v>
      </c>
    </row>
    <row r="15" spans="1:43" x14ac:dyDescent="0.35">
      <c r="A15" s="1" t="s">
        <v>35</v>
      </c>
      <c r="B15" s="28" t="s">
        <v>14</v>
      </c>
      <c r="C15" s="38" t="s">
        <v>50</v>
      </c>
      <c r="D15" s="28" t="str">
        <f t="shared" si="3"/>
        <v>NOT</v>
      </c>
      <c r="E15" s="37" t="str">
        <f t="shared" si="0"/>
        <v>---</v>
      </c>
      <c r="F15" s="38" t="s">
        <v>72</v>
      </c>
      <c r="G15" s="25" t="s">
        <v>119</v>
      </c>
      <c r="H15" s="26" t="s">
        <v>120</v>
      </c>
      <c r="I15" s="18" t="s">
        <v>12</v>
      </c>
      <c r="J15" s="14" t="s">
        <v>20</v>
      </c>
      <c r="K15" s="17" t="s">
        <v>8</v>
      </c>
      <c r="L15" s="18">
        <f>ROUNDUP(LOG(MID(I15,FIND("/",I15,1)+1,IF(COUNT(SEARCH({"+","-"},I15)),IF(ISERR(FIND("-",I15)),FIND("+",I15),FIND("-",I15))-4,LEN(I15)))/20)-(0.02*IF(COUNT(SEARCH({"+","-"},I15)),MID(I15,IF(ISERR(FIND("-",I15)),FIND("+",I15),FIND("-",I15)),LEN(I15)),0)), 2)</f>
        <v>-6.0000000000000005E-2</v>
      </c>
      <c r="M15" s="14">
        <f>ROUNDUP(LOG(MID(J15,FIND("/",J15,1)+1,IF(COUNT(SEARCH({"+","-"},J15)),IF(ISERR(FIND("-",J15)),FIND("+",J15),FIND("-",J15))-4,LEN(J15)))/20)-(0.02*IF(COUNT(SEARCH({"+","-"},J15)),MID(J15,IF(ISERR(FIND("-",J15)),FIND("+",J15),FIND("-",J15)),LEN(J15)),0)), 2)</f>
        <v>-0.02</v>
      </c>
      <c r="N15" s="17">
        <f>ROUNDUP(LOG(MID(K15,FIND("/",K15,1)+1,IF(COUNT(SEARCH({"+","-"},K15)),IF(ISERR(FIND("-",K15)),FIND("+",K15),FIND("-",K15))-4,LEN(K15)))/20)-(0.02*IF(COUNT(SEARCH({"+","-"},K15)),MID(K15,IF(ISERR(FIND("-",K15)),FIND("+",K15),FIND("-",K15)),LEN(K15)),0)), 2)</f>
        <v>-0.08</v>
      </c>
      <c r="O15" s="18">
        <v>100</v>
      </c>
      <c r="P15" s="17">
        <v>25</v>
      </c>
      <c r="Q15" s="18"/>
      <c r="R15" s="15">
        <v>20.10000101</v>
      </c>
      <c r="S15" s="15">
        <v>20.100000000000001</v>
      </c>
      <c r="T15" s="16">
        <v>40.253169730000003</v>
      </c>
      <c r="U15" s="18" t="s">
        <v>115</v>
      </c>
      <c r="V15" s="17" t="s">
        <v>93</v>
      </c>
      <c r="W15" s="28" t="s">
        <v>72</v>
      </c>
      <c r="X15" s="23" t="s">
        <v>121</v>
      </c>
      <c r="Y15" s="24" t="s">
        <v>122</v>
      </c>
      <c r="Z15" s="18" t="s">
        <v>29</v>
      </c>
      <c r="AA15" s="14" t="s">
        <v>15</v>
      </c>
      <c r="AB15" s="17" t="s">
        <v>29</v>
      </c>
      <c r="AC15" s="18">
        <f>ROUNDUP(LOG(MID(Z15,FIND("/",Z15,1)+1,IF(COUNT(SEARCH({"+","-"},Z15)),IF(ISERR(FIND("-",Z15)),FIND("+",Z15),FIND("-",Z15))-4,LEN(Z15)))/20)-(0.02*IF(COUNT(SEARCH({"+","-"},Z15)),MID(Z15,IF(ISERR(FIND("-",Z15)),FIND("+",Z15),FIND("-",Z15)),LEN(Z15)),0)), 2)</f>
        <v>-0.04</v>
      </c>
      <c r="AD15" s="14">
        <f>ROUNDUP(LOG(MID(AA15,FIND("/",AA15,1)+1,IF(COUNT(SEARCH({"+","-"},AA15)),IF(ISERR(FIND("-",AA15)),FIND("+",AA15),FIND("-",AA15))-4,LEN(AA15)))/20)-(0.02*IF(COUNT(SEARCH({"+","-"},AA15)),MID(AA15,IF(ISERR(FIND("-",AA15)),FIND("+",AA15),FIND("-",AA15)),LEN(AA15)),0)), 2)</f>
        <v>0.02</v>
      </c>
      <c r="AE15" s="17">
        <f>ROUNDUP(LOG(MID(AB15,FIND("/",AB15,1)+1,IF(COUNT(SEARCH({"+","-"},AB15)),IF(ISERR(FIND("-",AB15)),FIND("+",AB15),FIND("-",AB15))-4,LEN(AB15)))/20)-(0.02*IF(COUNT(SEARCH({"+","-"},AB15)),MID(AB15,IF(ISERR(FIND("-",AB15)),FIND("+",AB15),FIND("-",AB15)),LEN(AB15)),0)), 2)</f>
        <v>-0.04</v>
      </c>
      <c r="AF15" s="9">
        <v>20</v>
      </c>
      <c r="AG15" s="9">
        <v>12.5</v>
      </c>
      <c r="AH15" s="18"/>
      <c r="AI15" s="15">
        <v>20.10000011</v>
      </c>
      <c r="AJ15" s="15">
        <v>20.100000260000002</v>
      </c>
      <c r="AK15" s="16">
        <v>20.100000269999999</v>
      </c>
      <c r="AL15" s="18" t="s">
        <v>68</v>
      </c>
      <c r="AM15" s="17" t="s">
        <v>123</v>
      </c>
      <c r="AN15" s="41" t="str">
        <f t="shared" si="1"/>
        <v>IMPROVED</v>
      </c>
      <c r="AO15" s="43" t="str">
        <f t="shared" si="2"/>
        <v>IMPROVED</v>
      </c>
    </row>
    <row r="16" spans="1:43" x14ac:dyDescent="0.35">
      <c r="A16" s="1" t="s">
        <v>36</v>
      </c>
      <c r="B16" s="28" t="s">
        <v>14</v>
      </c>
      <c r="C16" s="38" t="s">
        <v>55</v>
      </c>
      <c r="D16" s="28" t="str">
        <f t="shared" si="3"/>
        <v>NOT</v>
      </c>
      <c r="E16" s="37" t="str">
        <f t="shared" si="0"/>
        <v>---</v>
      </c>
      <c r="F16" s="38" t="s">
        <v>50</v>
      </c>
      <c r="G16" s="25" t="s">
        <v>124</v>
      </c>
      <c r="H16" s="26" t="s">
        <v>125</v>
      </c>
      <c r="I16" s="18" t="s">
        <v>15</v>
      </c>
      <c r="J16" s="14" t="s">
        <v>23</v>
      </c>
      <c r="K16" s="17" t="s">
        <v>11</v>
      </c>
      <c r="L16" s="18">
        <f>ROUNDUP(LOG(MID(I16,FIND("/",I16,1)+1,IF(COUNT(SEARCH({"+","-"},I16)),IF(ISERR(FIND("-",I16)),FIND("+",I16),FIND("-",I16))-4,LEN(I16)))/20)-(0.02*IF(COUNT(SEARCH({"+","-"},I16)),MID(I16,IF(ISERR(FIND("-",I16)),FIND("+",I16),FIND("-",I16)),LEN(I16)),0)), 2)</f>
        <v>0.02</v>
      </c>
      <c r="M16" s="14">
        <f>ROUNDUP(LOG(MID(J16,FIND("/",J16,1)+1,IF(COUNT(SEARCH({"+","-"},J16)),IF(ISERR(FIND("-",J16)),FIND("+",J16),FIND("-",J16))-4,LEN(J16)))/20)-(0.02*IF(COUNT(SEARCH({"+","-"},J16)),MID(J16,IF(ISERR(FIND("-",J16)),FIND("+",J16),FIND("-",J16)),LEN(J16)),0)), 2)</f>
        <v>0.04</v>
      </c>
      <c r="N16" s="17">
        <f>ROUNDUP(LOG(MID(K16,FIND("/",K16,1)+1,IF(COUNT(SEARCH({"+","-"},K16)),IF(ISERR(FIND("-",K16)),FIND("+",K16),FIND("-",K16))-4,LEN(K16)))/20)-(0.02*IF(COUNT(SEARCH({"+","-"},K16)),MID(K16,IF(ISERR(FIND("-",K16)),FIND("+",K16),FIND("-",K16)),LEN(K16)),0)), 2)</f>
        <v>0</v>
      </c>
      <c r="O16" s="18">
        <v>50</v>
      </c>
      <c r="P16" s="17">
        <v>50</v>
      </c>
      <c r="Q16" s="18"/>
      <c r="R16" s="15">
        <v>20.10000015</v>
      </c>
      <c r="S16" s="15" t="s">
        <v>180</v>
      </c>
      <c r="T16" s="16" t="s">
        <v>180</v>
      </c>
      <c r="U16" s="18" t="s">
        <v>115</v>
      </c>
      <c r="V16" s="17" t="s">
        <v>126</v>
      </c>
      <c r="W16" s="28" t="s">
        <v>50</v>
      </c>
      <c r="X16" s="23" t="s">
        <v>178</v>
      </c>
      <c r="Y16" s="24" t="s">
        <v>78</v>
      </c>
      <c r="Z16" s="18" t="s">
        <v>15</v>
      </c>
      <c r="AA16" s="14" t="s">
        <v>15</v>
      </c>
      <c r="AB16" s="17" t="s">
        <v>168</v>
      </c>
      <c r="AC16" s="18">
        <f>ROUNDUP(LOG(MID(Z16,FIND("/",Z16,1)+1,IF(COUNT(SEARCH({"+","-"},Z16)),IF(ISERR(FIND("-",Z16)),FIND("+",Z16),FIND("-",Z16))-4,LEN(Z16)))/20)-(0.02*IF(COUNT(SEARCH({"+","-"},Z16)),MID(Z16,IF(ISERR(FIND("-",Z16)),FIND("+",Z16),FIND("-",Z16)),LEN(Z16)),0)), 2)</f>
        <v>0.02</v>
      </c>
      <c r="AD16" s="14">
        <f>ROUNDUP(LOG(MID(AA16,FIND("/",AA16,1)+1,IF(COUNT(SEARCH({"+","-"},AA16)),IF(ISERR(FIND("-",AA16)),FIND("+",AA16),FIND("-",AA16))-4,LEN(AA16)))/20)-(0.02*IF(COUNT(SEARCH({"+","-"},AA16)),MID(AA16,IF(ISERR(FIND("-",AA16)),FIND("+",AA16),FIND("-",AA16)),LEN(AA16)),0)), 2)</f>
        <v>0.02</v>
      </c>
      <c r="AE16" s="17">
        <f>ROUNDUP(LOG(MID(AB16,FIND("/",AB16,1)+1,IF(COUNT(SEARCH({"+","-"},AB16)),IF(ISERR(FIND("-",AB16)),FIND("+",AB16),FIND("-",AB16))-4,LEN(AB16)))/20)-(0.02*IF(COUNT(SEARCH({"+","-"},AB16)),MID(AB16,IF(ISERR(FIND("-",AB16)),FIND("+",AB16),FIND("-",AB16)),LEN(AB16)),0)), 2)</f>
        <v>-0.13</v>
      </c>
      <c r="AF16" s="9">
        <v>20</v>
      </c>
      <c r="AG16" s="9">
        <v>12.5</v>
      </c>
      <c r="AH16" s="18"/>
      <c r="AI16" s="15">
        <v>20.100000000000001</v>
      </c>
      <c r="AJ16" s="15">
        <v>20.100000439999999</v>
      </c>
      <c r="AK16" s="16">
        <v>20.10000037</v>
      </c>
      <c r="AL16" s="18" t="s">
        <v>68</v>
      </c>
      <c r="AM16" s="17" t="s">
        <v>179</v>
      </c>
      <c r="AN16" s="41" t="str">
        <f t="shared" si="1"/>
        <v>IMPROVED</v>
      </c>
      <c r="AO16" s="43" t="str">
        <f t="shared" si="2"/>
        <v>IMPROVED</v>
      </c>
    </row>
    <row r="17" spans="1:43" x14ac:dyDescent="0.35">
      <c r="A17" s="1" t="s">
        <v>37</v>
      </c>
      <c r="B17" s="28" t="s">
        <v>14</v>
      </c>
      <c r="C17" s="38" t="s">
        <v>53</v>
      </c>
      <c r="D17" s="28" t="str">
        <f t="shared" si="3"/>
        <v>NOT</v>
      </c>
      <c r="E17" s="37" t="str">
        <f t="shared" si="0"/>
        <v>---</v>
      </c>
      <c r="F17" s="38" t="s">
        <v>94</v>
      </c>
      <c r="G17" s="25" t="s">
        <v>127</v>
      </c>
      <c r="H17" s="36" t="s">
        <v>82</v>
      </c>
      <c r="I17" s="18" t="s">
        <v>18</v>
      </c>
      <c r="J17" s="14" t="s">
        <v>20</v>
      </c>
      <c r="K17" s="17" t="s">
        <v>9</v>
      </c>
      <c r="L17" s="18">
        <f>ROUNDUP(LOG(MID(I17,FIND("/",I17,1)+1,IF(COUNT(SEARCH({"+","-"},I17)),IF(ISERR(FIND("-",I17)),FIND("+",I17),FIND("-",I17))-4,LEN(I17)))/20)-(0.02*IF(COUNT(SEARCH({"+","-"},I17)),MID(I17,IF(ISERR(FIND("-",I17)),FIND("+",I17),FIND("-",I17)),LEN(I17)),0)), 2)</f>
        <v>-9.9999999999999992E-2</v>
      </c>
      <c r="M17" s="14">
        <f>ROUNDUP(LOG(MID(J17,FIND("/",J17,1)+1,IF(COUNT(SEARCH({"+","-"},J17)),IF(ISERR(FIND("-",J17)),FIND("+",J17),FIND("-",J17))-4,LEN(J17)))/20)-(0.02*IF(COUNT(SEARCH({"+","-"},J17)),MID(J17,IF(ISERR(FIND("-",J17)),FIND("+",J17),FIND("-",J17)),LEN(J17)),0)), 2)</f>
        <v>-0.02</v>
      </c>
      <c r="N17" s="17">
        <f>ROUNDUP(LOG(MID(K17,FIND("/",K17,1)+1,IF(COUNT(SEARCH({"+","-"},K17)),IF(ISERR(FIND("-",K17)),FIND("+",K17),FIND("-",K17))-4,LEN(K17)))/20)-(0.02*IF(COUNT(SEARCH({"+","-"},K17)),MID(K17,IF(ISERR(FIND("-",K17)),FIND("+",K17),FIND("-",K17)),LEN(K17)),0)), 2)</f>
        <v>-0.21000000000000002</v>
      </c>
      <c r="O17" s="18">
        <v>100</v>
      </c>
      <c r="P17" s="17">
        <v>400</v>
      </c>
      <c r="Q17" s="18"/>
      <c r="R17" s="14"/>
      <c r="S17" s="14"/>
      <c r="T17" s="17"/>
      <c r="U17" s="18" t="s">
        <v>86</v>
      </c>
      <c r="V17" s="17" t="s">
        <v>128</v>
      </c>
      <c r="W17" s="28" t="s">
        <v>94</v>
      </c>
      <c r="X17" s="23" t="s">
        <v>171</v>
      </c>
      <c r="Y17" s="17" t="s">
        <v>82</v>
      </c>
      <c r="Z17" s="18" t="s">
        <v>169</v>
      </c>
      <c r="AA17" s="14" t="s">
        <v>15</v>
      </c>
      <c r="AB17" s="17" t="s">
        <v>168</v>
      </c>
      <c r="AC17" s="18">
        <f>ROUNDUP(LOG(MID(Z17,FIND("/",Z17,1)+1,IF(COUNT(SEARCH({"+","-"},Z17)),IF(ISERR(FIND("-",Z17)),FIND("+",Z17),FIND("-",Z17))-4,LEN(Z17)))/20)-(0.02*IF(COUNT(SEARCH({"+","-"},Z17)),MID(Z17,IF(ISERR(FIND("-",Z17)),FIND("+",Z17),FIND("-",Z17)),LEN(Z17)),0)), 2)</f>
        <v>-0.11</v>
      </c>
      <c r="AD17" s="14">
        <f>ROUNDUP(LOG(MID(AA17,FIND("/",AA17,1)+1,IF(COUNT(SEARCH({"+","-"},AA17)),IF(ISERR(FIND("-",AA17)),FIND("+",AA17),FIND("-",AA17))-4,LEN(AA17)))/20)-(0.02*IF(COUNT(SEARCH({"+","-"},AA17)),MID(AA17,IF(ISERR(FIND("-",AA17)),FIND("+",AA17),FIND("-",AA17)),LEN(AA17)),0)), 2)</f>
        <v>0.02</v>
      </c>
      <c r="AE17" s="17">
        <f>ROUNDUP(LOG(MID(AB17,FIND("/",AB17,1)+1,IF(COUNT(SEARCH({"+","-"},AB17)),IF(ISERR(FIND("-",AB17)),FIND("+",AB17),FIND("-",AB17))-4,LEN(AB17)))/20)-(0.02*IF(COUNT(SEARCH({"+","-"},AB17)),MID(AB17,IF(ISERR(FIND("-",AB17)),FIND("+",AB17),FIND("-",AB17)),LEN(AB17)),0)), 2)</f>
        <v>-0.13</v>
      </c>
      <c r="AF17" s="9">
        <v>50</v>
      </c>
      <c r="AG17" s="9">
        <v>20</v>
      </c>
      <c r="AH17" s="18"/>
      <c r="AI17" s="15">
        <v>20.100000269999999</v>
      </c>
      <c r="AJ17" s="15">
        <v>20.100000260000002</v>
      </c>
      <c r="AK17" s="16">
        <v>20.10000007</v>
      </c>
      <c r="AL17" s="18" t="s">
        <v>172</v>
      </c>
      <c r="AM17" s="17" t="s">
        <v>173</v>
      </c>
      <c r="AN17" s="41" t="str">
        <f t="shared" si="1"/>
        <v>IMPROVED</v>
      </c>
      <c r="AO17" s="43" t="str">
        <f t="shared" si="2"/>
        <v>IMPROVED</v>
      </c>
    </row>
    <row r="18" spans="1:43" x14ac:dyDescent="0.35">
      <c r="A18" s="1" t="s">
        <v>38</v>
      </c>
      <c r="B18" s="28" t="s">
        <v>7</v>
      </c>
      <c r="C18" s="38" t="s">
        <v>50</v>
      </c>
      <c r="D18" s="28" t="str">
        <f t="shared" si="3"/>
        <v>NOT</v>
      </c>
      <c r="E18" s="37" t="str">
        <f t="shared" si="0"/>
        <v>---</v>
      </c>
      <c r="F18" s="38" t="s">
        <v>72</v>
      </c>
      <c r="G18" s="25" t="s">
        <v>129</v>
      </c>
      <c r="H18" s="26" t="s">
        <v>130</v>
      </c>
      <c r="I18" s="18" t="s">
        <v>11</v>
      </c>
      <c r="J18" s="14" t="s">
        <v>29</v>
      </c>
      <c r="K18" s="17" t="s">
        <v>8</v>
      </c>
      <c r="L18" s="18">
        <f>ROUNDUP(LOG(MID(I18,FIND("/",I18,1)+1,IF(COUNT(SEARCH({"+","-"},I18)),IF(ISERR(FIND("-",I18)),FIND("+",I18),FIND("-",I18))-4,LEN(I18)))/20)-(0.02*IF(COUNT(SEARCH({"+","-"},I18)),MID(I18,IF(ISERR(FIND("-",I18)),FIND("+",I18),FIND("-",I18)),LEN(I18)),0)), 2)</f>
        <v>0</v>
      </c>
      <c r="M18" s="14">
        <f>ROUNDUP(LOG(MID(J18,FIND("/",J18,1)+1,IF(COUNT(SEARCH({"+","-"},J18)),IF(ISERR(FIND("-",J18)),FIND("+",J18),FIND("-",J18))-4,LEN(J18)))/20)-(0.02*IF(COUNT(SEARCH({"+","-"},J18)),MID(J18,IF(ISERR(FIND("-",J18)),FIND("+",J18),FIND("-",J18)),LEN(J18)),0)), 2)</f>
        <v>-0.04</v>
      </c>
      <c r="N18" s="17">
        <f>ROUNDUP(LOG(MID(K18,FIND("/",K18,1)+1,IF(COUNT(SEARCH({"+","-"},K18)),IF(ISERR(FIND("-",K18)),FIND("+",K18),FIND("-",K18))-4,LEN(K18)))/20)-(0.02*IF(COUNT(SEARCH({"+","-"},K18)),MID(K18,IF(ISERR(FIND("-",K18)),FIND("+",K18),FIND("-",K18)),LEN(K18)),0)), 2)</f>
        <v>-0.08</v>
      </c>
      <c r="O18" s="18">
        <v>20</v>
      </c>
      <c r="P18" s="17">
        <v>12.5</v>
      </c>
      <c r="Q18" s="18"/>
      <c r="R18" s="15">
        <v>34.10235591</v>
      </c>
      <c r="S18" s="15">
        <v>20.10000037</v>
      </c>
      <c r="T18" s="16">
        <v>20.100001809999998</v>
      </c>
      <c r="U18" s="18" t="s">
        <v>115</v>
      </c>
      <c r="V18" s="17" t="s">
        <v>116</v>
      </c>
      <c r="W18" s="28" t="s">
        <v>72</v>
      </c>
      <c r="X18" s="23" t="s">
        <v>131</v>
      </c>
      <c r="Y18" s="24" t="s">
        <v>132</v>
      </c>
      <c r="Z18" s="18" t="s">
        <v>25</v>
      </c>
      <c r="AA18" s="14" t="s">
        <v>62</v>
      </c>
      <c r="AB18" s="17" t="s">
        <v>11</v>
      </c>
      <c r="AC18" s="18">
        <f>ROUNDUP(LOG(MID(Z18,FIND("/",Z18,1)+1,IF(COUNT(SEARCH({"+","-"},Z18)),IF(ISERR(FIND("-",Z18)),FIND("+",Z18),FIND("-",Z18))-4,LEN(Z18)))/20)-(0.02*IF(COUNT(SEARCH({"+","-"},Z18)),MID(Z18,IF(ISERR(FIND("-",Z18)),FIND("+",Z18),FIND("-",Z18)),LEN(Z18)),0)), 2)</f>
        <v>6.0000000000000005E-2</v>
      </c>
      <c r="AD18" s="14">
        <f>ROUNDUP(LOG(MID(AA18,FIND("/",AA18,1)+1,IF(COUNT(SEARCH({"+","-"},AA18)),IF(ISERR(FIND("-",AA18)),FIND("+",AA18),FIND("-",AA18))-4,LEN(AA18)))/20)-(0.02*IF(COUNT(SEARCH({"+","-"},AA18)),MID(AA18,IF(ISERR(FIND("-",AA18)),FIND("+",AA18),FIND("-",AA18)),LEN(AA18)),0)), 2)</f>
        <v>0.23</v>
      </c>
      <c r="AE18" s="17">
        <f>ROUNDUP(LOG(MID(AB18,FIND("/",AB18,1)+1,IF(COUNT(SEARCH({"+","-"},AB18)),IF(ISERR(FIND("-",AB18)),FIND("+",AB18),FIND("-",AB18))-4,LEN(AB18)))/20)-(0.02*IF(COUNT(SEARCH({"+","-"},AB18)),MID(AB18,IF(ISERR(FIND("-",AB18)),FIND("+",AB18),FIND("-",AB18)),LEN(AB18)),0)), 2)</f>
        <v>0</v>
      </c>
      <c r="AF18" s="9">
        <v>20</v>
      </c>
      <c r="AG18" s="9">
        <v>12.5</v>
      </c>
      <c r="AH18" s="18"/>
      <c r="AI18" s="15">
        <v>20.100000260000002</v>
      </c>
      <c r="AJ18" s="15">
        <v>20.100000260000002</v>
      </c>
      <c r="AK18" s="16">
        <v>20.100000260000002</v>
      </c>
      <c r="AL18" s="18" t="s">
        <v>115</v>
      </c>
      <c r="AM18" s="17" t="s">
        <v>93</v>
      </c>
      <c r="AN18" s="18" t="str">
        <f t="shared" si="1"/>
        <v>SAME</v>
      </c>
      <c r="AO18" s="17" t="str">
        <f t="shared" si="2"/>
        <v>SAME</v>
      </c>
    </row>
    <row r="19" spans="1:43" x14ac:dyDescent="0.35">
      <c r="A19" s="1" t="s">
        <v>39</v>
      </c>
      <c r="B19" s="28" t="s">
        <v>14</v>
      </c>
      <c r="C19" s="38" t="s">
        <v>53</v>
      </c>
      <c r="D19" s="28" t="str">
        <f t="shared" si="3"/>
        <v>OK</v>
      </c>
      <c r="E19" s="37" t="str">
        <f t="shared" si="0"/>
        <v>OD</v>
      </c>
      <c r="F19" s="38" t="s">
        <v>72</v>
      </c>
      <c r="G19" s="25" t="s">
        <v>133</v>
      </c>
      <c r="H19" s="26" t="s">
        <v>134</v>
      </c>
      <c r="I19" s="18" t="s">
        <v>15</v>
      </c>
      <c r="J19" s="14" t="s">
        <v>40</v>
      </c>
      <c r="K19" s="17" t="s">
        <v>12</v>
      </c>
      <c r="L19" s="18">
        <f>ROUNDUP(LOG(MID(I19,FIND("/",I19,1)+1,IF(COUNT(SEARCH({"+","-"},I19)),IF(ISERR(FIND("-",I19)),FIND("+",I19),FIND("-",I19))-4,LEN(I19)))/20)-(0.02*IF(COUNT(SEARCH({"+","-"},I19)),MID(I19,IF(ISERR(FIND("-",I19)),FIND("+",I19),FIND("-",I19)),LEN(I19)),0)), 2)</f>
        <v>0.02</v>
      </c>
      <c r="M19" s="14">
        <f>ROUNDUP(LOG(MID(J19,FIND("/",J19,1)+1,IF(COUNT(SEARCH({"+","-"},J19)),IF(ISERR(FIND("-",J19)),FIND("+",J19),FIND("-",J19))-4,LEN(J19)))/20)-(0.02*IF(COUNT(SEARCH({"+","-"},J19)),MID(J19,IF(ISERR(FIND("-",J19)),FIND("+",J19),FIND("-",J19)),LEN(J19)),0)), 2)</f>
        <v>0.35000000000000003</v>
      </c>
      <c r="N19" s="17">
        <f>ROUNDUP(LOG(MID(K19,FIND("/",K19,1)+1,IF(COUNT(SEARCH({"+","-"},K19)),IF(ISERR(FIND("-",K19)),FIND("+",K19),FIND("-",K19))-4,LEN(K19)))/20)-(0.02*IF(COUNT(SEARCH({"+","-"},K19)),MID(K19,IF(ISERR(FIND("-",K19)),FIND("+",K19),FIND("-",K19)),LEN(K19)),0)), 2)</f>
        <v>-6.0000000000000005E-2</v>
      </c>
      <c r="O19" s="18">
        <v>70</v>
      </c>
      <c r="P19" s="17">
        <v>100</v>
      </c>
      <c r="Q19" s="18"/>
      <c r="R19" s="14"/>
      <c r="S19" s="14"/>
      <c r="T19" s="17"/>
      <c r="U19" s="18"/>
      <c r="V19" s="17"/>
      <c r="W19" s="28" t="s">
        <v>72</v>
      </c>
      <c r="X19" s="25" t="s">
        <v>175</v>
      </c>
      <c r="Y19" s="26" t="s">
        <v>176</v>
      </c>
      <c r="Z19" s="18" t="s">
        <v>20</v>
      </c>
      <c r="AA19" s="14" t="s">
        <v>177</v>
      </c>
      <c r="AB19" s="17" t="s">
        <v>20</v>
      </c>
      <c r="AC19" s="18">
        <f>ROUNDUP(LOG(MID(Z19,FIND("/",Z19,1)+1,IF(COUNT(SEARCH({"+","-"},Z19)),IF(ISERR(FIND("-",Z19)),FIND("+",Z19),FIND("-",Z19))-4,LEN(Z19)))/20)-(0.02*IF(COUNT(SEARCH({"+","-"},Z19)),MID(Z19,IF(ISERR(FIND("-",Z19)),FIND("+",Z19),FIND("-",Z19)),LEN(Z19)),0)), 2)</f>
        <v>-0.02</v>
      </c>
      <c r="AD19" s="14">
        <f>ROUNDUP(LOG(MID(AA19,FIND("/",AA19,1)+1,IF(COUNT(SEARCH({"+","-"},AA19)),IF(ISERR(FIND("-",AA19)),FIND("+",AA19),FIND("-",AA19))-4,LEN(AA19)))/20)-(0.02*IF(COUNT(SEARCH({"+","-"},AA19)),MID(AA19,IF(ISERR(FIND("-",AA19)),FIND("+",AA19),FIND("-",AA19)),LEN(AA19)),0)), 2)</f>
        <v>0.22</v>
      </c>
      <c r="AE19" s="17">
        <f>ROUNDUP(LOG(MID(AB19,FIND("/",AB19,1)+1,IF(COUNT(SEARCH({"+","-"},AB19)),IF(ISERR(FIND("-",AB19)),FIND("+",AB19),FIND("-",AB19))-4,LEN(AB19)))/20)-(0.02*IF(COUNT(SEARCH({"+","-"},AB19)),MID(AB19,IF(ISERR(FIND("-",AB19)),FIND("+",AB19),FIND("-",AB19)),LEN(AB19)),0)), 2)</f>
        <v>-0.02</v>
      </c>
      <c r="AF19" s="9">
        <v>20</v>
      </c>
      <c r="AG19" s="9">
        <v>50</v>
      </c>
      <c r="AH19" s="18"/>
      <c r="AI19" s="15">
        <v>20.100000260000002</v>
      </c>
      <c r="AJ19" s="15">
        <v>20.100000269999999</v>
      </c>
      <c r="AK19" s="16">
        <v>20.100000349999998</v>
      </c>
      <c r="AL19" s="18" t="s">
        <v>80</v>
      </c>
      <c r="AM19" s="17" t="s">
        <v>137</v>
      </c>
      <c r="AN19" s="41" t="str">
        <f t="shared" si="1"/>
        <v>IMPROVED</v>
      </c>
      <c r="AO19" s="43" t="str">
        <f t="shared" si="2"/>
        <v>IMPROVED</v>
      </c>
    </row>
    <row r="20" spans="1:43" x14ac:dyDescent="0.35">
      <c r="A20" s="1" t="s">
        <v>41</v>
      </c>
      <c r="B20" s="28" t="s">
        <v>14</v>
      </c>
      <c r="C20" s="38" t="s">
        <v>50</v>
      </c>
      <c r="D20" s="28" t="str">
        <f t="shared" si="3"/>
        <v>OK</v>
      </c>
      <c r="E20" s="37" t="str">
        <f t="shared" si="0"/>
        <v>OS</v>
      </c>
      <c r="F20" s="38" t="s">
        <v>72</v>
      </c>
      <c r="G20" s="25" t="s">
        <v>139</v>
      </c>
      <c r="H20" s="26" t="s">
        <v>138</v>
      </c>
      <c r="I20" s="18" t="s">
        <v>42</v>
      </c>
      <c r="J20" s="14" t="s">
        <v>27</v>
      </c>
      <c r="K20" s="17" t="s">
        <v>27</v>
      </c>
      <c r="L20" s="18">
        <f>ROUNDUP(LOG(MID(I20,FIND("/",I20,1)+1,IF(COUNT(SEARCH({"+","-"},I20)),IF(ISERR(FIND("-",I20)),FIND("+",I20),FIND("-",I20))-4,LEN(I20)))/20)-(0.02*IF(COUNT(SEARCH({"+","-"},I20)),MID(I20,IF(ISERR(FIND("-",I20)),FIND("+",I20),FIND("-",I20)),LEN(I20)),0)), 2)</f>
        <v>0.44</v>
      </c>
      <c r="M20" s="14">
        <f>ROUNDUP(LOG(MID(J20,FIND("/",J20,1)+1,IF(COUNT(SEARCH({"+","-"},J20)),IF(ISERR(FIND("-",J20)),FIND("+",J20),FIND("-",J20))-4,LEN(J20)))/20)-(0.02*IF(COUNT(SEARCH({"+","-"},J20)),MID(J20,IF(ISERR(FIND("-",J20)),FIND("+",J20),FIND("-",J20)),LEN(J20)),0)), 2)</f>
        <v>0.14000000000000001</v>
      </c>
      <c r="N20" s="17">
        <f>ROUNDUP(LOG(MID(K20,FIND("/",K20,1)+1,IF(COUNT(SEARCH({"+","-"},K20)),IF(ISERR(FIND("-",K20)),FIND("+",K20),FIND("-",K20))-4,LEN(K20)))/20)-(0.02*IF(COUNT(SEARCH({"+","-"},K20)),MID(K20,IF(ISERR(FIND("-",K20)),FIND("+",K20),FIND("-",K20)),LEN(K20)),0)), 2)</f>
        <v>0.14000000000000001</v>
      </c>
      <c r="O20" s="18">
        <v>70</v>
      </c>
      <c r="P20" s="17">
        <v>400</v>
      </c>
      <c r="Q20" s="18"/>
      <c r="R20" s="14"/>
      <c r="S20" s="14"/>
      <c r="T20" s="17"/>
      <c r="U20" s="18" t="s">
        <v>68</v>
      </c>
      <c r="V20" s="17" t="s">
        <v>68</v>
      </c>
      <c r="W20" s="28" t="s">
        <v>94</v>
      </c>
      <c r="X20" s="25" t="s">
        <v>139</v>
      </c>
      <c r="Y20" s="26" t="s">
        <v>138</v>
      </c>
      <c r="Z20" s="18" t="s">
        <v>170</v>
      </c>
      <c r="AA20" s="14" t="s">
        <v>17</v>
      </c>
      <c r="AB20" s="17" t="s">
        <v>27</v>
      </c>
      <c r="AC20" s="18">
        <f>ROUNDUP(LOG(MID(Z20,FIND("/",Z20,1)+1,IF(COUNT(SEARCH({"+","-"},Z20)),IF(ISERR(FIND("-",Z20)),FIND("+",Z20),FIND("-",Z20))-4,LEN(Z20)))/20)-(0.02*IF(COUNT(SEARCH({"+","-"},Z20)),MID(Z20,IF(ISERR(FIND("-",Z20)),FIND("+",Z20),FIND("-",Z20)),LEN(Z20)),0)), 2)</f>
        <v>0.46</v>
      </c>
      <c r="AD20" s="14">
        <f>ROUNDUP(LOG(MID(AA20,FIND("/",AA20,1)+1,IF(COUNT(SEARCH({"+","-"},AA20)),IF(ISERR(FIND("-",AA20)),FIND("+",AA20),FIND("-",AA20))-4,LEN(AA20)))/20)-(0.02*IF(COUNT(SEARCH({"+","-"},AA20)),MID(AA20,IF(ISERR(FIND("-",AA20)),FIND("+",AA20),FIND("-",AA20)),LEN(AA20)),0)), 2)</f>
        <v>0.08</v>
      </c>
      <c r="AE20" s="17">
        <f>ROUNDUP(LOG(MID(AB20,FIND("/",AB20,1)+1,IF(COUNT(SEARCH({"+","-"},AB20)),IF(ISERR(FIND("-",AB20)),FIND("+",AB20),FIND("-",AB20))-4,LEN(AB20)))/20)-(0.02*IF(COUNT(SEARCH({"+","-"},AB20)),MID(AB20,IF(ISERR(FIND("-",AB20)),FIND("+",AB20),FIND("-",AB20)),LEN(AB20)),0)), 2)</f>
        <v>0.14000000000000001</v>
      </c>
      <c r="AF20" s="9">
        <v>70</v>
      </c>
      <c r="AG20" s="9">
        <v>400</v>
      </c>
      <c r="AH20" s="18"/>
      <c r="AI20" s="15">
        <v>1834.762471</v>
      </c>
      <c r="AJ20" s="15">
        <v>2010</v>
      </c>
      <c r="AK20" s="16">
        <v>2010</v>
      </c>
      <c r="AL20" s="18" t="s">
        <v>68</v>
      </c>
      <c r="AM20" s="17" t="s">
        <v>68</v>
      </c>
      <c r="AN20" s="18" t="str">
        <f t="shared" si="1"/>
        <v>SAME</v>
      </c>
      <c r="AO20" s="17" t="str">
        <f t="shared" si="2"/>
        <v>SAME</v>
      </c>
    </row>
    <row r="21" spans="1:43" s="74" customFormat="1" x14ac:dyDescent="0.35">
      <c r="A21" s="62" t="s">
        <v>43</v>
      </c>
      <c r="B21" s="63" t="s">
        <v>14</v>
      </c>
      <c r="C21" s="64" t="s">
        <v>52</v>
      </c>
      <c r="D21" s="63" t="str">
        <f t="shared" si="3"/>
        <v>OK</v>
      </c>
      <c r="E21" s="65" t="str">
        <f t="shared" si="0"/>
        <v>OD</v>
      </c>
      <c r="F21" s="64" t="s">
        <v>72</v>
      </c>
      <c r="G21" s="66" t="s">
        <v>140</v>
      </c>
      <c r="H21" s="67" t="s">
        <v>141</v>
      </c>
      <c r="I21" s="68" t="s">
        <v>23</v>
      </c>
      <c r="J21" s="69" t="s">
        <v>44</v>
      </c>
      <c r="K21" s="70" t="s">
        <v>23</v>
      </c>
      <c r="L21" s="68">
        <f>ROUNDUP(LOG(MID(I21,FIND("/",I21,1)+1,IF(COUNT(SEARCH({"+","-"},I21)),IF(ISERR(FIND("-",I21)),FIND("+",I21),FIND("-",I21))-4,LEN(I21)))/20)-(0.02*IF(COUNT(SEARCH({"+","-"},I21)),MID(I21,IF(ISERR(FIND("-",I21)),FIND("+",I21),FIND("-",I21)),LEN(I21)),0)), 2)</f>
        <v>0.04</v>
      </c>
      <c r="M21" s="69">
        <f>ROUNDUP(LOG(MID(J21,FIND("/",J21,1)+1,IF(COUNT(SEARCH({"+","-"},J21)),IF(ISERR(FIND("-",J21)),FIND("+",J21),FIND("-",J21))-4,LEN(J21)))/20)-(0.02*IF(COUNT(SEARCH({"+","-"},J21)),MID(J21,IF(ISERR(FIND("-",J21)),FIND("+",J21),FIND("-",J21)),LEN(J21)),0)), 2)</f>
        <v>0.63</v>
      </c>
      <c r="N21" s="70">
        <f>ROUNDUP(LOG(MID(K21,FIND("/",K21,1)+1,IF(COUNT(SEARCH({"+","-"},K21)),IF(ISERR(FIND("-",K21)),FIND("+",K21),FIND("-",K21))-4,LEN(K21)))/20)-(0.02*IF(COUNT(SEARCH({"+","-"},K21)),MID(K21,IF(ISERR(FIND("-",K21)),FIND("+",K21),FIND("-",K21)),LEN(K21)),0)), 2)</f>
        <v>0.04</v>
      </c>
      <c r="O21" s="68" t="s">
        <v>59</v>
      </c>
      <c r="P21" s="70" t="s">
        <v>59</v>
      </c>
      <c r="Q21" s="68"/>
      <c r="R21" s="69">
        <v>2010</v>
      </c>
      <c r="S21" s="69">
        <v>1085.512698</v>
      </c>
      <c r="T21" s="70">
        <v>2010</v>
      </c>
      <c r="U21" s="68" t="s">
        <v>126</v>
      </c>
      <c r="V21" s="70" t="s">
        <v>142</v>
      </c>
      <c r="W21" s="63" t="s">
        <v>94</v>
      </c>
      <c r="X21" s="71" t="s">
        <v>143</v>
      </c>
      <c r="Y21" s="72" t="s">
        <v>144</v>
      </c>
      <c r="Z21" s="68" t="s">
        <v>15</v>
      </c>
      <c r="AA21" s="69" t="s">
        <v>63</v>
      </c>
      <c r="AB21" s="70" t="s">
        <v>15</v>
      </c>
      <c r="AC21" s="68">
        <f>ROUNDUP(LOG(MID(Z21,FIND("/",Z21,1)+1,IF(COUNT(SEARCH({"+","-"},Z21)),IF(ISERR(FIND("-",Z21)),FIND("+",Z21),FIND("-",Z21))-4,LEN(Z21)))/20)-(0.02*IF(COUNT(SEARCH({"+","-"},Z21)),MID(Z21,IF(ISERR(FIND("-",Z21)),FIND("+",Z21),FIND("-",Z21)),LEN(Z21)),0)), 2)</f>
        <v>0.02</v>
      </c>
      <c r="AD21" s="69">
        <f>ROUNDUP(LOG(MID(AA21,FIND("/",AA21,1)+1,IF(COUNT(SEARCH({"+","-"},AA21)),IF(ISERR(FIND("-",AA21)),FIND("+",AA21),FIND("-",AA21))-4,LEN(AA21)))/20)-(0.02*IF(COUNT(SEARCH({"+","-"},AA21)),MID(AA21,IF(ISERR(FIND("-",AA21)),FIND("+",AA21),FIND("-",AA21)),LEN(AA21)),0)), 2)</f>
        <v>0.72</v>
      </c>
      <c r="AE21" s="70">
        <f>ROUNDUP(LOG(MID(AB21,FIND("/",AB21,1)+1,IF(COUNT(SEARCH({"+","-"},AB21)),IF(ISERR(FIND("-",AB21)),FIND("+",AB21),FIND("-",AB21))-4,LEN(AB21)))/20)-(0.02*IF(COUNT(SEARCH({"+","-"},AB21)),MID(AB21,IF(ISERR(FIND("-",AB21)),FIND("+",AB21),FIND("-",AB21)),LEN(AB21)),0)), 2)</f>
        <v>0.02</v>
      </c>
      <c r="AF21" s="73" t="s">
        <v>59</v>
      </c>
      <c r="AG21" s="73" t="s">
        <v>59</v>
      </c>
      <c r="AH21" s="68"/>
      <c r="AI21" s="69">
        <v>2009.9999989999999</v>
      </c>
      <c r="AJ21" s="69">
        <v>2010</v>
      </c>
      <c r="AK21" s="70">
        <v>2010</v>
      </c>
      <c r="AL21" s="68" t="s">
        <v>145</v>
      </c>
      <c r="AM21" s="70" t="s">
        <v>146</v>
      </c>
      <c r="AN21" s="68" t="str">
        <f t="shared" si="1"/>
        <v>SAME</v>
      </c>
      <c r="AO21" s="70" t="str">
        <f t="shared" si="2"/>
        <v>SAME</v>
      </c>
      <c r="AP21" s="73"/>
      <c r="AQ21" s="73"/>
    </row>
    <row r="22" spans="1:43" x14ac:dyDescent="0.35">
      <c r="A22" s="3" t="s">
        <v>47</v>
      </c>
      <c r="B22" s="28" t="s">
        <v>7</v>
      </c>
      <c r="C22" s="38" t="s">
        <v>50</v>
      </c>
      <c r="D22" s="28" t="str">
        <f t="shared" si="3"/>
        <v>NOT</v>
      </c>
      <c r="E22" s="37" t="str">
        <f t="shared" si="0"/>
        <v>---</v>
      </c>
      <c r="F22" s="38" t="s">
        <v>94</v>
      </c>
      <c r="G22" s="25" t="s">
        <v>147</v>
      </c>
      <c r="H22" s="26" t="s">
        <v>148</v>
      </c>
      <c r="I22" s="18" t="s">
        <v>11</v>
      </c>
      <c r="J22" s="14" t="s">
        <v>15</v>
      </c>
      <c r="K22" s="17" t="s">
        <v>12</v>
      </c>
      <c r="L22" s="18">
        <f>ROUNDUP(LOG(MID(I22,FIND("/",I22,1)+1,IF(COUNT(SEARCH({"+","-"},I22)),IF(ISERR(FIND("-",I22)),FIND("+",I22),FIND("-",I22))-4,LEN(I22)))/20)-(0.02*IF(COUNT(SEARCH({"+","-"},I22)),MID(I22,IF(ISERR(FIND("-",I22)),FIND("+",I22),FIND("-",I22)),LEN(I22)),0)), 2)</f>
        <v>0</v>
      </c>
      <c r="M22" s="14">
        <f>ROUNDUP(LOG(MID(J22,FIND("/",J22,1)+1,IF(COUNT(SEARCH({"+","-"},J22)),IF(ISERR(FIND("-",J22)),FIND("+",J22),FIND("-",J22))-4,LEN(J22)))/20)-(0.02*IF(COUNT(SEARCH({"+","-"},J22)),MID(J22,IF(ISERR(FIND("-",J22)),FIND("+",J22),FIND("-",J22)),LEN(J22)),0)), 2)</f>
        <v>0.02</v>
      </c>
      <c r="N22" s="17">
        <f>ROUNDUP(LOG(MID(K22,FIND("/",K22,1)+1,IF(COUNT(SEARCH({"+","-"},K22)),IF(ISERR(FIND("-",K22)),FIND("+",K22),FIND("-",K22))-4,LEN(K22)))/20)-(0.02*IF(COUNT(SEARCH({"+","-"},K22)),MID(K22,IF(ISERR(FIND("-",K22)),FIND("+",K22),FIND("-",K22)),LEN(K22)),0)), 2)</f>
        <v>-6.0000000000000005E-2</v>
      </c>
      <c r="O22" s="18">
        <v>20</v>
      </c>
      <c r="P22" s="17">
        <v>12.5</v>
      </c>
      <c r="Q22" s="18"/>
      <c r="R22" s="15">
        <v>20.100000269999999</v>
      </c>
      <c r="S22" s="15">
        <v>20.100000269999999</v>
      </c>
      <c r="T22" s="16">
        <v>52.389930999999997</v>
      </c>
      <c r="U22" s="18" t="s">
        <v>93</v>
      </c>
      <c r="V22" s="17" t="s">
        <v>126</v>
      </c>
      <c r="W22" s="28" t="s">
        <v>94</v>
      </c>
      <c r="X22" s="23" t="s">
        <v>149</v>
      </c>
      <c r="Y22" s="24" t="s">
        <v>150</v>
      </c>
      <c r="Z22" s="18" t="s">
        <v>21</v>
      </c>
      <c r="AA22" s="14" t="s">
        <v>27</v>
      </c>
      <c r="AB22" s="17" t="s">
        <v>15</v>
      </c>
      <c r="AC22" s="18">
        <f>ROUNDUP(LOG(MID(Z22,FIND("/",Z22,1)+1,IF(COUNT(SEARCH({"+","-"},Z22)),IF(ISERR(FIND("-",Z22)),FIND("+",Z22),FIND("-",Z22))-4,LEN(Z22)))/20)-(0.02*IF(COUNT(SEARCH({"+","-"},Z22)),MID(Z22,IF(ISERR(FIND("-",Z22)),FIND("+",Z22),FIND("-",Z22)),LEN(Z22)),0)), 2)</f>
        <v>0.12</v>
      </c>
      <c r="AD22" s="14">
        <f>ROUNDUP(LOG(MID(AA22,FIND("/",AA22,1)+1,IF(COUNT(SEARCH({"+","-"},AA22)),IF(ISERR(FIND("-",AA22)),FIND("+",AA22),FIND("-",AA22))-4,LEN(AA22)))/20)-(0.02*IF(COUNT(SEARCH({"+","-"},AA22)),MID(AA22,IF(ISERR(FIND("-",AA22)),FIND("+",AA22),FIND("-",AA22)),LEN(AA22)),0)), 2)</f>
        <v>0.14000000000000001</v>
      </c>
      <c r="AE22" s="17">
        <f>ROUNDUP(LOG(MID(AB22,FIND("/",AB22,1)+1,IF(COUNT(SEARCH({"+","-"},AB22)),IF(ISERR(FIND("-",AB22)),FIND("+",AB22),FIND("-",AB22))-4,LEN(AB22)))/20)-(0.02*IF(COUNT(SEARCH({"+","-"},AB22)),MID(AB22,IF(ISERR(FIND("-",AB22)),FIND("+",AB22),FIND("-",AB22)),LEN(AB22)),0)), 2)</f>
        <v>0.02</v>
      </c>
      <c r="AF22" s="9">
        <v>20</v>
      </c>
      <c r="AG22" s="9">
        <v>12.5</v>
      </c>
      <c r="AH22" s="18"/>
      <c r="AI22" s="15">
        <v>20.100000260000002</v>
      </c>
      <c r="AJ22" s="15">
        <v>20.100000260000002</v>
      </c>
      <c r="AK22" s="16">
        <v>20.100000269999999</v>
      </c>
      <c r="AL22" s="18" t="s">
        <v>151</v>
      </c>
      <c r="AM22" s="17" t="s">
        <v>126</v>
      </c>
      <c r="AN22" s="18" t="str">
        <f t="shared" si="1"/>
        <v>SAME</v>
      </c>
      <c r="AO22" s="17" t="str">
        <f t="shared" si="2"/>
        <v>SAME</v>
      </c>
    </row>
    <row r="23" spans="1:43" x14ac:dyDescent="0.35">
      <c r="A23" s="1" t="s">
        <v>45</v>
      </c>
      <c r="B23" s="28" t="s">
        <v>7</v>
      </c>
      <c r="C23" s="38" t="s">
        <v>50</v>
      </c>
      <c r="D23" s="28" t="str">
        <f t="shared" si="3"/>
        <v>NOT</v>
      </c>
      <c r="E23" s="37" t="str">
        <f t="shared" si="0"/>
        <v>---</v>
      </c>
      <c r="F23" s="38" t="s">
        <v>72</v>
      </c>
      <c r="G23" s="25" t="s">
        <v>152</v>
      </c>
      <c r="H23" s="26" t="s">
        <v>152</v>
      </c>
      <c r="I23" s="18" t="s">
        <v>18</v>
      </c>
      <c r="J23" s="14" t="s">
        <v>8</v>
      </c>
      <c r="K23" s="17" t="s">
        <v>18</v>
      </c>
      <c r="L23" s="18">
        <f>ROUNDUP(LOG(MID(I23,FIND("/",I23,1)+1,IF(COUNT(SEARCH({"+","-"},I23)),IF(ISERR(FIND("-",I23)),FIND("+",I23),FIND("-",I23))-4,LEN(I23)))/20)-(0.02*IF(COUNT(SEARCH({"+","-"},I23)),MID(I23,IF(ISERR(FIND("-",I23)),FIND("+",I23),FIND("-",I23)),LEN(I23)),0)), 2)</f>
        <v>-9.9999999999999992E-2</v>
      </c>
      <c r="M23" s="14">
        <f>ROUNDUP(LOG(MID(J23,FIND("/",J23,1)+1,IF(COUNT(SEARCH({"+","-"},J23)),IF(ISERR(FIND("-",J23)),FIND("+",J23),FIND("-",J23))-4,LEN(J23)))/20)-(0.02*IF(COUNT(SEARCH({"+","-"},J23)),MID(J23,IF(ISERR(FIND("-",J23)),FIND("+",J23),FIND("-",J23)),LEN(J23)),0)), 2)</f>
        <v>-0.08</v>
      </c>
      <c r="N23" s="17">
        <f>ROUNDUP(LOG(MID(K23,FIND("/",K23,1)+1,IF(COUNT(SEARCH({"+","-"},K23)),IF(ISERR(FIND("-",K23)),FIND("+",K23),FIND("-",K23))-4,LEN(K23)))/20)-(0.02*IF(COUNT(SEARCH({"+","-"},K23)),MID(K23,IF(ISERR(FIND("-",K23)),FIND("+",K23),FIND("-",K23)),LEN(K23)),0)), 2)</f>
        <v>-9.9999999999999992E-2</v>
      </c>
      <c r="O23" s="18">
        <v>20</v>
      </c>
      <c r="P23" s="17">
        <v>12.5</v>
      </c>
      <c r="Q23" s="18"/>
      <c r="R23" s="15">
        <v>20.10000101</v>
      </c>
      <c r="S23" s="15">
        <v>20.100000000000001</v>
      </c>
      <c r="T23" s="16">
        <v>35.848145430000002</v>
      </c>
      <c r="U23" s="18" t="s">
        <v>68</v>
      </c>
      <c r="V23" s="17" t="s">
        <v>86</v>
      </c>
      <c r="W23" s="28" t="s">
        <v>72</v>
      </c>
      <c r="X23" s="23" t="s">
        <v>152</v>
      </c>
      <c r="Y23" s="24" t="s">
        <v>152</v>
      </c>
      <c r="Z23" s="18" t="s">
        <v>64</v>
      </c>
      <c r="AA23" s="14" t="s">
        <v>20</v>
      </c>
      <c r="AB23" s="17" t="s">
        <v>9</v>
      </c>
      <c r="AC23" s="18">
        <f>ROUNDUP(LOG(MID(Z23,FIND("/",Z23,1)+1,IF(COUNT(SEARCH({"+","-"},Z23)),IF(ISERR(FIND("-",Z23)),FIND("+",Z23),FIND("-",Z23))-4,LEN(Z23)))/20)-(0.02*IF(COUNT(SEARCH({"+","-"},Z23)),MID(Z23,IF(ISERR(FIND("-",Z23)),FIND("+",Z23),FIND("-",Z23)),LEN(Z23)),0)), 2)</f>
        <v>-0.19</v>
      </c>
      <c r="AD23" s="14">
        <f>ROUNDUP(LOG(MID(AA23,FIND("/",AA23,1)+1,IF(COUNT(SEARCH({"+","-"},AA23)),IF(ISERR(FIND("-",AA23)),FIND("+",AA23),FIND("-",AA23))-4,LEN(AA23)))/20)-(0.02*IF(COUNT(SEARCH({"+","-"},AA23)),MID(AA23,IF(ISERR(FIND("-",AA23)),FIND("+",AA23),FIND("-",AA23)),LEN(AA23)),0)), 2)</f>
        <v>-0.02</v>
      </c>
      <c r="AE23" s="17">
        <f>ROUNDUP(LOG(MID(AB23,FIND("/",AB23,1)+1,IF(COUNT(SEARCH({"+","-"},AB23)),IF(ISERR(FIND("-",AB23)),FIND("+",AB23),FIND("-",AB23))-4,LEN(AB23)))/20)-(0.02*IF(COUNT(SEARCH({"+","-"},AB23)),MID(AB23,IF(ISERR(FIND("-",AB23)),FIND("+",AB23),FIND("-",AB23)),LEN(AB23)),0)), 2)</f>
        <v>-0.21000000000000002</v>
      </c>
      <c r="AF23" s="9">
        <v>20</v>
      </c>
      <c r="AG23" s="9">
        <v>12.5</v>
      </c>
      <c r="AH23" s="18"/>
      <c r="AI23" s="15">
        <v>20.100002180000001</v>
      </c>
      <c r="AJ23" s="15">
        <v>20.100002180000001</v>
      </c>
      <c r="AK23" s="16">
        <v>20.100002180000001</v>
      </c>
      <c r="AL23" s="18" t="s">
        <v>68</v>
      </c>
      <c r="AM23" s="17" t="s">
        <v>68</v>
      </c>
      <c r="AN23" s="18" t="str">
        <f t="shared" si="1"/>
        <v>SAME</v>
      </c>
      <c r="AO23" s="17" t="str">
        <f t="shared" si="2"/>
        <v>SAME</v>
      </c>
    </row>
    <row r="24" spans="1:43" x14ac:dyDescent="0.35">
      <c r="A24" s="1" t="s">
        <v>46</v>
      </c>
      <c r="B24" s="28" t="s">
        <v>7</v>
      </c>
      <c r="C24" s="38" t="s">
        <v>50</v>
      </c>
      <c r="D24" s="28" t="str">
        <f t="shared" si="3"/>
        <v>NOT</v>
      </c>
      <c r="E24" s="37" t="str">
        <f t="shared" si="0"/>
        <v>---</v>
      </c>
      <c r="F24" s="38" t="s">
        <v>72</v>
      </c>
      <c r="G24" s="25" t="s">
        <v>153</v>
      </c>
      <c r="H24" s="26" t="s">
        <v>153</v>
      </c>
      <c r="I24" s="18" t="s">
        <v>9</v>
      </c>
      <c r="J24" s="14" t="s">
        <v>18</v>
      </c>
      <c r="K24" s="17" t="s">
        <v>9</v>
      </c>
      <c r="L24" s="18">
        <f>ROUNDUP(LOG(MID(I24,FIND("/",I24,1)+1,IF(COUNT(SEARCH({"+","-"},I24)),IF(ISERR(FIND("-",I24)),FIND("+",I24),FIND("-",I24))-4,LEN(I24)))/20)-(0.02*IF(COUNT(SEARCH({"+","-"},I24)),MID(I24,IF(ISERR(FIND("-",I24)),FIND("+",I24),FIND("-",I24)),LEN(I24)),0)), 2)</f>
        <v>-0.21000000000000002</v>
      </c>
      <c r="M24" s="14">
        <f>ROUNDUP(LOG(MID(J24,FIND("/",J24,1)+1,IF(COUNT(SEARCH({"+","-"},J24)),IF(ISERR(FIND("-",J24)),FIND("+",J24),FIND("-",J24))-4,LEN(J24)))/20)-(0.02*IF(COUNT(SEARCH({"+","-"},J24)),MID(J24,IF(ISERR(FIND("-",J24)),FIND("+",J24),FIND("-",J24)),LEN(J24)),0)), 2)</f>
        <v>-9.9999999999999992E-2</v>
      </c>
      <c r="N24" s="17">
        <f>ROUNDUP(LOG(MID(K24,FIND("/",K24,1)+1,IF(COUNT(SEARCH({"+","-"},K24)),IF(ISERR(FIND("-",K24)),FIND("+",K24),FIND("-",K24))-4,LEN(K24)))/20)-(0.02*IF(COUNT(SEARCH({"+","-"},K24)),MID(K24,IF(ISERR(FIND("-",K24)),FIND("+",K24),FIND("-",K24)),LEN(K24)),0)), 2)</f>
        <v>-0.21000000000000002</v>
      </c>
      <c r="O24" s="18">
        <v>20</v>
      </c>
      <c r="P24" s="17">
        <v>12.5</v>
      </c>
      <c r="Q24" s="18"/>
      <c r="R24" s="15">
        <v>20.10000037</v>
      </c>
      <c r="S24" s="15">
        <v>32.501438180000001</v>
      </c>
      <c r="T24" s="16">
        <v>20.10000101</v>
      </c>
      <c r="U24" s="18" t="s">
        <v>68</v>
      </c>
      <c r="V24" s="17" t="s">
        <v>68</v>
      </c>
      <c r="W24" s="28" t="s">
        <v>72</v>
      </c>
      <c r="X24" s="23" t="s">
        <v>154</v>
      </c>
      <c r="Y24" s="24" t="s">
        <v>155</v>
      </c>
      <c r="Z24" s="18" t="s">
        <v>18</v>
      </c>
      <c r="AA24" s="14" t="s">
        <v>8</v>
      </c>
      <c r="AB24" s="17" t="s">
        <v>18</v>
      </c>
      <c r="AC24" s="18">
        <f>ROUNDUP(LOG(MID(Z24,FIND("/",Z24,1)+1,IF(COUNT(SEARCH({"+","-"},Z24)),IF(ISERR(FIND("-",Z24)),FIND("+",Z24),FIND("-",Z24))-4,LEN(Z24)))/20)-(0.02*IF(COUNT(SEARCH({"+","-"},Z24)),MID(Z24,IF(ISERR(FIND("-",Z24)),FIND("+",Z24),FIND("-",Z24)),LEN(Z24)),0)), 2)</f>
        <v>-9.9999999999999992E-2</v>
      </c>
      <c r="AD24" s="14">
        <f>ROUNDUP(LOG(MID(AA24,FIND("/",AA24,1)+1,IF(COUNT(SEARCH({"+","-"},AA24)),IF(ISERR(FIND("-",AA24)),FIND("+",AA24),FIND("-",AA24))-4,LEN(AA24)))/20)-(0.02*IF(COUNT(SEARCH({"+","-"},AA24)),MID(AA24,IF(ISERR(FIND("-",AA24)),FIND("+",AA24),FIND("-",AA24)),LEN(AA24)),0)), 2)</f>
        <v>-0.08</v>
      </c>
      <c r="AE24" s="17">
        <f>ROUNDUP(LOG(MID(AB24,FIND("/",AB24,1)+1,IF(COUNT(SEARCH({"+","-"},AB24)),IF(ISERR(FIND("-",AB24)),FIND("+",AB24),FIND("-",AB24))-4,LEN(AB24)))/20)-(0.02*IF(COUNT(SEARCH({"+","-"},AB24)),MID(AB24,IF(ISERR(FIND("-",AB24)),FIND("+",AB24),FIND("-",AB24)),LEN(AB24)),0)), 2)</f>
        <v>-9.9999999999999992E-2</v>
      </c>
      <c r="AF24" s="9">
        <v>20</v>
      </c>
      <c r="AG24" s="9">
        <v>12.5</v>
      </c>
      <c r="AH24" s="18"/>
      <c r="AI24" s="15">
        <v>20.10000011</v>
      </c>
      <c r="AJ24" s="15">
        <v>20.10000033</v>
      </c>
      <c r="AK24" s="16">
        <v>20.100000269999999</v>
      </c>
      <c r="AL24" s="18" t="s">
        <v>68</v>
      </c>
      <c r="AM24" s="17" t="s">
        <v>68</v>
      </c>
      <c r="AN24" s="18" t="str">
        <f t="shared" si="1"/>
        <v>SAME</v>
      </c>
      <c r="AO24" s="17" t="str">
        <f t="shared" si="2"/>
        <v>SAME</v>
      </c>
    </row>
    <row r="25" spans="1:43" x14ac:dyDescent="0.35">
      <c r="A25" s="3" t="s">
        <v>48</v>
      </c>
      <c r="B25" s="28" t="s">
        <v>14</v>
      </c>
      <c r="C25" s="38" t="s">
        <v>52</v>
      </c>
      <c r="D25" s="28" t="str">
        <f t="shared" si="3"/>
        <v>NOT</v>
      </c>
      <c r="E25" s="37" t="str">
        <f t="shared" si="0"/>
        <v>---</v>
      </c>
      <c r="F25" s="38" t="s">
        <v>72</v>
      </c>
      <c r="G25" s="25" t="s">
        <v>156</v>
      </c>
      <c r="H25" s="26" t="s">
        <v>160</v>
      </c>
      <c r="I25" s="18" t="s">
        <v>15</v>
      </c>
      <c r="J25" s="14" t="s">
        <v>21</v>
      </c>
      <c r="K25" s="17" t="s">
        <v>15</v>
      </c>
      <c r="L25" s="18">
        <f>ROUNDUP(LOG(MID(I25,FIND("/",I25,1)+1,IF(COUNT(SEARCH({"+","-"},I25)),IF(ISERR(FIND("-",I25)),FIND("+",I25),FIND("-",I25))-4,LEN(I25)))/20)-(0.02*IF(COUNT(SEARCH({"+","-"},I25)),MID(I25,IF(ISERR(FIND("-",I25)),FIND("+",I25),FIND("-",I25)),LEN(I25)),0)), 2)</f>
        <v>0.02</v>
      </c>
      <c r="M25" s="14">
        <f>ROUNDUP(LOG(MID(J25,FIND("/",J25,1)+1,IF(COUNT(SEARCH({"+","-"},J25)),IF(ISERR(FIND("-",J25)),FIND("+",J25),FIND("-",J25))-4,LEN(J25)))/20)-(0.02*IF(COUNT(SEARCH({"+","-"},J25)),MID(J25,IF(ISERR(FIND("-",J25)),FIND("+",J25),FIND("-",J25)),LEN(J25)),0)), 2)</f>
        <v>0.12</v>
      </c>
      <c r="N25" s="17">
        <f>ROUNDUP(LOG(MID(K25,FIND("/",K25,1)+1,IF(COUNT(SEARCH({"+","-"},K25)),IF(ISERR(FIND("-",K25)),FIND("+",K25),FIND("-",K25))-4,LEN(K25)))/20)-(0.02*IF(COUNT(SEARCH({"+","-"},K25)),MID(K25,IF(ISERR(FIND("-",K25)),FIND("+",K25),FIND("-",K25)),LEN(K25)),0)), 2)</f>
        <v>0.02</v>
      </c>
      <c r="O25" s="18" t="s">
        <v>59</v>
      </c>
      <c r="P25" s="17" t="s">
        <v>59</v>
      </c>
      <c r="Q25" s="18"/>
      <c r="R25" s="15">
        <v>797.20063289999996</v>
      </c>
      <c r="S25" s="15">
        <v>1076.417559</v>
      </c>
      <c r="T25" s="16">
        <v>837.55674469999997</v>
      </c>
      <c r="U25" s="18" t="s">
        <v>157</v>
      </c>
      <c r="V25" s="17" t="s">
        <v>158</v>
      </c>
      <c r="W25" s="28" t="s">
        <v>72</v>
      </c>
      <c r="X25" s="23" t="s">
        <v>159</v>
      </c>
      <c r="Y25" s="24" t="s">
        <v>161</v>
      </c>
      <c r="Z25" s="18" t="s">
        <v>15</v>
      </c>
      <c r="AA25" s="14" t="s">
        <v>21</v>
      </c>
      <c r="AB25" s="17" t="s">
        <v>11</v>
      </c>
      <c r="AC25" s="18">
        <f>ROUNDUP(LOG(MID(Z25,FIND("/",Z25,1)+1,IF(COUNT(SEARCH({"+","-"},Z25)),IF(ISERR(FIND("-",Z25)),FIND("+",Z25),FIND("-",Z25))-4,LEN(Z25)))/20)-(0.02*IF(COUNT(SEARCH({"+","-"},Z25)),MID(Z25,IF(ISERR(FIND("-",Z25)),FIND("+",Z25),FIND("-",Z25)),LEN(Z25)),0)), 2)</f>
        <v>0.02</v>
      </c>
      <c r="AD25" s="14">
        <f>ROUNDUP(LOG(MID(AA25,FIND("/",AA25,1)+1,IF(COUNT(SEARCH({"+","-"},AA25)),IF(ISERR(FIND("-",AA25)),FIND("+",AA25),FIND("-",AA25))-4,LEN(AA25)))/20)-(0.02*IF(COUNT(SEARCH({"+","-"},AA25)),MID(AA25,IF(ISERR(FIND("-",AA25)),FIND("+",AA25),FIND("-",AA25)),LEN(AA25)),0)), 2)</f>
        <v>0.12</v>
      </c>
      <c r="AE25" s="17">
        <f>ROUNDUP(LOG(MID(AB25,FIND("/",AB25,1)+1,IF(COUNT(SEARCH({"+","-"},AB25)),IF(ISERR(FIND("-",AB25)),FIND("+",AB25),FIND("-",AB25))-4,LEN(AB25)))/20)-(0.02*IF(COUNT(SEARCH({"+","-"},AB25)),MID(AB25,IF(ISERR(FIND("-",AB25)),FIND("+",AB25),FIND("-",AB25)),LEN(AB25)),0)), 2)</f>
        <v>0</v>
      </c>
      <c r="AF25" s="9">
        <v>140</v>
      </c>
      <c r="AG25" s="9">
        <v>400</v>
      </c>
      <c r="AH25" s="18"/>
      <c r="AI25" s="15">
        <v>20.867070389999999</v>
      </c>
      <c r="AJ25" s="15">
        <v>20.867070389999999</v>
      </c>
      <c r="AK25" s="16">
        <v>1057.433702</v>
      </c>
      <c r="AL25" s="18" t="s">
        <v>162</v>
      </c>
      <c r="AM25" s="17" t="s">
        <v>163</v>
      </c>
      <c r="AN25" s="41" t="str">
        <f t="shared" si="1"/>
        <v>IMPROVED</v>
      </c>
      <c r="AO25" s="43" t="str">
        <f t="shared" si="2"/>
        <v>IMPROVED</v>
      </c>
    </row>
    <row r="26" spans="1:43" x14ac:dyDescent="0.35">
      <c r="D26" s="9" t="e">
        <f t="shared" si="3"/>
        <v>#VALUE!</v>
      </c>
      <c r="E26" s="11" t="e">
        <f t="shared" si="0"/>
        <v>#VALUE!</v>
      </c>
      <c r="I26" s="44"/>
      <c r="K26" s="44"/>
      <c r="L26" s="9" t="e">
        <f>ROUNDUP(LOG(MID(I26,FIND("/",I26,1)+1,IF(COUNT(SEARCH({"+","-"},I26)),IF(ISERR(FIND("-",I26)),FIND("+",I26),FIND("-",I26))-4,LEN(I26)))/20)-(0.02*IF(COUNT(SEARCH({"+","-"},I26)),MID(I26,IF(ISERR(FIND("-",I26)),FIND("+",I26),FIND("-",I26)),LEN(I26)),0)), 2)</f>
        <v>#VALUE!</v>
      </c>
      <c r="M26" s="9" t="e">
        <f>ROUNDUP(LOG(MID(J26,FIND("/",J26,1)+1,IF(COUNT(SEARCH({"+","-"},J26)),IF(ISERR(FIND("-",J26)),FIND("+",J26),FIND("-",J26))-4,LEN(J26)))/20)-(0.02*IF(COUNT(SEARCH({"+","-"},J26)),MID(J26,IF(ISERR(FIND("-",J26)),FIND("+",J26),FIND("-",J26)),LEN(J26)),0)), 2)</f>
        <v>#VALUE!</v>
      </c>
      <c r="N26" s="9" t="e">
        <f>ROUNDUP(LOG(MID(K26,FIND("/",K26,1)+1,IF(COUNT(SEARCH({"+","-"},K26)),IF(ISERR(FIND("-",K26)),FIND("+",K26),FIND("-",K26))-4,LEN(K26)))/20)-(0.02*IF(COUNT(SEARCH({"+","-"},K26)),MID(K26,IF(ISERR(FIND("-",K26)),FIND("+",K26),FIND("-",K26)),LEN(K26)),0)), 2)</f>
        <v>#VALUE!</v>
      </c>
      <c r="AC26" s="9" t="e">
        <f>ROUNDUP(LOG(MID(Z26,FIND("/",Z26,1)+1,IF(COUNT(SEARCH({"+","-"},Z26)),IF(ISERR(FIND("-",Z26)),FIND("+",Z26),FIND("-",Z26))-4,LEN(Z26)))/20)-(0.02*IF(COUNT(SEARCH({"+","-"},Z26)),MID(Z26,IF(ISERR(FIND("-",Z26)),FIND("+",Z26),FIND("-",Z26)),LEN(Z26)),0)), 2)</f>
        <v>#VALUE!</v>
      </c>
      <c r="AD26" s="9" t="e">
        <f>ROUNDUP(LOG(MID(AA26,FIND("/",AA26,1)+1,IF(COUNT(SEARCH({"+","-"},AA26)),IF(ISERR(FIND("-",AA26)),FIND("+",AA26),FIND("-",AA26))-4,LEN(AA26)))/20)-(0.02*IF(COUNT(SEARCH({"+","-"},AA26)),MID(AA26,IF(ISERR(FIND("-",AA26)),FIND("+",AA26),FIND("-",AA26)),LEN(AA26)),0)), 2)</f>
        <v>#VALUE!</v>
      </c>
      <c r="AE26" s="9" t="e">
        <f>ROUNDUP(LOG(MID(AB26,FIND("/",AB26,1)+1,IF(COUNT(SEARCH({"+","-"},AB26)),IF(ISERR(FIND("-",AB26)),FIND("+",AB26),FIND("-",AB26))-4,LEN(AB26)))/20)-(0.02*IF(COUNT(SEARCH({"+","-"},AB26)),MID(AB26,IF(ISERR(FIND("-",AB26)),FIND("+",AB26),FIND("-",AB26)),LEN(AB26)),0)), 2)</f>
        <v>#VALUE!</v>
      </c>
      <c r="AF26" s="9"/>
      <c r="AG26" s="9"/>
    </row>
    <row r="1048576" spans="40:40" x14ac:dyDescent="0.35">
      <c r="AN1048576" s="9" t="str">
        <f>IF(AF1048576&lt;O1048576, "IMPROVED", IF(AF1048576=O1048576, "SAME", "WORSE"))</f>
        <v>SAME</v>
      </c>
    </row>
  </sheetData>
  <mergeCells count="17">
    <mergeCell ref="U1:V1"/>
    <mergeCell ref="Q1:T1"/>
    <mergeCell ref="A1:A2"/>
    <mergeCell ref="B1:B2"/>
    <mergeCell ref="I1:K1"/>
    <mergeCell ref="L1:N1"/>
    <mergeCell ref="F1:F2"/>
    <mergeCell ref="G1:H1"/>
    <mergeCell ref="C1:C2"/>
    <mergeCell ref="D1:D2"/>
    <mergeCell ref="E1:E2"/>
    <mergeCell ref="AN1:AO1"/>
    <mergeCell ref="AH1:AK1"/>
    <mergeCell ref="AC1:AE1"/>
    <mergeCell ref="Z1:AB1"/>
    <mergeCell ref="X1:Y1"/>
    <mergeCell ref="AL1:AM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godinez</dc:creator>
  <cp:lastModifiedBy>angelica godinez</cp:lastModifiedBy>
  <dcterms:created xsi:type="dcterms:W3CDTF">2019-07-18T21:32:19Z</dcterms:created>
  <dcterms:modified xsi:type="dcterms:W3CDTF">2019-08-15T22:22:13Z</dcterms:modified>
</cp:coreProperties>
</file>