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or" sheetId="1" r:id="rId3"/>
    <sheet state="visible" name="IDD d80 data" sheetId="2" r:id="rId4"/>
    <sheet state="visible" name="IDD d80-20 data" sheetId="3" r:id="rId5"/>
    <sheet state="visible" name="profile TPS" sheetId="4" r:id="rId6"/>
  </sheets>
  <definedNames/>
  <calcPr/>
</workbook>
</file>

<file path=xl/sharedStrings.xml><?xml version="1.0" encoding="utf-8"?>
<sst xmlns="http://schemas.openxmlformats.org/spreadsheetml/2006/main" count="68" uniqueCount="38">
  <si>
    <t>E_tps</t>
  </si>
  <si>
    <t>sptc</t>
  </si>
  <si>
    <t>Aar</t>
  </si>
  <si>
    <t>d80</t>
  </si>
  <si>
    <t>d80-20</t>
  </si>
  <si>
    <t>2nd order fit to the MC d80-20 data calculated using the python script dataFit.py</t>
  </si>
  <si>
    <t>disp</t>
  </si>
  <si>
    <t>e</t>
  </si>
  <si>
    <t>e*disp</t>
  </si>
  <si>
    <t>disp^2</t>
  </si>
  <si>
    <t>e^2</t>
  </si>
  <si>
    <t>E_mc</t>
  </si>
  <si>
    <t>a</t>
  </si>
  <si>
    <t>b</t>
  </si>
  <si>
    <t>Disp_mc</t>
  </si>
  <si>
    <t>c</t>
  </si>
  <si>
    <t>Fitting the FWHM data for both using the python script dataFit.py</t>
  </si>
  <si>
    <t>Reasonable fits achieved with 3rd order 2 variable surface fit, coefficients for which are indicated</t>
  </si>
  <si>
    <t>SPTC</t>
  </si>
  <si>
    <t>+ve position towards the beam nozzle</t>
  </si>
  <si>
    <t>x</t>
  </si>
  <si>
    <t>y</t>
  </si>
  <si>
    <t>x * y</t>
  </si>
  <si>
    <t>x^2</t>
  </si>
  <si>
    <t>y^2</t>
  </si>
  <si>
    <t>x^2 * y</t>
  </si>
  <si>
    <t>x * y^2</t>
  </si>
  <si>
    <t>x^3</t>
  </si>
  <si>
    <t>y^3</t>
  </si>
  <si>
    <t>x = energy</t>
  </si>
  <si>
    <t>y = position</t>
  </si>
  <si>
    <t>solution = FWHM</t>
  </si>
  <si>
    <t>Aarhus</t>
  </si>
  <si>
    <t>TPS data</t>
  </si>
  <si>
    <t>Energy (MeV)</t>
  </si>
  <si>
    <t>d20</t>
  </si>
  <si>
    <t>MC</t>
  </si>
  <si>
    <t>Dispersion (MeV)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</si>
</sst>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"/>
    <numFmt numFmtId="165" formatCode="0.000000E+00"/>
  </numFmts>
  <fonts count="5">
    <font>
      <sz val="10.0"/>
      <color rgb="FF000000"/>
      <name val="Arial"/>
    </font>
    <font/>
    <font>
      <name val="Arial"/>
    </font>
    <font>
      <b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quotePrefix="1"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0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2" fillId="0" fontId="1" numFmtId="0" xfId="0" applyBorder="1" applyFont="1"/>
    <xf borderId="3" fillId="0" fontId="1" numFmtId="0" xfId="0" applyBorder="1" applyFont="1"/>
    <xf borderId="4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0.1, 0.3, 0.5, 0.7, 0.9…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'IDD d80 data'!$B$30:$B$32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cat>
            <c:strRef>
              <c:f>'IDD d80 data'!$A$33:$A$42</c:f>
            </c:strRef>
          </c:cat>
          <c:val>
            <c:numRef>
              <c:f>'IDD d80 data'!$B$33:$B$42</c:f>
            </c:numRef>
          </c:val>
          <c:smooth val="0"/>
        </c:ser>
        <c:ser>
          <c:idx val="1"/>
          <c:order val="1"/>
          <c:tx>
            <c:strRef>
              <c:f>'IDD d80 data'!$C$30:$C$32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cat>
            <c:strRef>
              <c:f>'IDD d80 data'!$A$33:$A$42</c:f>
            </c:strRef>
          </c:cat>
          <c:val>
            <c:numRef>
              <c:f>'IDD d80 data'!$C$33:$C$42</c:f>
            </c:numRef>
          </c:val>
          <c:smooth val="0"/>
        </c:ser>
        <c:ser>
          <c:idx val="2"/>
          <c:order val="2"/>
          <c:tx>
            <c:strRef>
              <c:f>'IDD d80 data'!$D$30:$D$32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cat>
            <c:strRef>
              <c:f>'IDD d80 data'!$A$33:$A$42</c:f>
            </c:strRef>
          </c:cat>
          <c:val>
            <c:numRef>
              <c:f>'IDD d80 data'!$D$33:$D$42</c:f>
            </c:numRef>
          </c:val>
          <c:smooth val="0"/>
        </c:ser>
        <c:ser>
          <c:idx val="3"/>
          <c:order val="3"/>
          <c:tx>
            <c:strRef>
              <c:f>'IDD d80 data'!$E$30:$E$32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cat>
            <c:strRef>
              <c:f>'IDD d80 data'!$A$33:$A$42</c:f>
            </c:strRef>
          </c:cat>
          <c:val>
            <c:numRef>
              <c:f>'IDD d80 data'!$E$33:$E$42</c:f>
            </c:numRef>
          </c:val>
          <c:smooth val="0"/>
        </c:ser>
        <c:ser>
          <c:idx val="4"/>
          <c:order val="4"/>
          <c:tx>
            <c:strRef>
              <c:f>'IDD d80 data'!$F$30:$F$32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cat>
            <c:strRef>
              <c:f>'IDD d80 data'!$A$33:$A$42</c:f>
            </c:strRef>
          </c:cat>
          <c:val>
            <c:numRef>
              <c:f>'IDD d80 data'!$F$33:$F$42</c:f>
            </c:numRef>
          </c:val>
          <c:smooth val="0"/>
        </c:ser>
        <c:ser>
          <c:idx val="5"/>
          <c:order val="5"/>
          <c:tx>
            <c:strRef>
              <c:f>'IDD d80 data'!$G$30:$G$32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cat>
            <c:strRef>
              <c:f>'IDD d80 data'!$A$33:$A$42</c:f>
            </c:strRef>
          </c:cat>
          <c:val>
            <c:numRef>
              <c:f>'IDD d80 data'!$G$33:$G$42</c:f>
            </c:numRef>
          </c:val>
          <c:smooth val="0"/>
        </c:ser>
        <c:ser>
          <c:idx val="6"/>
          <c:order val="6"/>
          <c:tx>
            <c:strRef>
              <c:f>'IDD d80 data'!$H$30:$H$32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cat>
            <c:strRef>
              <c:f>'IDD d80 data'!$A$33:$A$42</c:f>
            </c:strRef>
          </c:cat>
          <c:val>
            <c:numRef>
              <c:f>'IDD d80 data'!$H$33:$H$42</c:f>
            </c:numRef>
          </c:val>
          <c:smooth val="0"/>
        </c:ser>
        <c:ser>
          <c:idx val="7"/>
          <c:order val="7"/>
          <c:tx>
            <c:strRef>
              <c:f>'IDD d80 data'!$I$30:$I$32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cat>
            <c:strRef>
              <c:f>'IDD d80 data'!$A$33:$A$42</c:f>
            </c:strRef>
          </c:cat>
          <c:val>
            <c:numRef>
              <c:f>'IDD d80 data'!$I$33:$I$42</c:f>
            </c:numRef>
          </c:val>
          <c:smooth val="0"/>
        </c:ser>
        <c:ser>
          <c:idx val="8"/>
          <c:order val="8"/>
          <c:tx>
            <c:strRef>
              <c:f>'IDD d80 data'!$J$30:$J$32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cat>
            <c:strRef>
              <c:f>'IDD d80 data'!$A$33:$A$42</c:f>
            </c:strRef>
          </c:cat>
          <c:val>
            <c:numRef>
              <c:f>'IDD d80 data'!$J$33:$J$42</c:f>
            </c:numRef>
          </c:val>
          <c:smooth val="0"/>
        </c:ser>
        <c:axId val="397567167"/>
        <c:axId val="1729454521"/>
      </c:lineChart>
      <c:catAx>
        <c:axId val="397567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Energy (MeV)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29454521"/>
      </c:catAx>
      <c:valAx>
        <c:axId val="17294545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75671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d80 vs Energy (MeV)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'IDD d80 data'!$B$1:$B$2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cat>
            <c:strRef>
              <c:f>'IDD d80 data'!$A$3:$A$26</c:f>
            </c:strRef>
          </c:cat>
          <c:val>
            <c:numRef>
              <c:f>'IDD d80 data'!$B$3:$B$26</c:f>
            </c:numRef>
          </c:val>
          <c:smooth val="0"/>
        </c:ser>
        <c:axId val="1109667003"/>
        <c:axId val="1810142491"/>
      </c:lineChart>
      <c:catAx>
        <c:axId val="1109667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Energy (MeV)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10142491"/>
      </c:catAx>
      <c:valAx>
        <c:axId val="1810142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d80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9667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SPTC/d80-20 vs TPS data/Energy (MeV)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'IDD d80-20 data'!$B$1:$B$2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cat>
            <c:strRef>
              <c:f>'IDD d80-20 data'!$A$3:$A$26</c:f>
            </c:strRef>
          </c:cat>
          <c:val>
            <c:numRef>
              <c:f>'IDD d80-20 data'!$B$3:$B$26</c:f>
            </c:numRef>
          </c:val>
          <c:smooth val="0"/>
        </c:ser>
        <c:axId val="741625734"/>
        <c:axId val="525853488"/>
      </c:lineChart>
      <c:catAx>
        <c:axId val="741625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TPS data/Energy (MeV)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25853488"/>
      </c:catAx>
      <c:valAx>
        <c:axId val="525853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SPTC/d80-20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416257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Aarhus/d80-20 vs TPS data/Energy (MeV)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'IDD d80-20 data'!$C$1:$C$2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cat>
            <c:strRef>
              <c:f>'IDD d80-20 data'!$A$3:$A$26</c:f>
            </c:strRef>
          </c:cat>
          <c:val>
            <c:numRef>
              <c:f>'IDD d80-20 data'!$C$3:$C$26</c:f>
            </c:numRef>
          </c:val>
          <c:smooth val="0"/>
        </c:ser>
        <c:axId val="1441577319"/>
        <c:axId val="1170119789"/>
      </c:lineChart>
      <c:catAx>
        <c:axId val="1441577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TPS data/Energy (MeV)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0119789"/>
      </c:catAx>
      <c:valAx>
        <c:axId val="1170119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Aarhus/d80-20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41577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0.1, 0.3, 0.5, 0.7, 0.9…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'IDD d80-20 data'!$B$30:$B$32</c:f>
            </c:strRef>
          </c:tx>
          <c:marker>
            <c:symbol val="none"/>
          </c:marker>
          <c:cat>
            <c:strRef>
              <c:f>'IDD d80-20 data'!$A$33:$A$42</c:f>
            </c:strRef>
          </c:cat>
          <c:val>
            <c:numRef>
              <c:f>'IDD d80-20 data'!$B$33:$B$42</c:f>
            </c:numRef>
          </c:val>
          <c:smooth val="0"/>
        </c:ser>
        <c:ser>
          <c:idx val="1"/>
          <c:order val="1"/>
          <c:tx>
            <c:strRef>
              <c:f>'IDD d80-20 data'!$C$30:$C$32</c:f>
            </c:strRef>
          </c:tx>
          <c:marker>
            <c:symbol val="none"/>
          </c:marker>
          <c:cat>
            <c:strRef>
              <c:f>'IDD d80-20 data'!$A$33:$A$42</c:f>
            </c:strRef>
          </c:cat>
          <c:val>
            <c:numRef>
              <c:f>'IDD d80-20 data'!$C$33:$C$42</c:f>
            </c:numRef>
          </c:val>
          <c:smooth val="0"/>
        </c:ser>
        <c:ser>
          <c:idx val="2"/>
          <c:order val="2"/>
          <c:tx>
            <c:strRef>
              <c:f>'IDD d80-20 data'!$D$30:$D$32</c:f>
            </c:strRef>
          </c:tx>
          <c:marker>
            <c:symbol val="none"/>
          </c:marker>
          <c:cat>
            <c:strRef>
              <c:f>'IDD d80-20 data'!$A$33:$A$42</c:f>
            </c:strRef>
          </c:cat>
          <c:val>
            <c:numRef>
              <c:f>'IDD d80-20 data'!$D$33:$D$42</c:f>
            </c:numRef>
          </c:val>
          <c:smooth val="0"/>
        </c:ser>
        <c:ser>
          <c:idx val="3"/>
          <c:order val="3"/>
          <c:tx>
            <c:strRef>
              <c:f>'IDD d80-20 data'!$E$30:$E$32</c:f>
            </c:strRef>
          </c:tx>
          <c:marker>
            <c:symbol val="none"/>
          </c:marker>
          <c:cat>
            <c:strRef>
              <c:f>'IDD d80-20 data'!$A$33:$A$42</c:f>
            </c:strRef>
          </c:cat>
          <c:val>
            <c:numRef>
              <c:f>'IDD d80-20 data'!$E$33:$E$42</c:f>
            </c:numRef>
          </c:val>
          <c:smooth val="0"/>
        </c:ser>
        <c:ser>
          <c:idx val="4"/>
          <c:order val="4"/>
          <c:tx>
            <c:strRef>
              <c:f>'IDD d80-20 data'!$F$30:$F$32</c:f>
            </c:strRef>
          </c:tx>
          <c:marker>
            <c:symbol val="none"/>
          </c:marker>
          <c:cat>
            <c:strRef>
              <c:f>'IDD d80-20 data'!$A$33:$A$42</c:f>
            </c:strRef>
          </c:cat>
          <c:val>
            <c:numRef>
              <c:f>'IDD d80-20 data'!$F$33:$F$42</c:f>
            </c:numRef>
          </c:val>
          <c:smooth val="0"/>
        </c:ser>
        <c:ser>
          <c:idx val="5"/>
          <c:order val="5"/>
          <c:tx>
            <c:strRef>
              <c:f>'IDD d80-20 data'!$G$30:$G$32</c:f>
            </c:strRef>
          </c:tx>
          <c:marker>
            <c:symbol val="none"/>
          </c:marker>
          <c:cat>
            <c:strRef>
              <c:f>'IDD d80-20 data'!$A$33:$A$42</c:f>
            </c:strRef>
          </c:cat>
          <c:val>
            <c:numRef>
              <c:f>'IDD d80-20 data'!$G$33:$G$42</c:f>
            </c:numRef>
          </c:val>
          <c:smooth val="0"/>
        </c:ser>
        <c:ser>
          <c:idx val="6"/>
          <c:order val="6"/>
          <c:tx>
            <c:strRef>
              <c:f>'IDD d80-20 data'!$H$30:$H$32</c:f>
            </c:strRef>
          </c:tx>
          <c:marker>
            <c:symbol val="none"/>
          </c:marker>
          <c:cat>
            <c:strRef>
              <c:f>'IDD d80-20 data'!$A$33:$A$42</c:f>
            </c:strRef>
          </c:cat>
          <c:val>
            <c:numRef>
              <c:f>'IDD d80-20 data'!$H$33:$H$42</c:f>
            </c:numRef>
          </c:val>
          <c:smooth val="0"/>
        </c:ser>
        <c:ser>
          <c:idx val="7"/>
          <c:order val="7"/>
          <c:tx>
            <c:strRef>
              <c:f>'IDD d80-20 data'!$I$30:$I$32</c:f>
            </c:strRef>
          </c:tx>
          <c:marker>
            <c:symbol val="none"/>
          </c:marker>
          <c:cat>
            <c:strRef>
              <c:f>'IDD d80-20 data'!$A$33:$A$42</c:f>
            </c:strRef>
          </c:cat>
          <c:val>
            <c:numRef>
              <c:f>'IDD d80-20 data'!$I$33:$I$42</c:f>
            </c:numRef>
          </c:val>
          <c:smooth val="0"/>
        </c:ser>
        <c:ser>
          <c:idx val="8"/>
          <c:order val="8"/>
          <c:tx>
            <c:strRef>
              <c:f>'IDD d80-20 data'!$J$30:$J$32</c:f>
            </c:strRef>
          </c:tx>
          <c:marker>
            <c:symbol val="none"/>
          </c:marker>
          <c:cat>
            <c:strRef>
              <c:f>'IDD d80-20 data'!$A$33:$A$42</c:f>
            </c:strRef>
          </c:cat>
          <c:val>
            <c:numRef>
              <c:f>'IDD d80-20 data'!$J$33:$J$42</c:f>
            </c:numRef>
          </c:val>
          <c:smooth val="0"/>
        </c:ser>
        <c:axId val="124533960"/>
        <c:axId val="892093272"/>
      </c:lineChart>
      <c:catAx>
        <c:axId val="12453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Energy (MeV)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2093272"/>
      </c:catAx>
      <c:valAx>
        <c:axId val="892093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45339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400050</xdr:colOff>
      <xdr:row>28</xdr:row>
      <xdr:rowOff>161925</xdr:rowOff>
    </xdr:from>
    <xdr:ext cx="7286625" cy="4505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2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0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895350</xdr:colOff>
      <xdr:row>9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323850</xdr:colOff>
      <xdr:row>33</xdr:row>
      <xdr:rowOff>38100</xdr:rowOff>
    </xdr:from>
    <xdr:ext cx="7810500" cy="48291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">
        <v>0</v>
      </c>
      <c r="C3" s="2">
        <v>70.0</v>
      </c>
      <c r="H3" s="1" t="s">
        <v>1</v>
      </c>
      <c r="I3" s="1" t="s">
        <v>2</v>
      </c>
    </row>
    <row r="4">
      <c r="G4" s="1" t="s">
        <v>3</v>
      </c>
      <c r="H4" s="1">
        <f>0.0238*C3^1.75</f>
        <v>40.3179579</v>
      </c>
      <c r="I4">
        <f>0.0219*C3^1.76</f>
        <v>38.7094201</v>
      </c>
    </row>
    <row r="5">
      <c r="G5" s="1" t="s">
        <v>4</v>
      </c>
      <c r="H5">
        <f>(0.0487*C3)-(0.0000891*C3^2)-1.44</f>
        <v>1.53241</v>
      </c>
      <c r="I5">
        <f>(0.0505*C3)-(0.0000931*C3^2)-1.56</f>
        <v>1.51881</v>
      </c>
    </row>
    <row r="8">
      <c r="G8" s="1" t="s">
        <v>5</v>
      </c>
    </row>
    <row r="9"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</row>
    <row r="10">
      <c r="G10" s="3">
        <v>-0.533301176</v>
      </c>
      <c r="H10" s="3">
        <v>0.256223179</v>
      </c>
      <c r="I10" s="3">
        <v>0.012958072</v>
      </c>
      <c r="J10" s="3">
        <v>0.00344362702</v>
      </c>
      <c r="K10" s="3">
        <v>0.411783481</v>
      </c>
      <c r="L10" s="3">
        <v>3.12272608E-5</v>
      </c>
    </row>
    <row r="11">
      <c r="C11" s="1" t="s">
        <v>1</v>
      </c>
      <c r="D11" s="1" t="s">
        <v>2</v>
      </c>
    </row>
    <row r="13">
      <c r="B13" s="1" t="s">
        <v>11</v>
      </c>
      <c r="C13">
        <f t="shared" ref="C13:D13" si="1">(H4/0.0222)^(1/1.77)</f>
        <v>69.39451918</v>
      </c>
      <c r="D13">
        <f t="shared" si="1"/>
        <v>67.81650724</v>
      </c>
      <c r="H13" s="3">
        <f>K10</f>
        <v>0.411783481</v>
      </c>
      <c r="I13" s="3">
        <f>K10</f>
        <v>0.411783481</v>
      </c>
      <c r="J13" s="1" t="s">
        <v>12</v>
      </c>
    </row>
    <row r="14">
      <c r="H14" s="4">
        <f>H10+J10*C13</f>
        <v>0.4951920203</v>
      </c>
      <c r="I14" s="4">
        <f>H10+J10*D13</f>
        <v>0.4897579358</v>
      </c>
      <c r="J14" s="1" t="s">
        <v>13</v>
      </c>
    </row>
    <row r="15">
      <c r="B15" s="1" t="s">
        <v>14</v>
      </c>
      <c r="C15">
        <f t="shared" ref="C15:D15" si="2">((-1*H14)+sqrt(H14^2-4*H13*H15))/(2*H13)</f>
        <v>1.080723778</v>
      </c>
      <c r="D15">
        <f t="shared" si="2"/>
        <v>1.094784212</v>
      </c>
      <c r="H15" s="4">
        <f>(I10*C13)+(L10*C13^2)+G10-H5</f>
        <v>-1.016114025</v>
      </c>
      <c r="I15" s="4">
        <f>(I10*D13)+(L10*D13^2)+G10-I5</f>
        <v>-1.029723364</v>
      </c>
      <c r="J15" s="1" t="s"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33</v>
      </c>
      <c r="B1" s="1" t="s">
        <v>18</v>
      </c>
      <c r="C1" s="1" t="s">
        <v>32</v>
      </c>
      <c r="D1" s="1"/>
    </row>
    <row r="2">
      <c r="A2" s="5" t="s">
        <v>34</v>
      </c>
      <c r="B2" s="11" t="s">
        <v>3</v>
      </c>
      <c r="C2" s="11" t="s">
        <v>3</v>
      </c>
      <c r="D2" s="11"/>
      <c r="F2" s="11"/>
      <c r="G2" s="6"/>
    </row>
    <row r="3">
      <c r="A3" s="6">
        <v>70.0</v>
      </c>
      <c r="B3" s="6">
        <v>40.64137931034483</v>
      </c>
      <c r="C3" s="6">
        <v>39.3736998896653</v>
      </c>
      <c r="D3" s="6"/>
      <c r="F3" s="6"/>
      <c r="G3" s="6"/>
    </row>
    <row r="4">
      <c r="A4" s="6">
        <v>75.0</v>
      </c>
      <c r="B4" s="6">
        <v>45.989866666666664</v>
      </c>
      <c r="C4" s="6">
        <v>44.488</v>
      </c>
      <c r="D4" s="6"/>
      <c r="F4" s="6"/>
      <c r="G4" s="6"/>
    </row>
    <row r="5">
      <c r="A5" s="6">
        <v>80.0</v>
      </c>
      <c r="B5">
        <v>51.607368421052634</v>
      </c>
      <c r="C5" s="6">
        <v>49.738518315144</v>
      </c>
      <c r="D5" s="6"/>
      <c r="F5" s="6"/>
      <c r="G5" s="6"/>
    </row>
    <row r="6">
      <c r="A6" s="12">
        <v>85.0</v>
      </c>
      <c r="B6" s="6">
        <v>57.525454545454544</v>
      </c>
      <c r="C6" s="6">
        <v>55.3249080322557</v>
      </c>
      <c r="D6" s="6"/>
      <c r="F6" s="6"/>
      <c r="G6" s="6"/>
    </row>
    <row r="7">
      <c r="A7" s="6">
        <v>90.0</v>
      </c>
      <c r="B7" s="6">
        <v>63.77862068965517</v>
      </c>
      <c r="C7" s="6">
        <v>61.2061261924307</v>
      </c>
      <c r="D7" s="6"/>
      <c r="F7" s="6"/>
      <c r="G7" s="6"/>
    </row>
    <row r="8">
      <c r="A8" s="6">
        <v>95.0</v>
      </c>
      <c r="B8" s="6">
        <v>70.30888888888889</v>
      </c>
      <c r="C8" s="6">
        <v>67.3764231104229</v>
      </c>
      <c r="D8" s="6"/>
      <c r="F8" s="6"/>
      <c r="G8" s="6"/>
    </row>
    <row r="9">
      <c r="A9" s="6">
        <v>100.0</v>
      </c>
      <c r="B9" s="6">
        <v>77.08552631578948</v>
      </c>
      <c r="C9" s="6">
        <v>73.7624892703862</v>
      </c>
      <c r="D9" s="6"/>
      <c r="F9" s="6"/>
      <c r="G9" s="6"/>
      <c r="H9" s="6"/>
      <c r="I9" s="6"/>
      <c r="J9" s="6"/>
    </row>
    <row r="10">
      <c r="A10" s="6">
        <v>105.0</v>
      </c>
      <c r="B10" s="6">
        <v>84.0192</v>
      </c>
      <c r="C10" s="6">
        <v>80.4559767016142</v>
      </c>
      <c r="D10" s="6"/>
      <c r="F10" s="6"/>
      <c r="G10" s="6"/>
      <c r="H10" s="6"/>
    </row>
    <row r="11">
      <c r="A11" s="6">
        <v>110.0</v>
      </c>
      <c r="B11" s="6">
        <v>91.12714285714286</v>
      </c>
      <c r="C11" s="6">
        <v>87.4071389955897</v>
      </c>
      <c r="D11" s="6"/>
      <c r="F11" s="6"/>
      <c r="G11" s="6"/>
      <c r="H11" s="6"/>
    </row>
    <row r="12">
      <c r="A12" s="6">
        <v>115.0</v>
      </c>
      <c r="B12" s="6">
        <v>98.61558823529411</v>
      </c>
      <c r="C12" s="6">
        <v>94.6447871972318</v>
      </c>
      <c r="D12" s="6"/>
      <c r="F12" s="6"/>
      <c r="G12" s="6"/>
      <c r="H12" s="6"/>
      <c r="I12" s="6"/>
      <c r="J12" s="6"/>
    </row>
    <row r="13">
      <c r="A13" s="6">
        <v>120.0</v>
      </c>
      <c r="B13" s="6">
        <v>106.3784375</v>
      </c>
      <c r="C13" s="6">
        <v>102.141612390538</v>
      </c>
      <c r="D13" s="6"/>
      <c r="F13" s="6"/>
      <c r="G13" s="6"/>
      <c r="H13" s="6"/>
      <c r="I13" s="6"/>
      <c r="J13" s="6"/>
    </row>
    <row r="14">
      <c r="A14" s="6">
        <v>130.0</v>
      </c>
      <c r="B14" s="6">
        <v>122.60476190476192</v>
      </c>
      <c r="C14" s="6">
        <v>117.875579291822</v>
      </c>
      <c r="D14" s="6"/>
      <c r="F14" s="6"/>
      <c r="G14" s="6"/>
      <c r="H14" s="6"/>
      <c r="I14" s="6"/>
      <c r="J14" s="6"/>
    </row>
    <row r="15">
      <c r="A15" s="6">
        <v>140.0</v>
      </c>
      <c r="B15" s="6">
        <v>139.64271186440678</v>
      </c>
      <c r="C15" s="6">
        <v>134.508783285538</v>
      </c>
      <c r="D15" s="6"/>
      <c r="F15" s="6"/>
      <c r="G15" s="6"/>
      <c r="H15" s="6"/>
      <c r="I15" s="6"/>
      <c r="J15" s="6"/>
    </row>
    <row r="16">
      <c r="A16" s="6">
        <v>150.0</v>
      </c>
      <c r="B16" s="6">
        <v>157.50333333333333</v>
      </c>
      <c r="C16" s="6">
        <v>151.988346069659</v>
      </c>
      <c r="D16" s="6"/>
      <c r="F16" s="6"/>
      <c r="G16" s="6"/>
      <c r="H16" s="6"/>
      <c r="I16" s="6"/>
      <c r="J16" s="6"/>
    </row>
    <row r="17">
      <c r="A17" s="6">
        <v>160.0</v>
      </c>
      <c r="B17" s="6">
        <v>176.26500000000001</v>
      </c>
      <c r="C17" s="6">
        <v>170.106374139206</v>
      </c>
      <c r="D17" s="6"/>
      <c r="F17" s="6"/>
      <c r="G17" s="6"/>
      <c r="H17" s="6"/>
      <c r="I17" s="6"/>
      <c r="J17" s="6"/>
    </row>
    <row r="18">
      <c r="A18" s="6">
        <v>170.0</v>
      </c>
      <c r="B18" s="6">
        <v>195.8554054054054</v>
      </c>
      <c r="C18" s="6">
        <v>189.177797543413</v>
      </c>
      <c r="D18" s="6"/>
      <c r="F18" s="6"/>
      <c r="G18" s="6"/>
    </row>
    <row r="19">
      <c r="A19" s="6">
        <v>180.0</v>
      </c>
      <c r="B19" s="6">
        <v>216.34931506849315</v>
      </c>
      <c r="C19" s="6">
        <v>208.878915132955</v>
      </c>
      <c r="D19" s="6"/>
      <c r="F19" s="6"/>
      <c r="G19" s="6"/>
    </row>
    <row r="20">
      <c r="A20" s="6">
        <v>190.0</v>
      </c>
      <c r="B20" s="6">
        <v>237.40375</v>
      </c>
      <c r="C20" s="6">
        <v>229.546755429588</v>
      </c>
      <c r="D20" s="6"/>
      <c r="F20" s="6"/>
      <c r="G20" s="6"/>
    </row>
    <row r="21">
      <c r="A21" s="6">
        <v>200.0</v>
      </c>
      <c r="B21" s="6">
        <v>259.38831168831166</v>
      </c>
      <c r="C21" s="6">
        <v>251.072113327351</v>
      </c>
      <c r="D21" s="6"/>
      <c r="F21" s="6"/>
      <c r="G21" s="6"/>
    </row>
    <row r="22">
      <c r="A22" s="6">
        <v>210.0</v>
      </c>
      <c r="B22" s="6">
        <v>281.92261904761904</v>
      </c>
      <c r="C22" s="6">
        <v>273.555494885515</v>
      </c>
      <c r="D22" s="6"/>
      <c r="F22" s="6"/>
      <c r="H22" s="1" t="s">
        <v>3</v>
      </c>
      <c r="J22" s="1" t="s">
        <v>35</v>
      </c>
    </row>
    <row r="23">
      <c r="A23" s="6">
        <v>220.0</v>
      </c>
      <c r="B23" s="6">
        <v>305.18441558441555</v>
      </c>
      <c r="C23" s="6">
        <v>296.333629325211</v>
      </c>
      <c r="D23" s="6"/>
      <c r="F23" s="6"/>
    </row>
    <row r="24">
      <c r="A24" s="6">
        <v>230.0</v>
      </c>
      <c r="B24" s="6">
        <v>329.1253333333333</v>
      </c>
      <c r="C24" s="6">
        <v>320.372720214294</v>
      </c>
      <c r="D24" s="6"/>
      <c r="F24" s="6"/>
      <c r="G24" s="13">
        <v>363.4</v>
      </c>
      <c r="H24" s="16">
        <v>0.8402985074626864</v>
      </c>
      <c r="I24" s="14">
        <v>368.9</v>
      </c>
      <c r="J24" s="15">
        <v>0.2082089552238806</v>
      </c>
    </row>
    <row r="25">
      <c r="A25" s="6">
        <v>240.0</v>
      </c>
      <c r="B25" s="6">
        <v>353.6845070422535</v>
      </c>
      <c r="C25" s="6">
        <v>344.679407900139</v>
      </c>
      <c r="D25" s="6"/>
      <c r="F25" s="6"/>
      <c r="G25" s="13">
        <v>363.9</v>
      </c>
      <c r="H25" s="17">
        <v>0.7888059701492537</v>
      </c>
      <c r="I25" s="14">
        <v>369.4</v>
      </c>
      <c r="J25" s="15">
        <v>0.16940298507462687</v>
      </c>
    </row>
    <row r="26">
      <c r="A26" s="6">
        <v>244.0</v>
      </c>
      <c r="B26" s="6">
        <v>363.79130434782604</v>
      </c>
      <c r="C26" s="6">
        <v>354.415712257453</v>
      </c>
      <c r="D26" s="6"/>
      <c r="F26" s="6"/>
    </row>
    <row r="27">
      <c r="A27" s="10"/>
      <c r="H27">
        <f>G24+(((G25-G24)/(H24-H25))*(H24-0.8))</f>
        <v>363.7913043</v>
      </c>
      <c r="J27">
        <f>I24+(((I25-I24)/(J24-J25))*(J24-0.2))</f>
        <v>369.0057692</v>
      </c>
    </row>
    <row r="28">
      <c r="A28" s="10"/>
      <c r="H28">
        <f>G25-(((G25-G24)/(H24-H25))*(0.8-H25))</f>
        <v>363.7913043</v>
      </c>
      <c r="I28">
        <f>J28-H28</f>
        <v>5.214464883</v>
      </c>
      <c r="J28">
        <f>I25-(((I25-I24)/(J24-J25))*(0.2-J25))</f>
        <v>369.0057692</v>
      </c>
    </row>
    <row r="29">
      <c r="A29" s="10"/>
    </row>
    <row r="30">
      <c r="A30" s="10" t="s">
        <v>36</v>
      </c>
    </row>
    <row r="31">
      <c r="A31" s="5"/>
      <c r="B31" s="18" t="s">
        <v>37</v>
      </c>
      <c r="C31" s="5"/>
      <c r="D31" s="5"/>
      <c r="E31" s="5"/>
      <c r="F31" s="5"/>
      <c r="G31" s="5"/>
      <c r="H31" s="5"/>
      <c r="I31" s="5"/>
      <c r="J31" s="5"/>
    </row>
    <row r="32">
      <c r="A32" s="5" t="s">
        <v>34</v>
      </c>
      <c r="B32" s="6">
        <v>0.1</v>
      </c>
      <c r="C32" s="6">
        <v>0.3</v>
      </c>
      <c r="D32" s="6">
        <v>0.5</v>
      </c>
      <c r="E32" s="6">
        <v>0.7</v>
      </c>
      <c r="F32" s="6">
        <v>0.9</v>
      </c>
      <c r="G32" s="6">
        <v>1.1</v>
      </c>
      <c r="H32" s="6">
        <v>1.3</v>
      </c>
      <c r="I32" s="6">
        <v>1.5</v>
      </c>
      <c r="J32" s="6">
        <v>2.0</v>
      </c>
    </row>
    <row r="33">
      <c r="A33" s="6">
        <v>65.0</v>
      </c>
      <c r="B33" s="6">
        <v>34.7776290262576</v>
      </c>
      <c r="C33" s="6">
        <v>34.7712860924503</v>
      </c>
      <c r="D33" s="6">
        <v>34.7656587140165</v>
      </c>
      <c r="E33" s="6">
        <v>34.7574333663848</v>
      </c>
      <c r="F33" s="6">
        <v>34.7566886527061</v>
      </c>
      <c r="G33" s="6">
        <v>34.7402912437341</v>
      </c>
      <c r="H33" s="6">
        <v>34.7298757922453</v>
      </c>
      <c r="I33" s="6">
        <v>34.7205632380929</v>
      </c>
      <c r="J33" s="6">
        <v>34.7053287816358</v>
      </c>
    </row>
    <row r="34">
      <c r="A34" s="6">
        <v>85.0</v>
      </c>
      <c r="B34" s="6">
        <v>56.5720501792711</v>
      </c>
      <c r="C34" s="6">
        <v>56.5617325109765</v>
      </c>
      <c r="D34" s="6">
        <v>56.551075428279</v>
      </c>
      <c r="E34" s="6">
        <v>56.5447700544187</v>
      </c>
      <c r="F34" s="6">
        <v>56.5216083737539</v>
      </c>
      <c r="G34" s="6">
        <v>56.5160797339936</v>
      </c>
      <c r="H34" s="6">
        <v>56.4923659134353</v>
      </c>
      <c r="I34" s="6">
        <v>56.4954526709438</v>
      </c>
      <c r="J34" s="6">
        <v>56.4659303883325</v>
      </c>
    </row>
    <row r="35">
      <c r="A35" s="6">
        <v>105.0</v>
      </c>
      <c r="B35" s="6">
        <v>82.7284911224069</v>
      </c>
      <c r="C35" s="6">
        <v>82.7234144564881</v>
      </c>
      <c r="D35" s="6">
        <v>82.7007452877287</v>
      </c>
      <c r="E35" s="6">
        <v>82.6858519792575</v>
      </c>
      <c r="F35" s="6">
        <v>82.6636328015749</v>
      </c>
      <c r="G35" s="6">
        <v>82.6506621242172</v>
      </c>
      <c r="H35" s="6">
        <v>82.6306487166414</v>
      </c>
      <c r="I35" s="6">
        <v>82.6162579807443</v>
      </c>
      <c r="J35" s="6">
        <v>82.5800351767802</v>
      </c>
    </row>
    <row r="36">
      <c r="A36" s="6">
        <v>125.0</v>
      </c>
      <c r="B36" s="6">
        <v>112.831903255879</v>
      </c>
      <c r="C36" s="6">
        <v>112.821042666395</v>
      </c>
      <c r="D36" s="6">
        <v>112.803599106866</v>
      </c>
      <c r="E36" s="6">
        <v>112.791451796556</v>
      </c>
      <c r="F36" s="6">
        <v>112.762972983098</v>
      </c>
      <c r="G36" s="6">
        <v>112.731233718779</v>
      </c>
      <c r="H36" s="6">
        <v>112.711902884121</v>
      </c>
      <c r="I36" s="6">
        <v>112.715251070195</v>
      </c>
      <c r="J36" s="6">
        <v>112.623593474677</v>
      </c>
    </row>
    <row r="37">
      <c r="A37" s="6">
        <v>145.0</v>
      </c>
      <c r="B37" s="6">
        <v>146.584150626309</v>
      </c>
      <c r="C37" s="6">
        <v>146.569118273739</v>
      </c>
      <c r="D37" s="6">
        <v>146.547696885639</v>
      </c>
      <c r="E37" s="6">
        <v>146.537807210276</v>
      </c>
      <c r="F37" s="6">
        <v>146.486325421885</v>
      </c>
      <c r="G37" s="6">
        <v>146.477587157329</v>
      </c>
      <c r="H37" s="6">
        <v>146.444673899969</v>
      </c>
      <c r="I37" s="6">
        <v>146.451892723665</v>
      </c>
      <c r="J37" s="6">
        <v>146.42209553494</v>
      </c>
    </row>
    <row r="38">
      <c r="A38" s="6">
        <v>165.0</v>
      </c>
      <c r="B38" s="6">
        <v>183.769762826771</v>
      </c>
      <c r="C38" s="6">
        <v>183.754878867059</v>
      </c>
      <c r="D38" s="6">
        <v>183.735179306674</v>
      </c>
      <c r="E38" s="6">
        <v>183.710599170141</v>
      </c>
      <c r="F38" s="6">
        <v>183.67854242549</v>
      </c>
      <c r="G38" s="6">
        <v>183.658515257998</v>
      </c>
      <c r="H38" s="6">
        <v>183.608484600052</v>
      </c>
      <c r="I38" s="6">
        <v>183.599798453911</v>
      </c>
      <c r="J38" s="6">
        <v>183.538378865969</v>
      </c>
    </row>
    <row r="39">
      <c r="A39" s="6">
        <v>185.0</v>
      </c>
      <c r="B39" s="6">
        <v>224.132546772907</v>
      </c>
      <c r="C39" s="6">
        <v>224.092377743843</v>
      </c>
      <c r="D39" s="6">
        <v>224.068116453854</v>
      </c>
      <c r="E39" s="6">
        <v>224.056741357187</v>
      </c>
      <c r="F39" s="6">
        <v>224.006005022836</v>
      </c>
      <c r="G39" s="6">
        <v>224.003553382236</v>
      </c>
      <c r="H39" s="6">
        <v>223.965296541688</v>
      </c>
      <c r="I39" s="6">
        <v>223.942088627447</v>
      </c>
      <c r="J39" s="6">
        <v>223.908216341647</v>
      </c>
    </row>
    <row r="40">
      <c r="A40" s="6">
        <v>205.0</v>
      </c>
      <c r="B40" s="6">
        <v>267.453096541921</v>
      </c>
      <c r="C40" s="6">
        <v>267.443790565944</v>
      </c>
      <c r="D40" s="6">
        <v>267.415451201011</v>
      </c>
      <c r="E40" s="6">
        <v>267.383714816384</v>
      </c>
      <c r="F40" s="6">
        <v>267.332753544885</v>
      </c>
      <c r="G40" s="6">
        <v>267.32202254706</v>
      </c>
      <c r="H40" s="6">
        <v>267.313522198543</v>
      </c>
      <c r="I40" s="6">
        <v>267.267551780404</v>
      </c>
      <c r="J40" s="6">
        <v>267.168132370137</v>
      </c>
    </row>
    <row r="41">
      <c r="A41" s="6">
        <v>225.0</v>
      </c>
      <c r="B41" s="6">
        <v>313.573015102271</v>
      </c>
      <c r="C41" s="6">
        <v>313.524011659539</v>
      </c>
      <c r="D41" s="6">
        <v>313.547632411948</v>
      </c>
      <c r="E41" s="6">
        <v>313.514640481894</v>
      </c>
      <c r="F41" s="6">
        <v>313.474623064706</v>
      </c>
      <c r="G41" s="6">
        <v>313.433646788203</v>
      </c>
      <c r="H41" s="6">
        <v>313.398591933955</v>
      </c>
      <c r="I41" s="6">
        <v>313.424689924109</v>
      </c>
      <c r="J41" s="6">
        <v>313.332407270865</v>
      </c>
    </row>
    <row r="42">
      <c r="A42" s="6">
        <v>245.0</v>
      </c>
      <c r="B42" s="6">
        <v>362.289981191548</v>
      </c>
      <c r="C42" s="6">
        <v>362.324566735488</v>
      </c>
      <c r="D42" s="6">
        <v>362.261482278372</v>
      </c>
      <c r="E42" s="6">
        <v>362.210267926569</v>
      </c>
      <c r="F42" s="6">
        <v>362.163024226575</v>
      </c>
      <c r="G42" s="6">
        <v>362.124507688503</v>
      </c>
      <c r="H42" s="6">
        <v>362.14414593014</v>
      </c>
      <c r="I42" s="6">
        <v>362.124618849956</v>
      </c>
      <c r="J42" s="6">
        <v>362.070418316647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33</v>
      </c>
      <c r="B1" s="1" t="s">
        <v>18</v>
      </c>
      <c r="C1" s="1" t="s">
        <v>32</v>
      </c>
      <c r="D1" s="1"/>
    </row>
    <row r="2">
      <c r="A2" s="5" t="s">
        <v>34</v>
      </c>
      <c r="B2" s="11" t="s">
        <v>4</v>
      </c>
      <c r="C2" s="11" t="s">
        <v>4</v>
      </c>
      <c r="D2" s="11"/>
      <c r="G2" s="6"/>
    </row>
    <row r="3">
      <c r="A3" s="6">
        <v>70.0</v>
      </c>
      <c r="B3" s="6">
        <v>1.629208924949289</v>
      </c>
      <c r="C3" s="6">
        <v>1.5124745777622053</v>
      </c>
      <c r="D3" s="6"/>
      <c r="G3" s="6"/>
    </row>
    <row r="4">
      <c r="A4" s="6">
        <v>75.0</v>
      </c>
      <c r="B4" s="6">
        <v>1.7638833333333324</v>
      </c>
      <c r="C4" s="6">
        <v>1.660603818664903</v>
      </c>
      <c r="D4" s="6"/>
      <c r="G4" s="6"/>
      <c r="H4" s="13"/>
      <c r="J4" s="14"/>
      <c r="K4" s="15"/>
    </row>
    <row r="5">
      <c r="A5" s="6">
        <v>80.0</v>
      </c>
      <c r="B5">
        <v>1.899904306220094</v>
      </c>
      <c r="C5" s="6">
        <v>1.8061204986058996</v>
      </c>
      <c r="D5" s="6"/>
      <c r="G5" s="6"/>
      <c r="H5" s="13"/>
      <c r="J5" s="14"/>
      <c r="K5" s="15"/>
    </row>
    <row r="6">
      <c r="A6" s="12">
        <v>85.0</v>
      </c>
      <c r="B6" s="6">
        <v>2.0443015521064325</v>
      </c>
      <c r="C6" s="6">
        <v>2.001435467328804</v>
      </c>
      <c r="D6" s="6"/>
      <c r="G6" s="6"/>
    </row>
    <row r="7">
      <c r="A7" s="6">
        <v>90.0</v>
      </c>
      <c r="B7" s="6">
        <v>2.2113793103448245</v>
      </c>
      <c r="C7" s="6">
        <v>2.233678500637197</v>
      </c>
      <c r="D7" s="6"/>
      <c r="G7" s="6"/>
    </row>
    <row r="8">
      <c r="A8" s="6">
        <v>95.0</v>
      </c>
      <c r="B8" s="6">
        <v>2.4016993464052234</v>
      </c>
      <c r="C8" s="6">
        <v>2.471469559126291</v>
      </c>
      <c r="D8" s="6"/>
      <c r="G8" s="6"/>
    </row>
    <row r="9">
      <c r="A9" s="6">
        <v>100.0</v>
      </c>
      <c r="B9" s="6">
        <v>2.5638854489163947</v>
      </c>
      <c r="C9" s="6">
        <v>2.6550991081603</v>
      </c>
      <c r="D9" s="6"/>
      <c r="G9" s="6"/>
      <c r="H9" s="6"/>
      <c r="I9" s="6"/>
      <c r="J9" s="6"/>
    </row>
    <row r="10">
      <c r="A10" s="6">
        <v>105.0</v>
      </c>
      <c r="B10" s="6">
        <v>2.6538120481927763</v>
      </c>
      <c r="C10" s="6">
        <v>2.8394580278990986</v>
      </c>
      <c r="D10" s="6"/>
      <c r="G10" s="6"/>
      <c r="H10" s="6"/>
    </row>
    <row r="11">
      <c r="A11" s="6">
        <v>110.0</v>
      </c>
      <c r="B11" s="6">
        <v>2.8040259740259756</v>
      </c>
      <c r="C11" s="6">
        <v>2.9729471454331957</v>
      </c>
      <c r="D11" s="6"/>
      <c r="G11" s="6"/>
      <c r="H11" s="6"/>
    </row>
    <row r="12">
      <c r="A12" s="6">
        <v>115.0</v>
      </c>
      <c r="B12" s="6">
        <v>2.904411764705884</v>
      </c>
      <c r="C12" s="6">
        <v>3.0899409969759972</v>
      </c>
      <c r="D12" s="6"/>
      <c r="G12" s="6"/>
      <c r="H12" s="6"/>
      <c r="I12" s="6"/>
      <c r="J12" s="6"/>
    </row>
    <row r="13">
      <c r="A13" s="6">
        <v>120.0</v>
      </c>
      <c r="B13" s="6">
        <v>2.96545860389611</v>
      </c>
      <c r="C13" s="6">
        <v>3.218724012042003</v>
      </c>
      <c r="D13" s="6"/>
      <c r="G13" s="6"/>
      <c r="H13" s="6"/>
      <c r="I13" s="6"/>
      <c r="J13" s="6"/>
    </row>
    <row r="14">
      <c r="A14" s="6">
        <v>130.0</v>
      </c>
      <c r="B14" s="6">
        <v>3.195238095238082</v>
      </c>
      <c r="C14" s="6">
        <v>3.320683450228003</v>
      </c>
      <c r="D14" s="6"/>
      <c r="G14" s="6"/>
      <c r="H14" s="6"/>
      <c r="I14" s="6"/>
      <c r="J14" s="6"/>
    </row>
    <row r="15">
      <c r="A15" s="6">
        <v>140.0</v>
      </c>
      <c r="B15" s="6">
        <v>3.55051394204483</v>
      </c>
      <c r="C15" s="6">
        <v>3.498029096662009</v>
      </c>
      <c r="D15" s="6"/>
      <c r="G15" s="6"/>
      <c r="H15" s="6"/>
      <c r="I15" s="6"/>
      <c r="J15" s="6"/>
    </row>
    <row r="16">
      <c r="A16" s="6">
        <v>150.0</v>
      </c>
      <c r="B16" s="6">
        <v>3.887777777777785</v>
      </c>
      <c r="C16" s="6">
        <v>3.7197579705469934</v>
      </c>
      <c r="D16" s="6"/>
      <c r="G16" s="6"/>
      <c r="H16" s="6"/>
      <c r="I16" s="6"/>
      <c r="J16" s="6"/>
    </row>
    <row r="17">
      <c r="A17" s="6">
        <v>160.0</v>
      </c>
      <c r="B17" s="6">
        <v>4.180205479452042</v>
      </c>
      <c r="C17" s="6">
        <v>4.058071903155991</v>
      </c>
      <c r="D17" s="6"/>
      <c r="G17" s="6"/>
      <c r="H17" s="6"/>
      <c r="I17" s="6"/>
      <c r="J17" s="6"/>
    </row>
    <row r="18">
      <c r="A18" s="6">
        <v>170.0</v>
      </c>
      <c r="B18" s="6">
        <v>4.522516672516673</v>
      </c>
      <c r="C18" s="6">
        <v>4.365994275306008</v>
      </c>
      <c r="D18" s="6"/>
      <c r="G18" s="6"/>
    </row>
    <row r="19">
      <c r="A19" s="6">
        <v>180.0</v>
      </c>
      <c r="B19" s="6">
        <v>4.720526201348122</v>
      </c>
      <c r="C19" s="6">
        <v>4.583254233885015</v>
      </c>
      <c r="D19" s="6"/>
      <c r="G19" s="6"/>
    </row>
    <row r="20">
      <c r="A20" s="6">
        <v>190.0</v>
      </c>
      <c r="B20" s="6">
        <v>4.6993269230769386</v>
      </c>
      <c r="C20" s="6">
        <v>4.851475793139002</v>
      </c>
      <c r="D20" s="6"/>
      <c r="G20" s="6"/>
    </row>
    <row r="21">
      <c r="A21" s="6">
        <v>200.0</v>
      </c>
      <c r="B21" s="6">
        <v>4.597402597402606</v>
      </c>
      <c r="C21" s="6">
        <v>4.905225272856001</v>
      </c>
      <c r="D21" s="6"/>
      <c r="G21" s="6"/>
    </row>
    <row r="22">
      <c r="A22" s="6">
        <v>210.0</v>
      </c>
      <c r="B22" s="6">
        <v>4.701996336996331</v>
      </c>
      <c r="C22" s="6">
        <v>4.903428052632023</v>
      </c>
      <c r="D22" s="6"/>
      <c r="G22" s="6"/>
    </row>
    <row r="23">
      <c r="A23" s="6">
        <v>220.0</v>
      </c>
      <c r="B23" s="6">
        <v>4.860028860028876</v>
      </c>
      <c r="C23" s="6">
        <v>4.953769124029975</v>
      </c>
      <c r="D23" s="6"/>
      <c r="G23" s="6"/>
      <c r="H23" s="6"/>
      <c r="I23" s="6"/>
      <c r="J23" s="6"/>
    </row>
    <row r="24">
      <c r="A24" s="6">
        <v>230.0</v>
      </c>
      <c r="B24" s="6">
        <v>4.962802259887042</v>
      </c>
      <c r="C24" s="6">
        <v>5.197370466249026</v>
      </c>
      <c r="D24" s="6"/>
      <c r="G24" s="6"/>
      <c r="H24" s="6"/>
      <c r="I24" s="6"/>
      <c r="J24" s="6"/>
    </row>
    <row r="25">
      <c r="A25" s="6">
        <v>240.0</v>
      </c>
      <c r="B25" s="6">
        <v>5.138443777418615</v>
      </c>
      <c r="C25" s="6">
        <v>5.14645865355601</v>
      </c>
      <c r="D25" s="6"/>
      <c r="G25" s="6"/>
      <c r="H25" s="6"/>
      <c r="I25" s="6"/>
      <c r="J25" s="6"/>
    </row>
    <row r="26">
      <c r="A26" s="6">
        <v>244.0</v>
      </c>
      <c r="B26" s="6">
        <v>5.214464882943162</v>
      </c>
      <c r="C26" s="6">
        <v>5.219393249928999</v>
      </c>
      <c r="D26" s="6"/>
      <c r="G26" s="6"/>
      <c r="H26" s="6"/>
      <c r="I26" s="6"/>
      <c r="J26" s="6"/>
    </row>
    <row r="27">
      <c r="A27" s="10"/>
    </row>
    <row r="28">
      <c r="A28" s="10"/>
    </row>
    <row r="29">
      <c r="A29" s="10"/>
    </row>
    <row r="30">
      <c r="A30" s="10" t="s">
        <v>36</v>
      </c>
    </row>
    <row r="31">
      <c r="A31" s="5"/>
      <c r="B31" s="18" t="s">
        <v>37</v>
      </c>
      <c r="C31" s="5"/>
      <c r="D31" s="5"/>
      <c r="E31" s="5"/>
      <c r="F31" s="5"/>
      <c r="G31" s="5"/>
      <c r="H31" s="5"/>
      <c r="I31" s="5"/>
      <c r="J31" s="5"/>
    </row>
    <row r="32">
      <c r="A32" s="5" t="s">
        <v>34</v>
      </c>
      <c r="B32" s="6">
        <v>0.1</v>
      </c>
      <c r="C32" s="6">
        <v>0.3</v>
      </c>
      <c r="D32" s="6">
        <v>0.5</v>
      </c>
      <c r="E32" s="6">
        <v>0.7</v>
      </c>
      <c r="F32" s="6">
        <v>0.9</v>
      </c>
      <c r="G32" s="6">
        <v>1.1</v>
      </c>
      <c r="H32" s="6">
        <v>1.3</v>
      </c>
      <c r="I32" s="6">
        <v>1.5</v>
      </c>
      <c r="J32" s="6">
        <v>2.0</v>
      </c>
    </row>
    <row r="33">
      <c r="A33" s="6">
        <v>65.0</v>
      </c>
      <c r="B33" s="6">
        <v>0.5433686613090032</v>
      </c>
      <c r="C33" s="6">
        <v>0.6598740246509962</v>
      </c>
      <c r="D33" s="6">
        <v>0.8401510834384993</v>
      </c>
      <c r="E33" s="6">
        <v>1.0583758172280966</v>
      </c>
      <c r="F33" s="6">
        <v>1.2918027525639957</v>
      </c>
      <c r="G33" s="6">
        <v>1.541120554468698</v>
      </c>
      <c r="H33" s="6">
        <v>1.7928497211778947</v>
      </c>
      <c r="I33" s="6">
        <v>2.0519506120529982</v>
      </c>
      <c r="J33" s="6">
        <v>2.688190212396904</v>
      </c>
    </row>
    <row r="34">
      <c r="A34" s="6">
        <v>85.0</v>
      </c>
      <c r="B34" s="6">
        <v>0.8365880963388008</v>
      </c>
      <c r="C34" s="6">
        <v>0.9598298521354991</v>
      </c>
      <c r="D34" s="6">
        <v>1.1575427991336014</v>
      </c>
      <c r="E34" s="6">
        <v>1.399790898823703</v>
      </c>
      <c r="F34" s="6">
        <v>1.684616985220302</v>
      </c>
      <c r="G34" s="6">
        <v>1.9634334821612</v>
      </c>
      <c r="H34" s="6">
        <v>2.280873135558302</v>
      </c>
      <c r="I34" s="6">
        <v>2.575944646495401</v>
      </c>
      <c r="J34" s="6">
        <v>3.348971789621501</v>
      </c>
    </row>
    <row r="35">
      <c r="A35" s="6">
        <v>105.0</v>
      </c>
      <c r="B35" s="6">
        <v>1.1963475866183018</v>
      </c>
      <c r="C35" s="6">
        <v>1.3083808818293932</v>
      </c>
      <c r="D35" s="6">
        <v>1.522910260601904</v>
      </c>
      <c r="E35" s="6">
        <v>1.7867318914539965</v>
      </c>
      <c r="F35" s="6">
        <v>2.0870596014740954</v>
      </c>
      <c r="G35" s="6">
        <v>2.4052008681100006</v>
      </c>
      <c r="H35" s="6">
        <v>2.7554682389487937</v>
      </c>
      <c r="I35" s="6">
        <v>3.099708044462602</v>
      </c>
      <c r="J35" s="6">
        <v>3.996766988347801</v>
      </c>
    </row>
    <row r="36">
      <c r="A36" s="6">
        <v>125.0</v>
      </c>
      <c r="B36" s="6">
        <v>1.6090533936850022</v>
      </c>
      <c r="C36" s="6">
        <v>1.716702544612005</v>
      </c>
      <c r="D36" s="6">
        <v>1.9294954480599955</v>
      </c>
      <c r="E36" s="6">
        <v>2.196703624704</v>
      </c>
      <c r="F36" s="6">
        <v>2.531665391746998</v>
      </c>
      <c r="G36" s="6">
        <v>2.862157350227008</v>
      </c>
      <c r="H36" s="6">
        <v>3.248325164004001</v>
      </c>
      <c r="I36" s="6">
        <v>3.6099830200480056</v>
      </c>
      <c r="J36" s="6">
        <v>4.64762355779601</v>
      </c>
    </row>
    <row r="37">
      <c r="A37" s="6">
        <v>145.0</v>
      </c>
      <c r="B37" s="6">
        <v>2.074457358182997</v>
      </c>
      <c r="C37" s="6">
        <v>2.1768590253520017</v>
      </c>
      <c r="D37" s="6">
        <v>2.3942917291209938</v>
      </c>
      <c r="E37" s="6">
        <v>2.649331839140018</v>
      </c>
      <c r="F37" s="6">
        <v>3.0106123493960126</v>
      </c>
      <c r="G37" s="6">
        <v>3.3518953553690096</v>
      </c>
      <c r="H37" s="6">
        <v>3.741774757301016</v>
      </c>
      <c r="I37" s="6">
        <v>4.162231123764997</v>
      </c>
      <c r="J37" s="6">
        <v>5.202171821736982</v>
      </c>
    </row>
    <row r="38">
      <c r="A38" s="6">
        <v>165.0</v>
      </c>
      <c r="B38" s="6">
        <v>2.565709543778013</v>
      </c>
      <c r="C38" s="6">
        <v>2.6754573489999984</v>
      </c>
      <c r="D38" s="6">
        <v>2.878560530282982</v>
      </c>
      <c r="E38" s="6">
        <v>3.1667519848529935</v>
      </c>
      <c r="F38" s="6">
        <v>3.5108729729589925</v>
      </c>
      <c r="G38" s="6">
        <v>3.873059775919984</v>
      </c>
      <c r="H38" s="6">
        <v>4.304386753548982</v>
      </c>
      <c r="I38" s="6">
        <v>4.72167499084</v>
      </c>
      <c r="J38" s="6">
        <v>5.840230678217978</v>
      </c>
    </row>
    <row r="39">
      <c r="A39" s="6">
        <v>185.0</v>
      </c>
      <c r="B39" s="6">
        <v>3.088038598270998</v>
      </c>
      <c r="C39" s="6">
        <v>3.2135975447679925</v>
      </c>
      <c r="D39" s="6">
        <v>3.4181579994150013</v>
      </c>
      <c r="E39" s="6">
        <v>3.6921754037379912</v>
      </c>
      <c r="F39" s="6">
        <v>4.026067913401988</v>
      </c>
      <c r="G39" s="6">
        <v>4.400547804590019</v>
      </c>
      <c r="H39" s="6">
        <v>4.838683470673999</v>
      </c>
      <c r="I39" s="6">
        <v>5.2850977829830015</v>
      </c>
      <c r="J39" s="6">
        <v>6.443408829614981</v>
      </c>
    </row>
    <row r="40">
      <c r="A40" s="6">
        <v>205.0</v>
      </c>
      <c r="B40" s="6">
        <v>3.6636272837039883</v>
      </c>
      <c r="C40" s="6">
        <v>3.7620550661509924</v>
      </c>
      <c r="D40" s="6">
        <v>3.954326333023971</v>
      </c>
      <c r="E40" s="6">
        <v>4.230874878110001</v>
      </c>
      <c r="F40" s="6">
        <v>4.582799434715014</v>
      </c>
      <c r="G40" s="6">
        <v>4.945981837245029</v>
      </c>
      <c r="H40" s="6">
        <v>5.374861169178985</v>
      </c>
      <c r="I40" s="6">
        <v>5.852943948037989</v>
      </c>
      <c r="J40" s="6">
        <v>7.079617713735956</v>
      </c>
    </row>
    <row r="41">
      <c r="A41" s="6">
        <v>225.0</v>
      </c>
      <c r="B41" s="6">
        <v>4.241822647436038</v>
      </c>
      <c r="C41" s="6">
        <v>4.380151756851035</v>
      </c>
      <c r="D41" s="6">
        <v>4.540575990016009</v>
      </c>
      <c r="E41" s="6">
        <v>4.813022202375009</v>
      </c>
      <c r="F41" s="6">
        <v>5.160895795013005</v>
      </c>
      <c r="G41" s="6">
        <v>5.546145905358969</v>
      </c>
      <c r="H41" s="6">
        <v>5.9895658131940195</v>
      </c>
      <c r="I41" s="6">
        <v>6.391718244936044</v>
      </c>
      <c r="J41" s="6">
        <v>7.636378711634961</v>
      </c>
    </row>
    <row r="42">
      <c r="A42" s="6">
        <v>245.0</v>
      </c>
      <c r="B42" s="6">
        <v>4.871269729731978</v>
      </c>
      <c r="C42" s="6">
        <v>4.939828679845959</v>
      </c>
      <c r="D42" s="6">
        <v>5.165967554882002</v>
      </c>
      <c r="E42" s="6">
        <v>5.434261909535053</v>
      </c>
      <c r="F42" s="6">
        <v>5.79100083358901</v>
      </c>
      <c r="G42" s="6">
        <v>6.176356162362993</v>
      </c>
      <c r="H42" s="6">
        <v>6.593019271201001</v>
      </c>
      <c r="I42" s="6">
        <v>7.047886595615012</v>
      </c>
      <c r="J42" s="6">
        <v>8.336407065497951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</row>
    <row r="2">
      <c r="A2" s="1" t="s">
        <v>16</v>
      </c>
      <c r="E2" s="1" t="s">
        <v>17</v>
      </c>
    </row>
    <row r="3">
      <c r="A3" s="1"/>
    </row>
    <row r="4">
      <c r="A4" s="1" t="s">
        <v>18</v>
      </c>
    </row>
    <row r="5">
      <c r="A5" s="5"/>
      <c r="B5" s="6">
        <v>70.0</v>
      </c>
      <c r="C5" s="6">
        <v>75.0</v>
      </c>
      <c r="D5" s="6">
        <v>80.0</v>
      </c>
      <c r="E5" s="6">
        <v>85.0</v>
      </c>
      <c r="F5" s="6">
        <v>90.0</v>
      </c>
      <c r="G5" s="6">
        <v>95.0</v>
      </c>
      <c r="H5" s="6">
        <v>100.0</v>
      </c>
      <c r="I5" s="6">
        <v>105.0</v>
      </c>
      <c r="J5" s="6">
        <v>110.0</v>
      </c>
      <c r="K5" s="6">
        <v>115.0</v>
      </c>
      <c r="L5" s="6">
        <v>120.0</v>
      </c>
      <c r="M5" s="6">
        <v>125.0</v>
      </c>
      <c r="N5" s="6">
        <v>130.0</v>
      </c>
      <c r="O5" s="6">
        <v>135.0</v>
      </c>
      <c r="P5" s="6">
        <v>140.0</v>
      </c>
      <c r="Q5" s="6">
        <v>145.0</v>
      </c>
      <c r="R5" s="6">
        <v>150.0</v>
      </c>
      <c r="S5" s="6">
        <v>155.0</v>
      </c>
      <c r="T5" s="6">
        <v>160.0</v>
      </c>
      <c r="U5" s="6">
        <v>165.0</v>
      </c>
      <c r="V5" s="6">
        <v>170.0</v>
      </c>
      <c r="W5" s="6">
        <v>175.0</v>
      </c>
      <c r="X5" s="6">
        <v>180.0</v>
      </c>
      <c r="Y5" s="6">
        <v>185.0</v>
      </c>
      <c r="Z5" s="6">
        <v>190.0</v>
      </c>
      <c r="AA5" s="6">
        <v>195.0</v>
      </c>
      <c r="AB5" s="6">
        <v>200.0</v>
      </c>
      <c r="AC5" s="6">
        <v>205.0</v>
      </c>
      <c r="AD5" s="6">
        <v>210.0</v>
      </c>
      <c r="AE5" s="6">
        <v>215.0</v>
      </c>
      <c r="AF5" s="6">
        <v>220.0</v>
      </c>
      <c r="AG5" s="6">
        <v>225.0</v>
      </c>
      <c r="AH5" s="6">
        <v>230.0</v>
      </c>
      <c r="AI5" s="6">
        <v>235.0</v>
      </c>
      <c r="AJ5" s="6">
        <v>240.0</v>
      </c>
      <c r="AK5" s="6">
        <v>244.0</v>
      </c>
    </row>
    <row r="6">
      <c r="A6" s="6">
        <v>-189.0</v>
      </c>
      <c r="B6" s="6">
        <v>16.908</v>
      </c>
      <c r="C6" s="6">
        <v>16.094</v>
      </c>
      <c r="D6" s="6">
        <v>15.299</v>
      </c>
      <c r="E6" s="6">
        <v>14.728</v>
      </c>
      <c r="F6" s="6">
        <v>14.241</v>
      </c>
      <c r="G6" s="6">
        <v>13.808</v>
      </c>
      <c r="H6" s="6">
        <v>13.404</v>
      </c>
      <c r="I6" s="6">
        <v>13.054</v>
      </c>
      <c r="J6" s="6">
        <v>12.747</v>
      </c>
      <c r="K6" s="6">
        <v>12.41</v>
      </c>
      <c r="L6" s="6">
        <v>12.108</v>
      </c>
      <c r="M6" s="6">
        <v>11.83</v>
      </c>
      <c r="N6" s="6">
        <v>11.573</v>
      </c>
      <c r="O6" s="6">
        <v>11.404</v>
      </c>
      <c r="P6" s="6">
        <v>11.22</v>
      </c>
      <c r="Q6" s="6">
        <v>11.03</v>
      </c>
      <c r="R6" s="6">
        <v>10.788</v>
      </c>
      <c r="S6" s="6">
        <v>10.682</v>
      </c>
      <c r="T6" s="6">
        <v>10.59</v>
      </c>
      <c r="U6" s="6">
        <v>10.531</v>
      </c>
      <c r="V6" s="6">
        <v>10.477</v>
      </c>
      <c r="W6" s="6">
        <v>10.387</v>
      </c>
      <c r="X6" s="6">
        <v>10.223</v>
      </c>
      <c r="Y6" s="6">
        <v>10.094</v>
      </c>
      <c r="Z6" s="6">
        <v>9.945</v>
      </c>
      <c r="AA6" s="6">
        <v>9.788</v>
      </c>
      <c r="AB6" s="6">
        <v>9.715</v>
      </c>
      <c r="AC6" s="6">
        <v>9.654</v>
      </c>
      <c r="AD6" s="6">
        <v>9.615</v>
      </c>
      <c r="AE6" s="6">
        <v>9.576</v>
      </c>
      <c r="AF6" s="6">
        <v>9.609</v>
      </c>
      <c r="AG6" s="6">
        <v>9.562</v>
      </c>
      <c r="AH6" s="6">
        <v>9.566</v>
      </c>
      <c r="AI6" s="6">
        <v>9.476</v>
      </c>
      <c r="AJ6" s="6">
        <v>9.313</v>
      </c>
      <c r="AK6" s="6">
        <v>9.238</v>
      </c>
    </row>
    <row r="7">
      <c r="A7" s="6">
        <v>-100.0</v>
      </c>
      <c r="B7" s="6">
        <v>15.697</v>
      </c>
      <c r="C7" s="6">
        <v>14.882</v>
      </c>
      <c r="D7" s="6">
        <v>14.252</v>
      </c>
      <c r="E7" s="6">
        <v>13.786</v>
      </c>
      <c r="F7" s="6">
        <v>13.292</v>
      </c>
      <c r="G7" s="6">
        <v>12.971</v>
      </c>
      <c r="H7" s="6">
        <v>12.613</v>
      </c>
      <c r="I7" s="6">
        <v>12.324</v>
      </c>
      <c r="J7" s="6">
        <v>12.06</v>
      </c>
      <c r="K7" s="6">
        <v>11.761</v>
      </c>
      <c r="L7" s="6">
        <v>11.485</v>
      </c>
      <c r="M7" s="6">
        <v>11.271</v>
      </c>
      <c r="N7" s="6">
        <v>10.994</v>
      </c>
      <c r="O7" s="6">
        <v>10.853</v>
      </c>
      <c r="P7" s="6">
        <v>10.752</v>
      </c>
      <c r="Q7" s="6">
        <v>10.495</v>
      </c>
      <c r="R7" s="6">
        <v>10.32</v>
      </c>
      <c r="S7" s="6">
        <v>10.222</v>
      </c>
      <c r="T7" s="6">
        <v>10.201</v>
      </c>
      <c r="U7" s="6">
        <v>10.142</v>
      </c>
      <c r="V7" s="6">
        <v>10.121</v>
      </c>
      <c r="W7" s="6">
        <v>10.002</v>
      </c>
      <c r="X7" s="6">
        <v>9.877</v>
      </c>
      <c r="Y7" s="6">
        <v>9.804</v>
      </c>
      <c r="Z7" s="6">
        <v>9.6</v>
      </c>
      <c r="AA7" s="6">
        <v>9.495</v>
      </c>
      <c r="AB7" s="6">
        <v>9.415</v>
      </c>
      <c r="AC7" s="6">
        <v>9.369</v>
      </c>
      <c r="AD7" s="6">
        <v>9.363</v>
      </c>
      <c r="AE7" s="6">
        <v>9.338</v>
      </c>
      <c r="AF7" s="6">
        <v>9.383</v>
      </c>
      <c r="AG7" s="6">
        <v>9.415</v>
      </c>
      <c r="AH7" s="6">
        <v>9.369</v>
      </c>
      <c r="AI7" s="6">
        <v>9.281</v>
      </c>
      <c r="AJ7" s="6">
        <v>9.136</v>
      </c>
      <c r="AK7" s="6">
        <v>9.072</v>
      </c>
    </row>
    <row r="8">
      <c r="A8" s="6">
        <v>0.0</v>
      </c>
      <c r="B8" s="6">
        <v>14.394</v>
      </c>
      <c r="C8" s="6">
        <v>13.691</v>
      </c>
      <c r="D8" s="6">
        <v>13.174</v>
      </c>
      <c r="E8" s="6">
        <v>12.708</v>
      </c>
      <c r="F8" s="6">
        <v>12.337</v>
      </c>
      <c r="G8" s="6">
        <v>12.048</v>
      </c>
      <c r="H8" s="6">
        <v>11.824</v>
      </c>
      <c r="I8" s="6">
        <v>11.575</v>
      </c>
      <c r="J8" s="6">
        <v>11.312</v>
      </c>
      <c r="K8" s="6">
        <v>11.058</v>
      </c>
      <c r="L8" s="6">
        <v>10.786</v>
      </c>
      <c r="M8" s="6">
        <v>10.594</v>
      </c>
      <c r="N8" s="6">
        <v>10.404</v>
      </c>
      <c r="O8" s="6">
        <v>10.218</v>
      </c>
      <c r="P8" s="6">
        <v>10.133</v>
      </c>
      <c r="Q8" s="6">
        <v>9.938</v>
      </c>
      <c r="R8" s="6">
        <v>9.8</v>
      </c>
      <c r="S8" s="6">
        <v>9.714</v>
      </c>
      <c r="T8" s="6">
        <v>9.718</v>
      </c>
      <c r="U8" s="6">
        <v>9.735</v>
      </c>
      <c r="V8" s="6">
        <v>9.74</v>
      </c>
      <c r="W8" s="6">
        <v>9.681</v>
      </c>
      <c r="X8" s="6">
        <v>9.609</v>
      </c>
      <c r="Y8" s="6">
        <v>9.461</v>
      </c>
      <c r="Z8" s="6">
        <v>9.3</v>
      </c>
      <c r="AA8" s="6">
        <v>9.176</v>
      </c>
      <c r="AB8" s="6">
        <v>9.135</v>
      </c>
      <c r="AC8" s="6">
        <v>9.085</v>
      </c>
      <c r="AD8" s="6">
        <v>9.089</v>
      </c>
      <c r="AE8" s="6">
        <v>9.096</v>
      </c>
      <c r="AF8" s="6">
        <v>9.16</v>
      </c>
      <c r="AG8" s="6">
        <v>9.172</v>
      </c>
      <c r="AH8" s="6">
        <v>9.155</v>
      </c>
      <c r="AI8" s="6">
        <v>9.085</v>
      </c>
      <c r="AJ8" s="6">
        <v>8.945</v>
      </c>
      <c r="AK8" s="6">
        <v>8.871</v>
      </c>
    </row>
    <row r="9">
      <c r="A9" s="6">
        <v>100.0</v>
      </c>
      <c r="B9" s="6">
        <v>13.246</v>
      </c>
      <c r="C9" s="6">
        <v>12.613</v>
      </c>
      <c r="D9" s="6">
        <v>12.126</v>
      </c>
      <c r="E9" s="6">
        <v>11.796</v>
      </c>
      <c r="F9" s="6">
        <v>11.485</v>
      </c>
      <c r="G9" s="6">
        <v>11.291</v>
      </c>
      <c r="H9" s="6">
        <v>11.14</v>
      </c>
      <c r="I9" s="6">
        <v>10.923</v>
      </c>
      <c r="J9" s="6">
        <v>10.74</v>
      </c>
      <c r="K9" s="6">
        <v>10.507</v>
      </c>
      <c r="L9" s="6">
        <v>10.311</v>
      </c>
      <c r="M9" s="6">
        <v>10.132</v>
      </c>
      <c r="N9" s="6">
        <v>9.941</v>
      </c>
      <c r="O9" s="6">
        <v>9.753</v>
      </c>
      <c r="P9" s="6">
        <v>9.703</v>
      </c>
      <c r="Q9" s="6">
        <v>9.509</v>
      </c>
      <c r="R9" s="6">
        <v>9.381</v>
      </c>
      <c r="S9" s="6">
        <v>9.349</v>
      </c>
      <c r="T9" s="6">
        <v>9.392</v>
      </c>
      <c r="U9" s="6">
        <v>9.478</v>
      </c>
      <c r="V9" s="6">
        <v>9.482</v>
      </c>
      <c r="W9" s="6">
        <v>9.434</v>
      </c>
      <c r="X9" s="6">
        <v>9.33</v>
      </c>
      <c r="Y9" s="6">
        <v>9.222</v>
      </c>
      <c r="Z9" s="6">
        <v>9.082</v>
      </c>
      <c r="AA9" s="6">
        <v>8.973</v>
      </c>
      <c r="AB9" s="6">
        <v>8.919</v>
      </c>
      <c r="AC9" s="6">
        <v>8.881</v>
      </c>
      <c r="AD9" s="6">
        <v>8.89</v>
      </c>
      <c r="AE9" s="6">
        <v>8.9</v>
      </c>
      <c r="AF9" s="6">
        <v>9.015</v>
      </c>
      <c r="AG9" s="6">
        <v>9.009</v>
      </c>
      <c r="AH9" s="6">
        <v>9.024</v>
      </c>
      <c r="AI9" s="6">
        <v>8.941</v>
      </c>
      <c r="AJ9" s="6">
        <v>8.825</v>
      </c>
      <c r="AK9" s="6">
        <v>8.786</v>
      </c>
    </row>
    <row r="10">
      <c r="A10" s="6">
        <v>191.0</v>
      </c>
      <c r="B10" s="6">
        <v>12.247</v>
      </c>
      <c r="C10" s="6">
        <v>11.706</v>
      </c>
      <c r="D10" s="6">
        <v>11.293</v>
      </c>
      <c r="E10" s="6">
        <v>11.019</v>
      </c>
      <c r="F10" s="6">
        <v>10.807</v>
      </c>
      <c r="G10" s="6">
        <v>10.641</v>
      </c>
      <c r="H10" s="6">
        <v>10.548</v>
      </c>
      <c r="I10" s="6">
        <v>10.364</v>
      </c>
      <c r="J10" s="6">
        <v>10.162</v>
      </c>
      <c r="K10" s="6">
        <v>9.98</v>
      </c>
      <c r="L10" s="6">
        <v>9.813</v>
      </c>
      <c r="M10" s="6">
        <v>9.645</v>
      </c>
      <c r="N10" s="6">
        <v>9.547</v>
      </c>
      <c r="O10" s="6">
        <v>9.312</v>
      </c>
      <c r="P10" s="6">
        <v>9.249</v>
      </c>
      <c r="Q10" s="6">
        <v>9.114</v>
      </c>
      <c r="R10" s="6">
        <v>9.066</v>
      </c>
      <c r="S10" s="6">
        <v>9.037</v>
      </c>
      <c r="T10" s="6">
        <v>9.107</v>
      </c>
      <c r="U10" s="6">
        <v>9.241</v>
      </c>
      <c r="V10" s="6">
        <v>9.254</v>
      </c>
      <c r="W10" s="6">
        <v>9.23</v>
      </c>
      <c r="X10" s="6">
        <v>9.2</v>
      </c>
      <c r="Y10" s="6">
        <v>9.001</v>
      </c>
      <c r="Z10" s="6">
        <v>8.922</v>
      </c>
      <c r="AA10" s="6">
        <v>8.799</v>
      </c>
      <c r="AB10" s="6">
        <v>8.77</v>
      </c>
      <c r="AC10" s="6">
        <v>8.73</v>
      </c>
      <c r="AD10" s="6">
        <v>8.714</v>
      </c>
      <c r="AE10" s="6">
        <v>8.795</v>
      </c>
      <c r="AF10" s="6">
        <v>8.89</v>
      </c>
      <c r="AG10" s="6">
        <v>8.978</v>
      </c>
      <c r="AH10" s="6">
        <v>8.931</v>
      </c>
      <c r="AI10" s="6">
        <v>8.838</v>
      </c>
      <c r="AJ10" s="6">
        <v>8.754</v>
      </c>
      <c r="AK10" s="6">
        <v>8.66</v>
      </c>
    </row>
    <row r="11">
      <c r="A11" s="7" t="s">
        <v>19</v>
      </c>
    </row>
    <row r="12">
      <c r="B12" s="1" t="s">
        <v>20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1" t="s">
        <v>26</v>
      </c>
      <c r="I12" s="1" t="s">
        <v>27</v>
      </c>
      <c r="J12" s="1" t="s">
        <v>28</v>
      </c>
    </row>
    <row r="13">
      <c r="A13" s="8">
        <v>24.7834009</v>
      </c>
      <c r="B13" s="8">
        <v>-0.215227287</v>
      </c>
      <c r="C13" s="8">
        <v>-0.0214371075</v>
      </c>
      <c r="D13" s="8">
        <v>1.68527361E-4</v>
      </c>
      <c r="E13" s="8">
        <v>0.00102488992</v>
      </c>
      <c r="F13" s="8">
        <v>5.87426581E-6</v>
      </c>
      <c r="G13" s="8">
        <v>-3.61627842E-7</v>
      </c>
      <c r="H13" s="8">
        <v>-1.58988772E-8</v>
      </c>
      <c r="I13" s="8">
        <v>-1.67928117E-6</v>
      </c>
      <c r="J13" s="8">
        <v>-4.18206605E-10</v>
      </c>
    </row>
    <row r="14">
      <c r="A14" s="1" t="s">
        <v>29</v>
      </c>
      <c r="C14" s="1" t="s">
        <v>30</v>
      </c>
      <c r="E14" s="1" t="s">
        <v>31</v>
      </c>
    </row>
    <row r="19">
      <c r="A19" s="1" t="s">
        <v>32</v>
      </c>
    </row>
    <row r="20">
      <c r="A20" s="5"/>
      <c r="B20" s="6">
        <v>70.0</v>
      </c>
      <c r="C20" s="6">
        <v>75.0</v>
      </c>
      <c r="D20" s="6">
        <v>80.0</v>
      </c>
      <c r="E20" s="6">
        <v>85.0</v>
      </c>
      <c r="F20" s="6">
        <v>90.0</v>
      </c>
      <c r="G20" s="6">
        <v>95.0</v>
      </c>
      <c r="H20" s="6">
        <v>100.0</v>
      </c>
      <c r="I20" s="6">
        <v>105.0</v>
      </c>
      <c r="J20" s="6">
        <v>110.0</v>
      </c>
      <c r="K20" s="6">
        <v>115.0</v>
      </c>
      <c r="L20" s="6">
        <v>120.0</v>
      </c>
      <c r="M20" s="6">
        <v>130.0</v>
      </c>
      <c r="N20" s="6">
        <v>140.0</v>
      </c>
      <c r="O20" s="6">
        <v>150.0</v>
      </c>
      <c r="P20" s="6">
        <v>160.0</v>
      </c>
      <c r="Q20" s="6">
        <v>170.0</v>
      </c>
      <c r="R20" s="6">
        <v>180.0</v>
      </c>
      <c r="S20" s="6">
        <v>190.0</v>
      </c>
      <c r="T20" s="6">
        <v>200.0</v>
      </c>
      <c r="U20" s="6">
        <v>210.0</v>
      </c>
      <c r="V20" s="6">
        <v>220.0</v>
      </c>
      <c r="W20" s="6">
        <v>230.0</v>
      </c>
      <c r="X20" s="6">
        <v>240.0</v>
      </c>
      <c r="Y20" s="6">
        <v>244.0</v>
      </c>
    </row>
    <row r="21">
      <c r="A21" s="6">
        <v>-200.0</v>
      </c>
      <c r="B21" s="6">
        <v>16.9727</v>
      </c>
      <c r="C21" s="6">
        <v>16.197</v>
      </c>
      <c r="D21" s="6">
        <v>15.441</v>
      </c>
      <c r="E21" s="6">
        <v>14.7916</v>
      </c>
      <c r="F21" s="6">
        <v>14.1545</v>
      </c>
      <c r="G21" s="6">
        <v>13.6833</v>
      </c>
      <c r="H21" s="6">
        <v>13.1967</v>
      </c>
      <c r="I21" s="6">
        <v>12.8251</v>
      </c>
      <c r="J21" s="6">
        <v>12.452</v>
      </c>
      <c r="K21" s="6">
        <v>12.1409</v>
      </c>
      <c r="L21" s="6">
        <v>11.8298</v>
      </c>
      <c r="M21" s="6">
        <v>11.3637</v>
      </c>
      <c r="N21" s="6">
        <v>10.96</v>
      </c>
      <c r="O21" s="6">
        <v>10.6433</v>
      </c>
      <c r="P21" s="6">
        <v>10.4058</v>
      </c>
      <c r="Q21" s="6">
        <v>10.1565</v>
      </c>
      <c r="R21" s="6">
        <v>9.88557</v>
      </c>
      <c r="S21" s="6">
        <v>9.54795</v>
      </c>
      <c r="T21" s="6">
        <v>9.26869</v>
      </c>
      <c r="U21" s="6">
        <v>9.04448</v>
      </c>
      <c r="V21" s="6">
        <v>8.87697</v>
      </c>
      <c r="W21" s="6">
        <v>8.65637</v>
      </c>
      <c r="X21" s="6">
        <v>8.24229</v>
      </c>
      <c r="Y21" s="6">
        <v>8.07529</v>
      </c>
    </row>
    <row r="22">
      <c r="A22" s="6">
        <v>-100.0</v>
      </c>
      <c r="B22" s="6">
        <v>15.7986</v>
      </c>
      <c r="C22" s="6">
        <v>15.1413</v>
      </c>
      <c r="D22" s="6">
        <v>14.4565</v>
      </c>
      <c r="E22" s="6">
        <v>13.9216</v>
      </c>
      <c r="F22" s="6">
        <v>13.3762</v>
      </c>
      <c r="G22" s="6">
        <v>12.9334</v>
      </c>
      <c r="H22" s="6">
        <v>12.5062</v>
      </c>
      <c r="I22" s="6">
        <v>12.1526</v>
      </c>
      <c r="J22" s="6">
        <v>11.8287</v>
      </c>
      <c r="K22" s="6">
        <v>11.547</v>
      </c>
      <c r="L22" s="6">
        <v>11.2832</v>
      </c>
      <c r="M22" s="6">
        <v>10.8683</v>
      </c>
      <c r="N22" s="6">
        <v>10.5592</v>
      </c>
      <c r="O22" s="6">
        <v>10.2604</v>
      </c>
      <c r="P22" s="6">
        <v>10.0827</v>
      </c>
      <c r="Q22" s="6">
        <v>9.91006</v>
      </c>
      <c r="R22" s="6">
        <v>9.6775</v>
      </c>
      <c r="S22" s="6">
        <v>9.36138</v>
      </c>
      <c r="T22" s="6">
        <v>9.08301</v>
      </c>
      <c r="U22" s="6">
        <v>8.85171</v>
      </c>
      <c r="V22" s="6">
        <v>8.70783</v>
      </c>
      <c r="W22" s="6">
        <v>8.60434</v>
      </c>
      <c r="X22" s="6">
        <v>8.1162</v>
      </c>
      <c r="Y22" s="6">
        <v>7.94027</v>
      </c>
    </row>
    <row r="23">
      <c r="A23" s="6">
        <v>0.0</v>
      </c>
      <c r="B23" s="6">
        <v>14.5844</v>
      </c>
      <c r="C23" s="6">
        <v>13.984</v>
      </c>
      <c r="D23" s="6">
        <v>13.4131</v>
      </c>
      <c r="E23" s="6">
        <v>12.905</v>
      </c>
      <c r="F23" s="6">
        <v>12.4322</v>
      </c>
      <c r="G23" s="6">
        <v>12.0464</v>
      </c>
      <c r="H23" s="6">
        <v>11.6824</v>
      </c>
      <c r="I23" s="6">
        <v>11.3726</v>
      </c>
      <c r="J23" s="6">
        <v>11.0983</v>
      </c>
      <c r="K23" s="6">
        <v>10.8824</v>
      </c>
      <c r="L23" s="6">
        <v>10.6496</v>
      </c>
      <c r="M23" s="6">
        <v>10.3187</v>
      </c>
      <c r="N23" s="6">
        <v>10.0637</v>
      </c>
      <c r="O23" s="6">
        <v>9.83843</v>
      </c>
      <c r="P23" s="6">
        <v>9.72152</v>
      </c>
      <c r="Q23" s="6">
        <v>9.62663</v>
      </c>
      <c r="R23" s="6">
        <v>9.41217</v>
      </c>
      <c r="S23" s="6">
        <v>9.1714</v>
      </c>
      <c r="T23" s="6">
        <v>8.88472</v>
      </c>
      <c r="U23" s="6">
        <v>8.70953</v>
      </c>
      <c r="V23" s="6">
        <v>8.56384</v>
      </c>
      <c r="W23" s="6">
        <v>8.45962</v>
      </c>
      <c r="X23" s="6">
        <v>8.0692</v>
      </c>
      <c r="Y23" s="6">
        <v>7.92853</v>
      </c>
    </row>
    <row r="24">
      <c r="A24" s="6">
        <v>100.0</v>
      </c>
      <c r="B24" s="6">
        <v>13.5053</v>
      </c>
      <c r="C24" s="6">
        <v>13.0015</v>
      </c>
      <c r="D24" s="6">
        <v>12.495</v>
      </c>
      <c r="E24" s="6">
        <v>12.089</v>
      </c>
      <c r="F24" s="6">
        <v>11.6824</v>
      </c>
      <c r="G24" s="6">
        <v>11.3531</v>
      </c>
      <c r="H24" s="6">
        <v>11.0377</v>
      </c>
      <c r="I24" s="6">
        <v>10.7721</v>
      </c>
      <c r="J24" s="6">
        <v>10.5341</v>
      </c>
      <c r="K24" s="6">
        <v>10.3488</v>
      </c>
      <c r="L24" s="6">
        <v>10.1524</v>
      </c>
      <c r="M24" s="6">
        <v>9.89986</v>
      </c>
      <c r="N24" s="6">
        <v>9.63818</v>
      </c>
      <c r="O24" s="6">
        <v>9.5794</v>
      </c>
      <c r="P24" s="6">
        <v>9.46883</v>
      </c>
      <c r="Q24" s="6">
        <v>9.45803</v>
      </c>
      <c r="R24" s="6">
        <v>9.25137</v>
      </c>
      <c r="S24" s="6">
        <v>9.00134</v>
      </c>
      <c r="T24" s="6">
        <v>8.82532</v>
      </c>
      <c r="U24" s="6">
        <v>8.62909</v>
      </c>
      <c r="V24" s="6">
        <v>8.52692</v>
      </c>
      <c r="W24" s="6">
        <v>8.41486</v>
      </c>
      <c r="X24" s="6">
        <v>7.98967</v>
      </c>
      <c r="Y24" s="6">
        <v>7.79518</v>
      </c>
    </row>
    <row r="25">
      <c r="A25" s="6">
        <v>200.0</v>
      </c>
      <c r="B25" s="6">
        <v>12.5809</v>
      </c>
      <c r="C25" s="6">
        <v>12.1797</v>
      </c>
      <c r="D25" s="6">
        <v>11.7683</v>
      </c>
      <c r="E25" s="6">
        <v>11.3724</v>
      </c>
      <c r="F25" s="6">
        <v>11.0086</v>
      </c>
      <c r="G25" s="6">
        <v>10.7144</v>
      </c>
      <c r="H25" s="6">
        <v>10.454</v>
      </c>
      <c r="I25" s="6">
        <v>10.2422</v>
      </c>
      <c r="J25" s="6">
        <v>10.0421</v>
      </c>
      <c r="K25" s="6">
        <v>9.90084</v>
      </c>
      <c r="L25" s="6">
        <v>9.75898</v>
      </c>
      <c r="M25" s="6">
        <v>9.55592</v>
      </c>
      <c r="N25" s="6">
        <v>9.41793</v>
      </c>
      <c r="O25" s="6">
        <v>9.34768</v>
      </c>
      <c r="P25" s="6">
        <v>9.37254</v>
      </c>
      <c r="Q25" s="6">
        <v>9.36469</v>
      </c>
      <c r="R25" s="6">
        <v>9.17228</v>
      </c>
      <c r="S25" s="6">
        <v>8.97077</v>
      </c>
      <c r="T25" s="6">
        <v>8.76796</v>
      </c>
      <c r="U25" s="6">
        <v>8.6325</v>
      </c>
      <c r="V25" s="6">
        <v>8.58229</v>
      </c>
      <c r="W25" s="6">
        <v>8.55332</v>
      </c>
      <c r="X25" s="6">
        <v>8.10999</v>
      </c>
      <c r="Y25" s="6">
        <v>7.94917</v>
      </c>
    </row>
    <row r="26">
      <c r="A26" s="7" t="s">
        <v>19</v>
      </c>
    </row>
    <row r="27">
      <c r="B27" s="1" t="s">
        <v>20</v>
      </c>
      <c r="C27" s="1" t="s">
        <v>21</v>
      </c>
      <c r="D27" s="1" t="s">
        <v>22</v>
      </c>
      <c r="E27" s="1" t="s">
        <v>23</v>
      </c>
      <c r="F27" s="1" t="s">
        <v>24</v>
      </c>
      <c r="G27" s="1" t="s">
        <v>25</v>
      </c>
      <c r="H27" s="1" t="s">
        <v>26</v>
      </c>
      <c r="I27" s="1" t="s">
        <v>27</v>
      </c>
      <c r="J27" s="1" t="s">
        <v>28</v>
      </c>
    </row>
    <row r="28">
      <c r="A28" s="9">
        <v>28.3365581</v>
      </c>
      <c r="B28" s="9">
        <v>-0.292144413</v>
      </c>
      <c r="C28" s="9">
        <v>-0.0211307853</v>
      </c>
      <c r="D28" s="9">
        <v>1.70572454E-4</v>
      </c>
      <c r="E28" s="9">
        <v>0.00155394494</v>
      </c>
      <c r="F28" s="9">
        <v>3.80722617E-6</v>
      </c>
      <c r="G28" s="9">
        <v>-3.62050753E-7</v>
      </c>
      <c r="H28" s="9">
        <v>-3.22592908E-9</v>
      </c>
      <c r="I28" s="9">
        <v>-2.87373961E-6</v>
      </c>
      <c r="J28" s="9">
        <v>1.40467014E-8</v>
      </c>
    </row>
    <row r="29">
      <c r="A29" s="1" t="s">
        <v>29</v>
      </c>
      <c r="C29" s="1" t="s">
        <v>30</v>
      </c>
      <c r="E29" s="1" t="s">
        <v>31</v>
      </c>
    </row>
  </sheetData>
  <drawing r:id="rId1"/>
</worksheet>
</file>