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gostinger/Desktop/"/>
    </mc:Choice>
  </mc:AlternateContent>
  <xr:revisionPtr revIDLastSave="0" documentId="13_ncr:1_{C42F4AAB-3335-FF4F-8750-EB1253389EF9}" xr6:coauthVersionLast="47" xr6:coauthVersionMax="47" xr10:uidLastSave="{00000000-0000-0000-0000-000000000000}"/>
  <bookViews>
    <workbookView xWindow="3020" yWindow="1220" windowWidth="28800" windowHeight="16180" activeTab="6" xr2:uid="{00000000-000D-0000-FFFF-FFFF00000000}"/>
  </bookViews>
  <sheets>
    <sheet name="Crowdfunding" sheetId="1" r:id="rId1"/>
    <sheet name="Category &amp; Outcome" sheetId="2" r:id="rId2"/>
    <sheet name="SubCategory &amp; Outcome" sheetId="3" r:id="rId3"/>
    <sheet name="Month &amp; Outcome" sheetId="9" r:id="rId4"/>
    <sheet name="Crowfunding Goal Analysis" sheetId="10" r:id="rId5"/>
    <sheet name="Statistical Analysis" sheetId="11" r:id="rId6"/>
    <sheet name="Success by Year" sheetId="17" r:id="rId7"/>
  </sheets>
  <definedNames>
    <definedName name="_xlnm._FilterDatabase" localSheetId="0" hidden="1">Crowdfunding!$A$1:$T$1001</definedName>
  </definedNames>
  <calcPr calcId="191029"/>
  <pivotCaches>
    <pivotCache cacheId="21" r:id="rId8"/>
    <pivotCache cacheId="7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7" l="1"/>
  <c r="G7" i="17"/>
  <c r="G8" i="17"/>
  <c r="G9" i="17"/>
  <c r="G10" i="17"/>
  <c r="G11" i="17"/>
  <c r="G12" i="17"/>
  <c r="G13" i="17"/>
  <c r="G14" i="17"/>
  <c r="G5" i="17"/>
  <c r="G5" i="2"/>
  <c r="H29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6" i="3"/>
  <c r="F6" i="9"/>
  <c r="F7" i="9"/>
  <c r="F8" i="9"/>
  <c r="F9" i="9"/>
  <c r="F10" i="9"/>
  <c r="F11" i="9"/>
  <c r="F12" i="9"/>
  <c r="F13" i="9"/>
  <c r="F14" i="9"/>
  <c r="F15" i="9"/>
  <c r="F16" i="9"/>
  <c r="F5" i="9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3" i="11"/>
  <c r="K8" i="11"/>
  <c r="J8" i="11"/>
  <c r="K7" i="11"/>
  <c r="J7" i="11"/>
  <c r="K6" i="11"/>
  <c r="J6" i="11"/>
  <c r="K5" i="11"/>
  <c r="J5" i="11"/>
  <c r="K4" i="11"/>
  <c r="J4" i="11"/>
  <c r="K3" i="11"/>
  <c r="J3" i="11"/>
  <c r="E3" i="10"/>
  <c r="F3" i="10"/>
  <c r="E4" i="10"/>
  <c r="F4" i="10"/>
  <c r="E5" i="10"/>
  <c r="F5" i="10"/>
  <c r="E6" i="10"/>
  <c r="F6" i="10"/>
  <c r="E7" i="10"/>
  <c r="F7" i="10"/>
  <c r="E8" i="10"/>
  <c r="F8" i="10"/>
  <c r="E9" i="10"/>
  <c r="F9" i="10"/>
  <c r="E10" i="10"/>
  <c r="F10" i="10"/>
  <c r="E11" i="10"/>
  <c r="F11" i="10"/>
  <c r="E12" i="10"/>
  <c r="F12" i="10"/>
  <c r="E13" i="10"/>
  <c r="F13" i="10"/>
  <c r="E14" i="10"/>
  <c r="F14" i="10"/>
  <c r="D14" i="10"/>
  <c r="D13" i="10"/>
  <c r="D12" i="10"/>
  <c r="D11" i="10"/>
  <c r="G11" i="10" s="1"/>
  <c r="D10" i="10"/>
  <c r="D9" i="10"/>
  <c r="D8" i="10"/>
  <c r="D7" i="10"/>
  <c r="D6" i="10"/>
  <c r="D5" i="10"/>
  <c r="D4" i="10"/>
  <c r="D3" i="10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6" i="3"/>
  <c r="G6" i="2"/>
  <c r="G7" i="2"/>
  <c r="G8" i="2"/>
  <c r="G9" i="2"/>
  <c r="G10" i="2"/>
  <c r="G11" i="2"/>
  <c r="G12" i="2"/>
  <c r="G13" i="2"/>
  <c r="S990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/>
  <c r="Q982" i="1" a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/>
  <c r="Q951" i="1" a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/>
  <c r="Q939" i="1" a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/>
  <c r="Q919" i="1" a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/>
  <c r="Q838" i="1" a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/>
  <c r="Q815" i="1" a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/>
  <c r="Q808" i="1" a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/>
  <c r="Q790" i="1" a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/>
  <c r="Q756" i="1" a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/>
  <c r="Q744" i="1" a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/>
  <c r="Q678" i="1" a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/>
  <c r="Q671" i="1" a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/>
  <c r="Q664" i="1" a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/>
  <c r="Q634" i="1" a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/>
  <c r="Q618" i="1" a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/>
  <c r="Q591" i="1" a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/>
  <c r="Q538" i="1" a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/>
  <c r="Q407" i="1" a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/>
  <c r="Q389" i="1" a="1"/>
  <c r="Q388" i="1"/>
  <c r="Q388" i="1" a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/>
  <c r="Q380" i="1" a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/>
  <c r="Q338" i="1" a="1"/>
  <c r="Q337" i="1" a="1"/>
  <c r="Q337" i="1" s="1"/>
  <c r="Q336" i="1" a="1"/>
  <c r="Q336" i="1" s="1"/>
  <c r="Q335" i="1" a="1"/>
  <c r="Q335" i="1" s="1"/>
  <c r="Q334" i="1" a="1"/>
  <c r="Q334" i="1" s="1"/>
  <c r="Q333" i="1"/>
  <c r="Q333" i="1" a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/>
  <c r="Q250" i="1" a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/>
  <c r="Q229" i="1" a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/>
  <c r="Q186" i="1" a="1"/>
  <c r="Q185" i="1" a="1"/>
  <c r="Q185" i="1" s="1"/>
  <c r="Q184" i="1" a="1"/>
  <c r="Q184" i="1" s="1"/>
  <c r="Q183" i="1" a="1"/>
  <c r="Q183" i="1" s="1"/>
  <c r="Q182" i="1" a="1"/>
  <c r="Q182" i="1" s="1"/>
  <c r="Q181" i="1"/>
  <c r="Q181" i="1" a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/>
  <c r="Q169" i="1" a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/>
  <c r="Q101" i="1" a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8" i="10" l="1"/>
  <c r="J8" i="10" s="1"/>
  <c r="G9" i="10"/>
  <c r="H9" i="10" s="1"/>
  <c r="G10" i="10"/>
  <c r="J10" i="10" s="1"/>
  <c r="I8" i="10"/>
  <c r="J11" i="10"/>
  <c r="I11" i="10"/>
  <c r="G3" i="10"/>
  <c r="J3" i="10" s="1"/>
  <c r="G7" i="10"/>
  <c r="H7" i="10" s="1"/>
  <c r="H11" i="10"/>
  <c r="G14" i="10"/>
  <c r="H14" i="10" s="1"/>
  <c r="G6" i="10"/>
  <c r="I6" i="10" s="1"/>
  <c r="F16" i="10"/>
  <c r="G13" i="10"/>
  <c r="I13" i="10" s="1"/>
  <c r="G5" i="10"/>
  <c r="J5" i="10" s="1"/>
  <c r="G12" i="10"/>
  <c r="J12" i="10" s="1"/>
  <c r="G4" i="10"/>
  <c r="I4" i="10" s="1"/>
  <c r="H8" i="10"/>
  <c r="E16" i="10"/>
  <c r="D16" i="10"/>
  <c r="I5" i="10" l="1"/>
  <c r="J9" i="10"/>
  <c r="H10" i="10"/>
  <c r="I10" i="10"/>
  <c r="I9" i="10"/>
  <c r="J6" i="10"/>
  <c r="H4" i="10"/>
  <c r="G16" i="10"/>
  <c r="I14" i="10"/>
  <c r="H6" i="10"/>
  <c r="H3" i="10"/>
  <c r="H12" i="10"/>
  <c r="I3" i="10"/>
  <c r="H13" i="10"/>
  <c r="I7" i="10"/>
  <c r="H5" i="10"/>
  <c r="J14" i="10"/>
  <c r="J4" i="10"/>
  <c r="J13" i="10"/>
  <c r="I12" i="10"/>
  <c r="J7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<sst xmlns="http://schemas.openxmlformats.org/spreadsheetml/2006/main" count="7120" uniqueCount="2166">
  <si>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</si>
  <si>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</si>
  <si>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</si>
  <si>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</si>
  <si>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</si>
  <si>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</si>
  <si>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</si>
  <si>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</si>
  <si>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</si>
  <si>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</si>
  <si>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</si>
  <si>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</si>
  <si>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</si>
  <si>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</si>
  <si>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</si>
  <si>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</si>
  <si>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</si>
  <si>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</si>
  <si>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</si>
  <si>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</si>
  <si>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</si>
  <si>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</si>
  <si>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</si>
  <si>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</si>
  <si>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</si>
  <si>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</si>
  <si>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</si>
  <si>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</si>
  <si>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</si>
  <si>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</si>
  <si>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</si>
  <si>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</si>
  <si>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</si>
  <si>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</si>
  <si>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</si>
  <si>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</si>
  <si>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</si>
  <si>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</si>
  <si>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</si>
  <si>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</si>
  <si>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</si>
  <si>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</si>
  <si>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</si>
  <si>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</si>
  <si>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</si>
  <si>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</si>
  <si>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</si>
  <si>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</si>
  <si>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</si>
  <si>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</si>
  <si>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</si>
  <si>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</si>
  <si>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</si>
  <si>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</si>
  <si>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</si>
  <si>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</si>
  <si>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</si>
  <si>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</si>
  <si>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</si>
  <si>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</si>
  <si>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</si>
  <si>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</si>
  <si>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</si>
  <si>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</si>
  <si>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</si>
  <si>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</si>
  <si>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</si>
  <si>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</si>
  <si>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</si>
  <si>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</si>
  <si>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</si>
  <si>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</si>
  <si>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</si>
  <si>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</si>
  <si>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</si>
  <si>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</si>
  <si>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</si>
  <si>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</si>
  <si>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</si>
  <si>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</si>
  <si>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</si>
  <si>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</si>
  <si>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</si>
  <si>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</si>
  <si>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</si>
  <si>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</si>
  <si>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</si>
  <si>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</si>
  <si>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</si>
  <si>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</si>
  <si>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</si>
  <si>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</si>
  <si>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</si>
  <si>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</si>
  <si>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</si>
  <si>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</si>
  <si>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</si>
  <si>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</si>
  <si>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</si>
  <si>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</si>
  <si>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</si>
  <si>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</si>
  <si>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</si>
  <si>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</si>
  <si>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</si>
  <si>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</si>
  <si>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</si>
  <si>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</si>
  <si>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</si>
  <si>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</si>
  <si>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</si>
  <si>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</si>
  <si>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</si>
  <si>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</si>
  <si>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</si>
  <si>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</si>
  <si>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</si>
  <si>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</si>
  <si>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</si>
  <si>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</si>
  <si>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</si>
  <si>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</si>
  <si>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</si>
  <si>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</si>
  <si>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</si>
  <si>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</si>
  <si>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</si>
  <si>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</si>
  <si>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</si>
  <si>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</si>
  <si>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</si>
  <si>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</si>
  <si>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</si>
  <si>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</si>
  <si>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</si>
  <si>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</si>
  <si>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</si>
  <si>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</si>
  <si>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</si>
  <si>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</si>
  <si>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</si>
  <si>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</si>
  <si>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</si>
  <si>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</si>
  <si>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</si>
  <si>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</si>
  <si>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</si>
  <si>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</si>
  <si>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</si>
  <si>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</si>
  <si>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</si>
  <si>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</si>
  <si>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</si>
  <si>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</si>
  <si>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</si>
  <si>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</si>
  <si>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</si>
  <si>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</si>
  <si>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</si>
  <si>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</si>
  <si>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</si>
  <si>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</si>
  <si>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</si>
  <si>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</si>
  <si>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</si>
  <si>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</si>
  <si>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</si>
  <si>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</si>
  <si>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</si>
  <si>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</si>
  <si>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</si>
  <si>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</si>
  <si>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</si>
  <si>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</si>
  <si>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</si>
  <si>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</si>
  <si>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</si>
  <si>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</si>
  <si>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</si>
  <si>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</si>
  <si>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</si>
  <si>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</si>
  <si>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</si>
  <si>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</si>
  <si>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</si>
  <si>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</si>
  <si>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</si>
  <si>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</si>
  <si>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</si>
  <si>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</si>
  <si>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</si>
  <si>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</si>
  <si>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</si>
  <si>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</si>
  <si>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</si>
  <si>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</si>
  <si>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</si>
  <si>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</si>
  <si>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</si>
  <si>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</si>
  <si>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</si>
  <si>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</si>
  <si>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</si>
  <si>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</si>
  <si>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</si>
  <si>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</si>
  <si>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</si>
  <si>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</si>
  <si>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</si>
  <si>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</si>
  <si>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</si>
  <si>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</si>
  <si>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</si>
  <si>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</si>
  <si>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</si>
  <si>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</si>
  <si>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</si>
  <si>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</si>
  <si>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</si>
  <si>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</si>
  <si>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</si>
  <si>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</si>
  <si>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</si>
  <si>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</si>
  <si>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</si>
  <si>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</si>
  <si>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</si>
  <si>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</si>
  <si>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</si>
  <si>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</si>
  <si>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</si>
  <si>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</si>
  <si>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</si>
  <si>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</si>
  <si>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</si>
  <si>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</si>
  <si>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</si>
  <si>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</si>
  <si>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</si>
  <si>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</si>
  <si>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</si>
  <si>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</si>
  <si>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</si>
  <si>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</si>
  <si>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</si>
  <si>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</si>
  <si>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</si>
  <si>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</si>
  <si>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</si>
  <si>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</si>
  <si>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</si>
  <si>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</si>
  <si>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</si>
  <si>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</si>
  <si>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</si>
  <si>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</si>
  <si>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</si>
  <si>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</si>
  <si>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</si>
  <si>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</si>
  <si>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</si>
  <si>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</si>
  <si>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</si>
  <si>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</si>
  <si>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</si>
  <si>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</si>
  <si>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</si>
  <si>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</si>
  <si>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</si>
  <si>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</si>
  <si>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</si>
  <si>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</si>
  <si>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</si>
  <si>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</si>
  <si>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</si>
  <si>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</si>
  <si>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</si>
  <si>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</si>
  <si>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</si>
  <si>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</si>
  <si>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</si>
  <si>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</si>
  <si>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</si>
  <si>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</si>
  <si>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</si>
  <si>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</si>
  <si>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</si>
  <si>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</si>
  <si>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</si>
  <si>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</si>
  <si>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</si>
  <si>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</si>
  <si>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</si>
  <si>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</si>
  <si>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</si>
  <si>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</si>
  <si>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</si>
  <si>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</si>
  <si>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</si>
  <si>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</si>
  <si>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</si>
  <si>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</si>
  <si>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</si>
  <si>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</si>
  <si>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</si>
  <si>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</si>
  <si>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</si>
  <si>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</si>
  <si>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</si>
  <si>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</si>
  <si>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</si>
  <si>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</si>
  <si>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</si>
  <si>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</si>
  <si>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</si>
  <si>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</si>
  <si>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</si>
  <si>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</si>
  <si>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</si>
  <si>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</si>
  <si>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</si>
  <si>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</si>
  <si>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</si>
  <si>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</si>
  <si>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</si>
  <si>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</si>
  <si>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</si>
  <si>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</si>
  <si>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</si>
  <si>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</si>
  <si>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</si>
  <si>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</si>
  <si>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</si>
  <si>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</si>
  <si>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</si>
  <si>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</si>
  <si>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</si>
  <si>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</si>
  <si>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</si>
  <si>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</si>
  <si>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</si>
  <si>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</si>
  <si>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</si>
  <si>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</si>
  <si>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</si>
  <si>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</si>
  <si>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</si>
  <si>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</si>
  <si>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</si>
  <si>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</si>
  <si>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</si>
  <si>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</si>
  <si>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</si>
  <si>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</si>
  <si>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</si>
  <si>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</si>
  <si>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</si>
  <si>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</si>
  <si>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</si>
  <si>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</si>
  <si>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</si>
  <si>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</si>
  <si>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</si>
  <si>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</si>
  <si>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</si>
  <si>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</si>
  <si>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</si>
  <si>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</si>
  <si>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</si>
  <si>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</si>
  <si>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</si>
  <si>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</si>
  <si>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</si>
  <si>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</si>
  <si>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</si>
  <si>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</si>
  <si>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</si>
  <si>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</si>
  <si>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</si>
  <si>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</si>
  <si>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</si>
  <si>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</si>
  <si>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</si>
  <si>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</si>
  <si>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</si>
  <si>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</si>
  <si>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</si>
  <si>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</si>
  <si>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</si>
  <si>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</si>
  <si>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</si>
  <si>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</si>
  <si>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</si>
  <si>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</si>
  <si>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</si>
  <si>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</si>
  <si>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</si>
  <si>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</si>
  <si>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</si>
  <si>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</si>
  <si>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</si>
  <si>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</si>
  <si>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</si>
  <si>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</si>
  <si>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</si>
  <si>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</si>
  <si>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</si>
  <si>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</si>
  <si>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</si>
  <si>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</si>
  <si>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</si>
  <si>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</si>
  <si>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</si>
  <si>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</si>
  <si>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</si>
  <si>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</si>
  <si>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</si>
  <si>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</si>
  <si>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</si>
  <si>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</si>
  <si>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</si>
  <si>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</si>
  <si>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</si>
  <si>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</si>
  <si>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</si>
  <si>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</si>
  <si>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</si>
  <si>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</si>
  <si>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</si>
  <si>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</si>
  <si>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</si>
  <si>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</si>
  <si>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</si>
  <si>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</si>
  <si>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</si>
  <si>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</si>
  <si>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</si>
  <si>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</si>
  <si>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</si>
  <si>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</si>
  <si>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</si>
  <si>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</si>
  <si>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</si>
  <si>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</si>
  <si>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</si>
  <si>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</si>
  <si>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</si>
  <si>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</si>
  <si>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</si>
  <si>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</si>
  <si>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</si>
  <si>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</si>
  <si>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</si>
  <si>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</si>
  <si>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</si>
  <si>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</si>
  <si>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</si>
  <si>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</si>
  <si>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</si>
  <si>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</si>
  <si>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</si>
  <si>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</si>
  <si>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</si>
  <si>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</si>
  <si>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</si>
  <si>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</si>
  <si>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</si>
  <si>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</si>
  <si>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</si>
  <si>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</si>
  <si>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</si>
  <si>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</si>
  <si>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</si>
  <si>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</si>
  <si>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</si>
  <si>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</si>
  <si>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</si>
  <si>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</si>
  <si>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</si>
  <si>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</si>
  <si>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</si>
  <si>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</si>
  <si>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</si>
  <si>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</si>
  <si>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</si>
  <si>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</si>
  <si>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</si>
  <si>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</si>
  <si>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</si>
  <si>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</si>
  <si>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</si>
  <si>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</si>
  <si>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</si>
  <si>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</si>
  <si>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</si>
  <si>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</si>
  <si>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</si>
  <si>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</si>
  <si>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</si>
  <si>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</si>
  <si>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</si>
  <si>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</si>
  <si>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</si>
  <si>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</si>
  <si>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</si>
  <si>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</si>
  <si>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</si>
  <si>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</si>
  <si>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</si>
  <si>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</si>
  <si>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</si>
  <si>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</si>
  <si>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</si>
  <si>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</si>
  <si>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</si>
  <si>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</si>
  <si>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</si>
  <si>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</si>
  <si>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</si>
  <si>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</si>
  <si>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</si>
  <si>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</si>
  <si>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</si>
  <si>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</si>
  <si>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</si>
  <si>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</si>
  <si>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</si>
  <si>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</si>
  <si>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</si>
  <si>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</si>
  <si>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</si>
  <si>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</si>
  <si>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</si>
  <si>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</si>
  <si>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</si>
  <si>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</si>
  <si>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</si>
  <si>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</si>
  <si>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</si>
  <si>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</si>
  <si>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</si>
  <si>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</si>
  <si>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</si>
  <si>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</si>
  <si>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</si>
  <si>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</si>
  <si>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</si>
  <si>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</si>
  <si>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</si>
  <si>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</si>
  <si>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</si>
  <si>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</si>
  <si>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</si>
  <si>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</si>
  <si>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</si>
  <si>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</si>
  <si>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</si>
  <si>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</si>
  <si>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</si>
  <si>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</si>
  <si>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</si>
  <si>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</si>
  <si>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</si>
  <si>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</si>
  <si>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</si>
  <si>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</si>
  <si>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</si>
  <si>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</si>
  <si>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</si>
  <si>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</si>
  <si>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</si>
  <si>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</si>
  <si>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</si>
  <si>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</si>
  <si>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</si>
  <si>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</si>
  <si>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</si>
  <si>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</si>
  <si>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</si>
  <si>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</si>
  <si>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</si>
  <si>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</si>
  <si>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</si>
  <si>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</si>
  <si>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</si>
  <si>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</si>
  <si>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</si>
  <si>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</si>
  <si>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</si>
  <si>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</si>
  <si>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</si>
  <si>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</si>
  <si>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</si>
  <si>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</si>
  <si>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</si>
  <si>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</si>
  <si>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</si>
  <si>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</si>
  <si>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</si>
  <si>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</si>
  <si>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</si>
  <si>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</si>
  <si>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</si>
  <si>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</si>
  <si>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</si>
  <si>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</si>
  <si>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</si>
  <si>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</si>
  <si>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</si>
  <si>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</si>
  <si>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</si>
  <si>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</si>
  <si>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</si>
  <si>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</si>
  <si>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</si>
  <si>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</si>
  <si>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</si>
  <si>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</si>
  <si>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</si>
  <si>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</si>
  <si>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</si>
  <si>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</si>
  <si>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</si>
  <si>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</si>
  <si>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</si>
  <si>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</si>
  <si>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</si>
  <si>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</si>
  <si>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</si>
  <si>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</si>
  <si>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</si>
  <si>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</si>
  <si>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</si>
  <si>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</si>
  <si>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</si>
  <si>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</si>
  <si>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</si>
  <si>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</si>
  <si>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</si>
  <si>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</si>
  <si>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</si>
  <si>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</si>
  <si>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</si>
  <si>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</si>
  <si>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</si>
  <si>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</si>
  <si>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</si>
  <si>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</si>
  <si>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</si>
  <si>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</si>
  <si>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</si>
  <si>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</si>
  <si>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</si>
  <si>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</si>
  <si>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</si>
  <si>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</si>
  <si>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</si>
  <si>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</si>
  <si>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</si>
  <si>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</si>
  <si>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</si>
  <si>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</si>
  <si>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</si>
  <si>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</si>
  <si>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</si>
  <si>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</si>
  <si>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</si>
  <si>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</si>
  <si>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</si>
  <si>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</si>
  <si>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</si>
  <si>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</si>
  <si>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</si>
  <si>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</si>
  <si>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</si>
  <si>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</si>
  <si>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</si>
  <si>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</si>
  <si>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</si>
  <si>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</si>
  <si>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</si>
  <si>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</si>
  <si>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</si>
  <si>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</si>
  <si>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</si>
  <si>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</si>
  <si>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</si>
  <si>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</si>
  <si>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</si>
  <si>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</si>
  <si>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</si>
  <si>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</si>
  <si>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</si>
  <si>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</si>
  <si>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</si>
  <si>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</si>
  <si>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</si>
  <si>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</si>
  <si>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</si>
  <si>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</si>
  <si>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</si>
  <si>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</si>
  <si>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</si>
  <si>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</si>
  <si>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</si>
  <si>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</si>
  <si>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</si>
  <si>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</si>
  <si>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</si>
  <si>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</si>
  <si>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</si>
  <si>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</si>
  <si>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</si>
  <si>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</si>
  <si>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</si>
  <si>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</si>
  <si>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</si>
  <si>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</si>
  <si>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</si>
  <si>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</si>
  <si>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</si>
  <si>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</si>
  <si>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</si>
  <si>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</si>
  <si>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</si>
  <si>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</si>
  <si>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</si>
  <si>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</si>
  <si>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</si>
  <si>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</si>
  <si>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</si>
  <si>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</si>
  <si>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</si>
  <si>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</si>
  <si>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</si>
  <si>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</si>
  <si>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</si>
  <si>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</si>
  <si>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</si>
  <si>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</si>
  <si>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</si>
  <si>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</si>
  <si>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</si>
  <si>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</si>
  <si>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</si>
  <si>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</si>
  <si>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</si>
  <si>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</si>
  <si>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</si>
  <si>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</si>
  <si>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</si>
  <si>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</si>
  <si>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</si>
  <si>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</si>
  <si>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</si>
  <si>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</si>
  <si>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</si>
  <si>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</si>
  <si>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</si>
  <si>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</si>
  <si>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</si>
  <si>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</si>
  <si>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</si>
  <si>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</si>
  <si>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</si>
  <si>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</si>
  <si>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</si>
  <si>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</si>
  <si>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</si>
  <si>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</si>
  <si>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</si>
  <si>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</si>
  <si>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</si>
  <si>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</si>
  <si>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</si>
  <si>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</si>
  <si>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</si>
  <si>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</si>
  <si>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</si>
  <si>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</si>
  <si>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</si>
  <si>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</si>
  <si>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</si>
  <si>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</si>
  <si>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</si>
  <si>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</si>
  <si>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</si>
  <si>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</si>
  <si>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</si>
  <si>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</si>
  <si>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</si>
  <si>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</si>
  <si>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</si>
  <si>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</si>
  <si>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</si>
  <si>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</si>
  <si>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</si>
  <si>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</si>
  <si>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</si>
  <si>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</si>
  <si>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</si>
  <si>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</si>
  <si>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</si>
  <si>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</si>
  <si>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</si>
  <si>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</si>
  <si>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</si>
  <si>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</si>
  <si>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</si>
  <si>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</si>
  <si>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</si>
  <si>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</si>
  <si>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</si>
  <si>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</si>
  <si>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</si>
  <si>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</si>
  <si>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</si>
  <si>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</si>
  <si>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</si>
  <si>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</si>
  <si>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</si>
  <si>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</si>
  <si>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</si>
  <si>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</si>
  <si>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</si>
  <si>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</si>
  <si>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</si>
  <si>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</si>
  <si>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</si>
  <si>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</si>
  <si>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</si>
  <si>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</si>
  <si>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</si>
  <si>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</si>
  <si>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</si>
  <si>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</si>
  <si>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</si>
  <si>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</si>
  <si>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</si>
  <si>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</si>
  <si>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</si>
  <si>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</si>
  <si>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</si>
  <si>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</si>
  <si>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</si>
  <si>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</si>
  <si>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</si>
  <si>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</si>
  <si>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</si>
  <si>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</si>
  <si>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</si>
  <si>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</si>
  <si>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</si>
  <si>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</si>
  <si>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</si>
  <si>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</si>
  <si>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</si>
  <si>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</si>
  <si>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</si>
  <si>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</si>
  <si>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</si>
  <si>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</si>
  <si>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</si>
  <si>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</si>
  <si>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</si>
  <si>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</si>
  <si>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</si>
  <si>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</si>
  <si>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</si>
  <si>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</si>
  <si>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</si>
  <si>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</si>
  <si>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</si>
  <si>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</si>
  <si>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</si>
  <si>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</si>
  <si>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</si>
  <si>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</si>
  <si>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</si>
  <si>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</si>
  <si>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</si>
  <si>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</si>
  <si>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</si>
  <si>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</si>
  <si>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</si>
  <si>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</si>
  <si>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</si>
  <si>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</si>
  <si>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</si>
  <si>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</si>
  <si>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</si>
  <si>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</si>
  <si>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</si>
  <si>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</si>
  <si>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</si>
  <si>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</si>
  <si>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</si>
  <si>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</si>
  <si>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</si>
  <si>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</si>
  <si>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</si>
  <si>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</si>
  <si>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</si>
  <si>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</si>
  <si>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</si>
  <si>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</si>
  <si>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</si>
  <si>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</si>
  <si>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</si>
  <si>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</si>
  <si>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</si>
  <si>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</si>
  <si>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</si>
  <si>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</si>
  <si>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</si>
  <si>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</si>
  <si>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</si>
  <si>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</si>
  <si>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</si>
  <si>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</si>
  <si>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</si>
  <si>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</si>
  <si>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</si>
  <si>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</si>
  <si>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</si>
  <si>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</si>
  <si>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</si>
  <si>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</si>
  <si>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</si>
  <si>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</si>
  <si>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</si>
  <si>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</si>
  <si>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</si>
  <si>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</si>
  <si>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</si>
  <si>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</si>
  <si>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</si>
  <si>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</si>
  <si>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</si>
  <si>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</si>
  <si>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</si>
  <si>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</si>
  <si>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</si>
  <si>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</si>
  <si>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</si>
  <si>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</si>
  <si>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</si>
  <si>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</si>
  <si>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</si>
  <si>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</si>
  <si>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</si>
  <si>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</si>
  <si>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</si>
  <si>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</si>
  <si>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</si>
  <si>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</si>
  <si>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</si>
  <si>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</si>
  <si>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</si>
  <si>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</si>
  <si>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</si>
  <si>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</si>
  <si>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</si>
  <si>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</si>
  <si>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</si>
  <si>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</si>
  <si>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</si>
  <si>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</si>
  <si>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</si>
  <si>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</si>
  <si>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</si>
  <si>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</si>
  <si>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</si>
  <si>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</si>
  <si>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</si>
  <si>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</si>
  <si>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</si>
  <si>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</si>
  <si>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</si>
  <si>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</si>
  <si>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</si>
  <si>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</si>
  <si>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</si>
  <si>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</si>
  <si>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</si>
  <si>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</si>
  <si>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</si>
  <si>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</si>
  <si>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</si>
  <si>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</si>
  <si>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</si>
  <si>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</si>
  <si>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</si>
  <si>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</si>
  <si>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</si>
  <si>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</si>
  <si>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</si>
  <si>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</si>
  <si>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</si>
  <si>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</si>
  <si>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</si>
  <si>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</si>
  <si>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</si>
  <si>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</si>
  <si>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</si>
  <si>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</si>
  <si>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</si>
  <si>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</si>
  <si>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</si>
  <si>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</si>
  <si>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</si>
  <si>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</si>
  <si>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</si>
  <si>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</si>
  <si>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</si>
  <si>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</si>
  <si>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</si>
  <si>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</si>
  <si>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</si>
  <si>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</si>
  <si>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</si>
  <si>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</si>
  <si>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</si>
  <si>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</si>
  <si>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</si>
  <si>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</si>
  <si>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</si>
  <si>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</si>
  <si>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</si>
  <si>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</si>
  <si>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</si>
  <si>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</si>
  <si>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</si>
  <si>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</si>
  <si>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</si>
  <si>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</si>
  <si>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</si>
  <si>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</si>
  <si>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</si>
  <si>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</si>
  <si>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</si>
  <si>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</si>
  <si>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</si>
  <si>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</si>
  <si>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</si>
  <si>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</si>
  <si>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</si>
  <si>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</si>
  <si>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</si>
  <si>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</si>
  <si>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</si>
  <si>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</si>
  <si>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</si>
  <si>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</si>
  <si>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</si>
  <si>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</si>
  <si>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</si>
  <si>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</si>
  <si>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</si>
  <si>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</si>
  <si>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</si>
  <si>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</si>
  <si>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</si>
  <si>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</si>
  <si>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</si>
  <si>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</si>
  <si>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</si>
  <si>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</si>
  <si>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</si>
  <si>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</si>
  <si>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</si>
  <si>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</si>
  <si>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</si>
  <si>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</si>
  <si>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</si>
  <si>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</si>
  <si>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</si>
  <si>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</si>
  <si>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</si>
  <si>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</si>
  <si>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</si>
  <si>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</si>
  <si>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</si>
  <si>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</si>
  <si>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</si>
  <si>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</si>
  <si>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</si>
  <si>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</si>
  <si>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</si>
  <si>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</si>
  <si>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</si>
  <si>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</si>
  <si>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</si>
  <si>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</si>
  <si>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</si>
  <si>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</si>
  <si>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</si>
  <si>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</si>
  <si>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</si>
  <si>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</si>
  <si>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</si>
  <si>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</si>
  <si>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</si>
  <si>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</si>
  <si>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</si>
  <si>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</si>
  <si>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</si>
  <si>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</si>
  <si>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</si>
  <si>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</si>
  <si>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</si>
  <si>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</si>
  <si>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</si>
  <si>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</si>
  <si>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</si>
  <si>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</si>
  <si>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</si>
  <si>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</si>
  <si>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</si>
  <si>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</si>
  <si>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</si>
  <si>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</si>
  <si>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</si>
  <si>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</si>
  <si>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</si>
  <si>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</si>
  <si>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</si>
  <si>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</si>
  <si>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</si>
  <si>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</si>
  <si>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</si>
  <si>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</si>
  <si>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</si>
  <si>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</si>
  <si>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</si>
  <si>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</si>
  <si>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</si>
  <si>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</si>
  <si>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</si>
  <si>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</si>
  <si>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</si>
  <si>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</si>
  <si>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</si>
  <si>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</si>
  <si>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</si>
  <si>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</si>
  <si>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</si>
  <si>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</si>
  <si>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</si>
  <si>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</si>
  <si>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</si>
  <si>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</si>
  <si>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</si>
  <si>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</si>
  <si>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</si>
  <si>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</si>
  <si>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</si>
  <si>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</si>
  <si>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</si>
  <si>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</si>
  <si>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</si>
  <si>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</si>
  <si>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</si>
  <si>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</si>
  <si>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</si>
  <si>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</si>
  <si>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</si>
  <si>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</si>
  <si>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</si>
  <si>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</si>
  <si>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</si>
  <si>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</si>
  <si>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</si>
  <si>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</si>
  <si>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</si>
  <si>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</si>
  <si>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</si>
  <si>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</si>
  <si>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</si>
  <si>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</si>
  <si>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</si>
  <si>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</si>
  <si>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</si>
  <si>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</si>
  <si>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</si>
  <si>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</si>
  <si>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</si>
  <si>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</si>
  <si>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</si>
  <si>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</si>
  <si>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</si>
  <si>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</si>
  <si>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</si>
  <si>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</si>
  <si>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</si>
  <si>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</si>
  <si>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</si>
  <si>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</si>
  <si>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</si>
  <si>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</si>
  <si>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</si>
  <si>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</si>
  <si>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</si>
  <si>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</si>
  <si>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</si>
  <si>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</si>
  <si>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</si>
  <si>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</si>
  <si>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</si>
  <si>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</si>
  <si>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</si>
  <si>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</si>
  <si>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</si>
  <si>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</si>
  <si>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</si>
  <si>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</si>
  <si>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</si>
  <si>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</si>
  <si>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</si>
  <si>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</si>
  <si>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</si>
  <si>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</si>
  <si>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</si>
  <si>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</si>
  <si>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</si>
  <si>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</si>
  <si>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</si>
  <si>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</si>
  <si>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</si>
  <si>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</si>
  <si>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</si>
  <si>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</si>
  <si>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</si>
  <si>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</si>
  <si>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</si>
  <si>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</si>
  <si>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</si>
  <si>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</si>
  <si>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</si>
  <si>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</si>
  <si>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</si>
  <si>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</si>
  <si>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</si>
  <si>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</si>
  <si>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</si>
  <si>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</si>
  <si>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</si>
  <si>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</si>
  <si>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</si>
  <si>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</si>
  <si>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</si>
  <si>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</si>
  <si>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</si>
  <si>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</si>
  <si>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</si>
  <si>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</si>
  <si>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</si>
  <si>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</si>
  <si>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</si>
  <si>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</si>
  <si>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</si>
  <si>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</si>
  <si>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</si>
  <si>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</si>
  <si>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</si>
  <si>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</si>
  <si>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</si>
  <si>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</si>
  <si>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</si>
  <si>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</si>
  <si>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</si>
  <si>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</si>
  <si>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</si>
  <si>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</si>
  <si>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</si>
  <si>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</si>
  <si>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</si>
  <si>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</si>
  <si>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</si>
  <si>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</si>
  <si>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</si>
  <si>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</si>
  <si>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</si>
  <si>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</si>
  <si>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</si>
  <si>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</si>
  <si>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</si>
  <si>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</si>
  <si>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</si>
  <si>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</si>
  <si>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</si>
  <si>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</si>
  <si>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</si>
  <si>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</si>
  <si>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</si>
  <si>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</si>
  <si>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</si>
  <si>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</si>
  <si>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</si>
  <si>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</si>
  <si>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</si>
  <si>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</si>
  <si>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</si>
  <si>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</si>
  <si>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</si>
  <si>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</si>
  <si>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</si>
  <si>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</si>
  <si>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</si>
  <si>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</si>
  <si>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</si>
  <si>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</si>
  <si>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</si>
  <si>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</si>
  <si>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</si>
  <si>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</si>
  <si>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</si>
  <si>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</si>
  <si>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</si>
  <si>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</si>
  <si>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</si>
  <si>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</si>
  <si>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</si>
  <si>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</si>
  <si>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</si>
  <si>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</si>
  <si>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</si>
  <si>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</si>
  <si>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</si>
  <si>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</si>
  <si>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</si>
  <si>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</si>
  <si>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</si>
  <si>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</si>
  <si>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</si>
  <si>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</si>
  <si>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</si>
  <si>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</si>
  <si>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</si>
  <si>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</si>
  <si>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</si>
  <si>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</si>
  <si>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</si>
  <si>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</si>
  <si>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</si>
  <si>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</si>
  <si>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</si>
  <si>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</si>
  <si>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</si>
  <si>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</si>
  <si>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</si>
  <si>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</si>
  <si>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</si>
  <si>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</si>
  <si>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</si>
  <si>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</si>
  <si>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</si>
  <si>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</si>
  <si>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</si>
  <si>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</si>
  <si>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</si>
  <si>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</si>
  <si>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</si>
  <si>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</si>
  <si>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</si>
  <si>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</si>
  <si>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</si>
  <si>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</si>
  <si>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</si>
  <si>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</si>
  <si>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</si>
  <si>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</si>
  <si>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</si>
  <si>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</si>
  <si>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</si>
  <si>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</si>
  <si>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</si>
  <si>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</si>
  <si>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</si>
  <si>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</si>
  <si>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</si>
  <si>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</si>
  <si>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</si>
  <si>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</si>
  <si>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</si>
  <si>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</si>
  <si>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</si>
  <si>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</si>
  <si>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</si>
  <si>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</si>
  <si>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</si>
  <si>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</si>
  <si>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</si>
  <si>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</si>
  <si>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</si>
  <si>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</si>
  <si>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</si>
  <si>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</si>
  <si>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</si>
  <si>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</si>
  <si>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</si>
  <si>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</si>
  <si>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</si>
  <si>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</si>
  <si>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</si>
  <si>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</si>
  <si>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</si>
  <si>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</si>
  <si>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</si>
  <si>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</si>
  <si>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</si>
  <si>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</si>
  <si>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</si>
  <si>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</si>
  <si>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</si>
  <si>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</si>
  <si>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</si>
  <si>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</si>
  <si>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</si>
  <si>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</si>
  <si>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</si>
  <si>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</si>
  <si>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</si>
  <si>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</si>
  <si>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</si>
  <si>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</si>
  <si>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</si>
  <si>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</si>
  <si>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</si>
  <si>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</si>
  <si>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</si>
  <si>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</si>
  <si>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</si>
  <si>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</si>
  <si>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</si>
  <si>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</si>
  <si>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</si>
  <si>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</si>
  <si>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</si>
  <si>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</si>
  <si>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</si>
  <si>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</si>
  <si>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</si>
  <si>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</si>
  <si>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</si>
  <si>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</si>
  <si>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</si>
  <si>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</si>
  <si>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</si>
  <si>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</si>
  <si>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</si>
  <si>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</si>
  <si>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</si>
  <si>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</si>
  <si>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</si>
  <si>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</si>
  <si>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</si>
  <si>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</si>
  <si>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</si>
  <si>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</si>
  <si>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</si>
  <si>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</si>
  <si>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</si>
  <si>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</si>
  <si>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</si>
  <si>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</si>
  <si>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</si>
  <si>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</si>
  <si>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</si>
  <si>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</si>
  <si>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</si>
  <si>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</si>
  <si>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</si>
  <si>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</si>
  <si>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</si>
  <si>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</si>
  <si>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</si>
  <si>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</si>
  <si>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</si>
  <si>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</si>
  <si>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</si>
  <si>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</si>
  <si>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</si>
  <si>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</si>
  <si>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</si>
  <si>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</si>
  <si>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</si>
  <si>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</si>
  <si>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</si>
  <si>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</si>
  <si>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</si>
  <si>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</si>
  <si>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</si>
  <si>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</si>
  <si>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</si>
  <si>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</si>
  <si>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</si>
  <si>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</si>
  <si>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</si>
  <si>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</si>
  <si>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</si>
  <si>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</si>
  <si>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</si>
  <si>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</si>
  <si>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</si>
  <si>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</si>
  <si>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</si>
  <si>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</si>
  <si>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</si>
  <si>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</si>
  <si>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</si>
  <si>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</si>
  <si>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</si>
  <si>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</si>
  <si>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</si>
  <si>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</si>
  <si>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</si>
  <si>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</si>
  <si>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</si>
  <si>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</si>
  <si>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</si>
  <si>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</si>
  <si>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</si>
  <si>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</si>
  <si>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</si>
  <si>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</si>
  <si>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</si>
  <si>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</si>
  <si>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</si>
  <si>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</si>
  <si>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</si>
  <si>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</si>
  <si>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</si>
  <si>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</si>
  <si>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</si>
  <si>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</si>
  <si>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</si>
  <si>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</si>
  <si>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</si>
  <si>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</si>
  <si>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</si>
  <si>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</si>
  <si>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</si>
  <si>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</si>
  <si>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</si>
  <si>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</si>
  <si>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</si>
  <si>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</si>
  <si>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</si>
  <si>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</si>
  <si>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</si>
  <si>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</si>
  <si>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</si>
  <si>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</si>
  <si>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</si>
  <si>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</si>
  <si>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</si>
  <si>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</si>
  <si>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</si>
  <si>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</si>
  <si>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</si>
  <si>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</si>
  <si>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</si>
  <si>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</si>
  <si>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</si>
  <si>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</si>
  <si>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</si>
  <si>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</si>
  <si>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</si>
  <si>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</si>
  <si>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</si>
  <si>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</si>
  <si>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</si>
  <si>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</si>
  <si>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</si>
  <si>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</si>
  <si>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</si>
  <si>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</si>
  <si>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</si>
  <si>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</si>
  <si>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</si>
  <si>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</si>
  <si>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</si>
  <si>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</si>
  <si>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</si>
  <si>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</si>
  <si>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</si>
  <si>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</si>
  <si>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</si>
  <si>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</si>
  <si>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</si>
  <si>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</si>
  <si>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</si>
  <si>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</si>
  <si>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</si>
  <si>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</si>
  <si>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</si>
  <si>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</si>
  <si>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</si>
  <si>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</si>
  <si>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</si>
  <si>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</si>
  <si>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</si>
  <si>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</si>
  <si>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</si>
  <si>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</si>
  <si>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</si>
  <si>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</si>
  <si>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</si>
  <si>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</si>
  <si>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</si>
  <si>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</si>
  <si>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</si>
  <si>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</si>
  <si>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</si>
  <si>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</si>
  <si>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</si>
  <si>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</si>
  <si>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</si>
  <si>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</si>
  <si>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</si>
  <si>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</si>
  <si>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</si>
  <si>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</si>
  <si>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</si>
  <si>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</si>
  <si>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</si>
  <si>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</si>
  <si>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</si>
  <si>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</si>
  <si>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</si>
  <si>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</si>
  <si>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</si>
  <si>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</si>
  <si>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</si>
  <si>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</si>
  <si>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</si>
  <si>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</si>
  <si>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</si>
  <si>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</si>
  <si>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</si>
  <si>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</si>
  <si>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</si>
  <si>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</si>
  <si>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</si>
  <si>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</si>
  <si>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</si>
  <si>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</si>
  <si>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</si>
  <si>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</si>
  <si>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</si>
  <si>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</si>
  <si>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</si>
  <si>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</si>
  <si>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</si>
  <si>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</si>
  <si>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</si>
  <si>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</si>
  <si>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</si>
  <si>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</si>
  <si>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</si>
  <si>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</si>
  <si>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</si>
  <si>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</si>
  <si>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</si>
  <si>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</si>
  <si>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</si>
  <si>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</si>
  <si>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</si>
  <si>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</si>
  <si>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</si>
  <si>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</si>
  <si>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</si>
  <si>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</si>
  <si>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</si>
  <si>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</si>
  <si>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</si>
  <si>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</si>
  <si>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</si>
  <si>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</si>
  <si>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</si>
  <si>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</si>
  <si>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</si>
  <si>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</si>
  <si>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</si>
  <si>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</si>
  <si>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</si>
  <si>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</si>
  <si>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</si>
  <si>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</si>
  <si>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</si>
  <si>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</si>
  <si>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</si>
  <si>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</si>
  <si>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</si>
  <si>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</si>
  <si>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</si>
  <si>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</si>
  <si>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</si>
  <si>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</si>
  <si>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</si>
  <si>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</si>
  <si>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</si>
  <si>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</si>
  <si>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</si>
  <si>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</si>
  <si>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</si>
  <si>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</si>
  <si>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</si>
  <si>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</si>
  <si>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</si>
  <si>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</si>
  <si>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</si>
  <si>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</si>
  <si>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</si>
  <si>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</si>
  <si>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</si>
  <si>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</si>
  <si>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</si>
  <si>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</si>
  <si>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</si>
  <si>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</si>
  <si>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</si>
  <si>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</si>
  <si>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</si>
  <si>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</si>
  <si>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</si>
  <si>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</si>
  <si>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</si>
  <si>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</si>
  <si>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</si>
  <si>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</si>
  <si>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</si>
  <si>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</si>
  <si>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</si>
  <si>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</si>
  <si>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</si>
  <si>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</si>
  <si>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</si>
  <si>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</si>
  <si>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</si>
  <si>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</si>
  <si>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</si>
  <si>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</si>
  <si>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</si>
  <si>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</si>
  <si>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</si>
  <si>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</si>
  <si>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</si>
  <si>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</si>
  <si>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</si>
  <si>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</si>
  <si>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</si>
  <si>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</si>
  <si>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</si>
  <si>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</si>
  <si>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</si>
  <si>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</si>
  <si>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</si>
  <si>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</si>
  <si>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</si>
  <si>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</si>
  <si>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</si>
  <si>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</si>
  <si>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</si>
  <si>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</si>
  <si>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</si>
  <si>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</si>
  <si>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</si>
  <si>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</si>
  <si>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</si>
  <si>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</si>
  <si>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</si>
  <si>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</si>
  <si>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</si>
  <si>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</si>
  <si>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</si>
  <si>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</si>
  <si>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</si>
  <si>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</si>
  <si>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</si>
  <si>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</si>
  <si>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</si>
  <si>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</si>
  <si>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</si>
  <si>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</si>
  <si>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</si>
  <si>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</si>
  <si>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</si>
  <si>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</si>
  <si>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</si>
  <si>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</si>
  <si>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</si>
  <si>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</si>
  <si>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</si>
  <si>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</si>
  <si>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</si>
  <si>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</si>
  <si>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</si>
  <si>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</si>
  <si>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</si>
  <si>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</si>
  <si>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</si>
  <si>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</si>
  <si>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</si>
  <si>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</si>
  <si>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</si>
  <si>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</si>
  <si>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</si>
  <si>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</si>
  <si>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</si>
  <si>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</si>
  <si>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</si>
  <si>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</si>
  <si>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</si>
  <si>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</si>
  <si>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</si>
  <si>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</si>
  <si>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</si>
  <si>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</si>
  <si>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</si>
  <si>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</si>
  <si>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</si>
  <si>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</si>
  <si>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</si>
  <si>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</si>
  <si>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</si>
  <si>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</si>
  <si>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</si>
  <si>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</si>
  <si>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</si>
  <si>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</si>
  <si>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</si>
  <si>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</si>
  <si>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</si>
  <si>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</si>
  <si>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</si>
  <si>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</si>
  <si>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</si>
  <si>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</si>
  <si>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</si>
  <si>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</si>
  <si>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</si>
  <si>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</si>
  <si>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</si>
  <si>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</si>
  <si>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</si>
  <si>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</si>
  <si>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</si>
  <si>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</si>
  <si>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</si>
  <si>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</si>
  <si>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</si>
  <si>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</si>
  <si>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</si>
  <si>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</si>
  <si>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</si>
  <si>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</si>
  <si>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</si>
  <si>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</si>
  <si>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</si>
  <si>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</si>
  <si>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</si>
  <si>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</si>
  <si>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</si>
  <si>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</si>
  <si>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</si>
  <si>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</si>
  <si>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</si>
  <si>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</si>
  <si>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</si>
  <si>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</si>
  <si>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</si>
  <si>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</si>
  <si>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</si>
  <si>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</si>
  <si>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</si>
  <si>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</si>
  <si>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</si>
  <si>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</si>
  <si>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</si>
  <si>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</si>
  <si>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</si>
  <si>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</si>
  <si>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</si>
  <si>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</si>
  <si>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</si>
  <si>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</si>
  <si>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</si>
  <si>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</si>
  <si>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</si>
  <si>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</si>
  <si>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</si>
  <si>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</si>
  <si>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</si>
  <si>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</si>
  <si>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</si>
  <si>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</si>
  <si>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</si>
  <si>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</si>
  <si>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</si>
  <si>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</si>
  <si>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</si>
  <si>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</si>
  <si>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</si>
  <si>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</si>
  <si>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</si>
  <si>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</si>
  <si>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</si>
  <si>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</si>
  <si>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</si>
  <si>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</si>
  <si>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</si>
  <si>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</si>
  <si>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</si>
  <si>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</si>
  <si>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</si>
  <si>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</si>
  <si>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</si>
  <si>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</si>
  <si>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</si>
  <si>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</si>
  <si>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</si>
  <si>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</si>
  <si>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</si>
  <si>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</si>
  <si>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</si>
  <si>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</si>
  <si>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</si>
  <si>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</si>
  <si>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</si>
  <si>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</si>
  <si>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</si>
  <si>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</si>
  <si>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</si>
  <si>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</si>
  <si>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</si>
  <si>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</si>
  <si>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</si>
  <si>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</si>
  <si>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</si>
  <si>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</si>
  <si>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</si>
  <si>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</si>
  <si>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</si>
  <si>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</si>
  <si>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</si>
  <si>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</si>
  <si>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</si>
  <si>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</si>
  <si>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</si>
  <si>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</si>
  <si>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</si>
  <si>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</si>
  <si>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</si>
  <si>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</si>
  <si>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</si>
  <si>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</si>
  <si>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</si>
  <si>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</si>
  <si>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</si>
  <si>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</si>
  <si>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</si>
  <si>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</si>
  <si>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</si>
  <si>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</si>
  <si>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</si>
  <si>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</si>
  <si>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</si>
  <si>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</si>
  <si>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</si>
  <si>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</si>
  <si>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</si>
  <si>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</si>
  <si>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</si>
  <si>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</si>
  <si>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</si>
  <si>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</si>
  <si>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</si>
  <si>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</si>
  <si>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</si>
  <si>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</si>
  <si>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</si>
  <si>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</si>
  <si>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</si>
  <si>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</si>
  <si>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</si>
  <si>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</si>
  <si>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</si>
  <si>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</si>
  <si>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</si>
  <si>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</si>
  <si>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</si>
  <si>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</si>
  <si>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</si>
  <si>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</si>
  <si>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</si>
  <si>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</si>
  <si>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</si>
  <si>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</si>
  <si>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</si>
  <si>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</si>
  <si>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</si>
  <si>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</si>
  <si>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</si>
  <si>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</si>
  <si>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</si>
  <si>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</si>
  <si>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</si>
  <si>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</si>
  <si>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</si>
  <si>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</si>
  <si>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</si>
  <si>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</si>
  <si>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</si>
  <si>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</si>
  <si>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</si>
  <si>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</si>
  <si>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</si>
  <si>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</si>
  <si>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</si>
  <si>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</si>
  <si>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</si>
  <si>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</si>
  <si>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</si>
  <si>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</si>
  <si>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</si>
  <si>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</si>
  <si>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</si>
  <si>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</si>
  <si>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</si>
  <si>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</si>
  <si>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</si>
  <si>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</si>
  <si>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</si>
  <si>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</si>
  <si>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</si>
  <si>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</si>
  <si>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</si>
  <si>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</si>
  <si>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</si>
  <si>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</si>
  <si>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</si>
  <si>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</si>
  <si>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</si>
  <si>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</si>
  <si>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</si>
  <si>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</si>
  <si>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</si>
  <si>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</si>
  <si>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</si>
  <si>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</si>
  <si>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</si>
  <si>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</si>
  <si>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</si>
  <si>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</si>
  <si>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</si>
  <si>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</si>
  <si>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</si>
  <si>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</si>
  <si>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</si>
  <si>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</si>
  <si>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</si>
  <si>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</si>
  <si>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</si>
  <si>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</si>
  <si>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</si>
  <si>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</si>
  <si>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</si>
  <si>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</si>
  <si>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</si>
  <si>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</si>
  <si>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</si>
  <si>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</si>
  <si>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</si>
  <si>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</si>
  <si>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</si>
  <si>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</si>
  <si>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</si>
  <si>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</si>
  <si>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</si>
  <si>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</si>
  <si>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</si>
  <si>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</si>
  <si>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</si>
  <si>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</si>
  <si>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</si>
  <si>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</si>
  <si>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</si>
  <si>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</si>
  <si>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</si>
  <si>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</si>
  <si>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</si>
  <si>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</si>
  <si>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</si>
  <si>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</si>
  <si>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</si>
  <si>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</si>
  <si>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</si>
  <si>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</si>
  <si>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</si>
  <si>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</si>
  <si>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</si>
  <si>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</si>
  <si>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</si>
  <si>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</si>
  <si>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</si>
  <si>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</si>
  <si>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</si>
  <si>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</si>
  <si>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</si>
  <si>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</si>
  <si>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</si>
  <si>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</si>
  <si>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</si>
  <si>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</si>
  <si>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</si>
  <si>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</si>
  <si>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Canceled</t>
  </si>
  <si>
    <t>Failed</t>
  </si>
  <si>
    <t>&lt;1000</t>
  </si>
  <si>
    <t>&gt;=1000</t>
  </si>
  <si>
    <t>&lt;5000</t>
  </si>
  <si>
    <t>&gt;=5000</t>
  </si>
  <si>
    <t>&lt;10000</t>
  </si>
  <si>
    <t>&gt;=10000</t>
  </si>
  <si>
    <t>For countif formula</t>
  </si>
  <si>
    <t>&lt;15000</t>
  </si>
  <si>
    <t>&gt;=15000</t>
  </si>
  <si>
    <t>&lt;20000</t>
  </si>
  <si>
    <t>&gt;=20000</t>
  </si>
  <si>
    <t>&lt;25000</t>
  </si>
  <si>
    <t>&gt;=25000</t>
  </si>
  <si>
    <t>&lt;30000</t>
  </si>
  <si>
    <t>&gt;=30000</t>
  </si>
  <si>
    <t>&lt;35000</t>
  </si>
  <si>
    <t>&lt;40000</t>
  </si>
  <si>
    <t>&gt;=35000</t>
  </si>
  <si>
    <t>&gt;=40000</t>
  </si>
  <si>
    <t>&lt;45000</t>
  </si>
  <si>
    <t>&gt;=45000</t>
  </si>
  <si>
    <t>&lt;50000</t>
  </si>
  <si>
    <t>&gt;=50000</t>
  </si>
  <si>
    <t>Total</t>
  </si>
  <si>
    <t>Successful Campaigns</t>
  </si>
  <si>
    <t>Mean Number of Backers</t>
  </si>
  <si>
    <t>Median Numbers of Backers</t>
  </si>
  <si>
    <t>Minimum Number of Backers</t>
  </si>
  <si>
    <t>Maximum Number of Backers</t>
  </si>
  <si>
    <t>Variance of the Number of Backers</t>
  </si>
  <si>
    <t>Standard Deviation of the Number of Backers</t>
  </si>
  <si>
    <t>Failed Campaigns</t>
  </si>
  <si>
    <t>backers_count successful</t>
  </si>
  <si>
    <t>backers_count failed</t>
  </si>
  <si>
    <t>Median appears to better summarize the data as the dataset has a significant variance creating an average that could be skewed.</t>
  </si>
  <si>
    <t xml:space="preserve">Based on the variance and standard deviation, there is more variability amongst the successful campaigns. </t>
  </si>
  <si>
    <t>z score</t>
  </si>
  <si>
    <t>I do not think this makes sense because I would think failed campaigns would have more variability.</t>
  </si>
  <si>
    <t xml:space="preserve">I would think there would be more consistently with successful campaigns that would indicate there </t>
  </si>
  <si>
    <t>is a certain formula or typical number of backers that would make a campaign more likely to succeed.</t>
  </si>
  <si>
    <t>The median gives a better idea of the typical number of backers vs. a skewed average because of a few very large backed campaigns</t>
  </si>
  <si>
    <t>For example, there is 408 campaigns that have one thousand backers or less, with only 157 having more.</t>
  </si>
  <si>
    <t>% successful</t>
  </si>
  <si>
    <t>% Successful</t>
  </si>
  <si>
    <t>% of total campagin</t>
  </si>
  <si>
    <t>%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</si>
</sst>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9" fontId="16" fillId="0" borderId="0" xfId="0" applyNumberFormat="1" applyFont="1" applyAlignment="1">
      <alignment horizontal="center"/>
    </xf>
    <xf numFmtId="9" fontId="0" fillId="0" borderId="0" xfId="43" applyNumberFormat="1" applyFont="1"/>
    <xf numFmtId="9" fontId="0" fillId="0" borderId="0" xfId="0" applyNumberFormat="1"/>
    <xf numFmtId="43" fontId="0" fillId="0" borderId="0" xfId="42" applyFont="1"/>
    <xf numFmtId="44" fontId="0" fillId="0" borderId="0" xfId="42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16" fillId="0" borderId="0" xfId="0" applyNumberFormat="1" applyFont="1" applyAlignment="1">
      <alignment horizontal="center"/>
    </xf>
    <xf numFmtId="170" fontId="0" fillId="0" borderId="0" xfId="0" applyNumberForma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170" fontId="0" fillId="0" borderId="0" xfId="42" applyNumberFormat="1" applyFont="1"/>
    <xf numFmtId="170" fontId="0" fillId="0" borderId="10" xfId="42" applyNumberFormat="1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numFmt numFmtId="170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&amp; Outcome!PivotTable7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&amp;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&amp;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&amp; Outcome'!$B$5:$B$14</c:f>
              <c:numCache>
                <c:formatCode>_(* #,##0_);_(* \(#,##0\);_(* "-"??_);_(@_)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69-554D-A322-DFC6A25E8A61}"/>
            </c:ext>
          </c:extLst>
        </c:ser>
        <c:ser>
          <c:idx val="1"/>
          <c:order val="1"/>
          <c:tx>
            <c:strRef>
              <c:f>'Category &amp;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&amp;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&amp; Outcome'!$C$5:$C$14</c:f>
              <c:numCache>
                <c:formatCode>_(* #,##0_);_(* \(#,##0\);_(* "-"??_);_(@_)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69-554D-A322-DFC6A25E8A61}"/>
            </c:ext>
          </c:extLst>
        </c:ser>
        <c:ser>
          <c:idx val="2"/>
          <c:order val="2"/>
          <c:tx>
            <c:strRef>
              <c:f>'Category &amp;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&amp;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&amp; Outcome'!$D$5:$D$14</c:f>
              <c:numCache>
                <c:formatCode>_(* #,##0_);_(* \(#,##0\);_(* "-"??_);_(@_)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69-554D-A322-DFC6A25E8A61}"/>
            </c:ext>
          </c:extLst>
        </c:ser>
        <c:ser>
          <c:idx val="3"/>
          <c:order val="3"/>
          <c:tx>
            <c:strRef>
              <c:f>'Category &amp;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&amp;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&amp; Outcome'!$E$5:$E$14</c:f>
              <c:numCache>
                <c:formatCode>_(* #,##0_);_(* \(#,##0\);_(* "-"??_);_(@_)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669-554D-A322-DFC6A25E8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78177503"/>
        <c:axId val="878179775"/>
      </c:barChart>
      <c:catAx>
        <c:axId val="87817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79775"/>
        <c:crosses val="autoZero"/>
        <c:auto val="1"/>
        <c:lblAlgn val="ctr"/>
        <c:lblOffset val="100"/>
        <c:noMultiLvlLbl val="0"/>
      </c:catAx>
      <c:valAx>
        <c:axId val="87817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7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&amp; Outcome!PivotTable8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&amp;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&amp;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&amp;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E-634E-929B-115DF0E4CDEC}"/>
            </c:ext>
          </c:extLst>
        </c:ser>
        <c:ser>
          <c:idx val="1"/>
          <c:order val="1"/>
          <c:tx>
            <c:strRef>
              <c:f>'SubCategory &amp;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&amp;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&amp;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E-634E-929B-115DF0E4CDEC}"/>
            </c:ext>
          </c:extLst>
        </c:ser>
        <c:ser>
          <c:idx val="2"/>
          <c:order val="2"/>
          <c:tx>
            <c:strRef>
              <c:f>'SubCategory &amp;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&amp;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&amp;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E-634E-929B-115DF0E4CDEC}"/>
            </c:ext>
          </c:extLst>
        </c:ser>
        <c:ser>
          <c:idx val="3"/>
          <c:order val="3"/>
          <c:tx>
            <c:strRef>
              <c:f>'SubCategory &amp;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&amp;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&amp;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E-634E-929B-115DF0E4C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3752143"/>
        <c:axId val="704251279"/>
      </c:barChart>
      <c:catAx>
        <c:axId val="70375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51279"/>
        <c:crosses val="autoZero"/>
        <c:auto val="1"/>
        <c:lblAlgn val="ctr"/>
        <c:lblOffset val="100"/>
        <c:noMultiLvlLbl val="0"/>
      </c:catAx>
      <c:valAx>
        <c:axId val="70425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5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 &amp; Outcome!PivotTable12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&amp;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 &amp; Outcome'!$A$5:$A$17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&amp; Outcome'!$B$5:$B$17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6-D449-9FEB-A91DC40ACB3B}"/>
            </c:ext>
          </c:extLst>
        </c:ser>
        <c:ser>
          <c:idx val="1"/>
          <c:order val="1"/>
          <c:tx>
            <c:strRef>
              <c:f>'Month &amp;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'Month &amp; Outcome'!$A$5:$A$17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&amp; Outcome'!$C$5:$C$17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FC6-D449-9FEB-A91DC40ACB3B}"/>
            </c:ext>
          </c:extLst>
        </c:ser>
        <c:ser>
          <c:idx val="2"/>
          <c:order val="2"/>
          <c:tx>
            <c:strRef>
              <c:f>'Month &amp; Outcome'!$D$3:$D$4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'Month &amp; Outcome'!$A$5:$A$17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&amp; Outcome'!$D$5:$D$17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FC6-D449-9FEB-A91DC40AC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946367"/>
        <c:axId val="644948095"/>
      </c:lineChart>
      <c:catAx>
        <c:axId val="6449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48095"/>
        <c:crosses val="autoZero"/>
        <c:auto val="1"/>
        <c:lblAlgn val="ctr"/>
        <c:lblOffset val="100"/>
        <c:noMultiLvlLbl val="0"/>
      </c:catAx>
      <c:valAx>
        <c:axId val="6449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4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B5-B441-A5C3-3FC0BFA8BCD8}"/>
            </c:ext>
          </c:extLst>
        </c:ser>
        <c:ser>
          <c:idx val="5"/>
          <c:order val="1"/>
          <c:tx>
            <c:strRef>
              <c:f>'Crowfunding Goal Analysis'!$I$2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B5-B441-A5C3-3FC0BFA8BCD8}"/>
            </c:ext>
          </c:extLst>
        </c:ser>
        <c:ser>
          <c:idx val="6"/>
          <c:order val="2"/>
          <c:tx>
            <c:strRef>
              <c:f>'Crowfunding Goal Analysis'!$J$2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B5-B441-A5C3-3FC0BFA8B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698287"/>
        <c:axId val="658473551"/>
      </c:lineChart>
      <c:catAx>
        <c:axId val="67769828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73551"/>
        <c:crosses val="autoZero"/>
        <c:auto val="1"/>
        <c:lblAlgn val="ctr"/>
        <c:lblOffset val="100"/>
        <c:noMultiLvlLbl val="0"/>
      </c:catAx>
      <c:valAx>
        <c:axId val="6584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9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by Year!PivotTable17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36001749781288E-2"/>
          <c:y val="7.407407407407407E-2"/>
          <c:w val="0.69615244969378831"/>
          <c:h val="0.84171296296296294"/>
        </c:manualLayout>
      </c:layout>
      <c:lineChart>
        <c:grouping val="standard"/>
        <c:varyColors val="0"/>
        <c:ser>
          <c:idx val="0"/>
          <c:order val="0"/>
          <c:tx>
            <c:strRef>
              <c:f>'Success by Year'!$B$3:$B$4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'Success by Year'!$A$5:$A$16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by Year'!$B$5:$B$16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B-9D4D-B312-433583161E4B}"/>
            </c:ext>
          </c:extLst>
        </c:ser>
        <c:ser>
          <c:idx val="1"/>
          <c:order val="1"/>
          <c:tx>
            <c:strRef>
              <c:f>'Success by Year'!$C$3:$C$4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'Success by Year'!$A$5:$A$16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by Year'!$C$5:$C$16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B-9D4D-B312-433583161E4B}"/>
            </c:ext>
          </c:extLst>
        </c:ser>
        <c:ser>
          <c:idx val="2"/>
          <c:order val="2"/>
          <c:tx>
            <c:strRef>
              <c:f>'Success by Year'!$D$3:$D$4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'Success by Year'!$A$5:$A$16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by Year'!$D$5:$D$16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3B-9D4D-B312-433583161E4B}"/>
            </c:ext>
          </c:extLst>
        </c:ser>
        <c:ser>
          <c:idx val="3"/>
          <c:order val="3"/>
          <c:tx>
            <c:strRef>
              <c:f>'Success by Year'!$E$3:$E$4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'Success by Year'!$A$5:$A$16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by Year'!$E$5:$E$16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3B-9D4D-B312-43358316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646559"/>
        <c:axId val="729297711"/>
      </c:lineChart>
      <c:catAx>
        <c:axId val="7606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97711"/>
        <c:crosses val="autoZero"/>
        <c:auto val="1"/>
        <c:lblAlgn val="ctr"/>
        <c:lblOffset val="100"/>
        <c:noMultiLvlLbl val="0"/>
      </c:catAx>
      <c:valAx>
        <c:axId val="7292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4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165100</xdr:rowOff>
    </xdr:from>
    <xdr:to>
      <xdr:col>17</xdr:col>
      <xdr:colOff>342900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14B04-1177-CD60-3BFB-C80269663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3</xdr:row>
      <xdr:rowOff>76200</xdr:rowOff>
    </xdr:from>
    <xdr:to>
      <xdr:col>19</xdr:col>
      <xdr:colOff>533400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221E93-9AE5-CF1B-FBDF-D476CBDFB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63500</xdr:rowOff>
    </xdr:from>
    <xdr:to>
      <xdr:col>15</xdr:col>
      <xdr:colOff>342900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F7E3F-35F2-F47B-AE4F-B4E0FA871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17</xdr:row>
      <xdr:rowOff>117475</xdr:rowOff>
    </xdr:from>
    <xdr:to>
      <xdr:col>10</xdr:col>
      <xdr:colOff>825499</xdr:colOff>
      <xdr:row>35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5A455-3734-8897-6CBF-091E1CB66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2</xdr:row>
      <xdr:rowOff>0</xdr:rowOff>
    </xdr:from>
    <xdr:to>
      <xdr:col>15</xdr:col>
      <xdr:colOff>203200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764D-63C9-DF04-DD5B-6A5DE157A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ostinger" refreshedDate="45087.484078472226" createdVersion="8" refreshedVersion="8" minRefreshableVersion="3" recordCount="1000" xr:uid="{7976D5B7-662D-F648-8B0C-7AD1101FDA9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ostinger" refreshedDate="45087.90760648148" createdVersion="8" refreshedVersion="8" minRefreshableVersion="3" recordCount="1000" xr:uid="{4372DC26-FA2C-FF49-AA11-F30948E7667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x v="0"/>
    <s v="food/food trucks"/>
    <n v="0"/>
    <x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x v="1"/>
    <s v="music/rock"/>
    <n v="10.4"/>
    <x v="1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x v="0"/>
    <s v="technology/web"/>
    <n v="1.3147878228782288"/>
    <x v="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x v="0"/>
    <s v="music/rock"/>
    <n v="0.58976190476190471"/>
    <x v="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x v="0"/>
    <s v="theater/plays"/>
    <n v="0.69276315789473686"/>
    <x v="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x v="0"/>
    <s v="theater/plays"/>
    <n v="1.7361842105263159"/>
    <x v="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x v="0"/>
    <s v="film &amp; video/documentary"/>
    <n v="0.20961538461538462"/>
    <x v="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x v="0"/>
    <s v="theater/plays"/>
    <n v="3.2757777777777779"/>
    <x v="7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x v="0"/>
    <s v="theater/plays"/>
    <n v="0.19932788374205268"/>
    <x v="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x v="0"/>
    <s v="music/electric music"/>
    <n v="0.51741935483870971"/>
    <x v="9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x v="0"/>
    <s v="film &amp; video/drama"/>
    <n v="2.6611538461538462"/>
    <x v="10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x v="1"/>
    <s v="theater/plays"/>
    <n v="0.48095238095238096"/>
    <x v="11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x v="0"/>
    <s v="film &amp; video/drama"/>
    <n v="0.89349206349206345"/>
    <x v="1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x v="0"/>
    <s v="music/indie rock"/>
    <n v="2.4511904761904764"/>
    <x v="13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x v="0"/>
    <s v="music/indie rock"/>
    <n v="0.66769503546099296"/>
    <x v="14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x v="0"/>
    <s v="technology/wearables"/>
    <n v="0.47307881773399013"/>
    <x v="15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x v="0"/>
    <s v="publishing/nonfiction"/>
    <n v="6.4947058823529416"/>
    <x v="16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x v="0"/>
    <s v="film &amp; video/animation"/>
    <n v="1.5939125295508274"/>
    <x v="1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x v="0"/>
    <s v="theater/plays"/>
    <n v="0.66912087912087914"/>
    <x v="18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x v="1"/>
    <s v="theater/plays"/>
    <n v="0.48529600000000001"/>
    <x v="19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x v="0"/>
    <s v="film &amp; video/drama"/>
    <n v="1.1224279210925645"/>
    <x v="20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x v="0"/>
    <s v="theater/plays"/>
    <n v="0.40992553191489361"/>
    <x v="21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x v="0"/>
    <s v="theater/plays"/>
    <n v="1.2807106598984772"/>
    <x v="22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x v="0"/>
    <s v="film &amp; video/documentary"/>
    <n v="3.3204444444444445"/>
    <x v="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x v="0"/>
    <s v="technology/wearables"/>
    <n v="1.1283225108225108"/>
    <x v="24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x v="1"/>
    <s v="games/video games"/>
    <n v="2.1643636363636363"/>
    <x v="2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x v="0"/>
    <s v="theater/plays"/>
    <n v="0.4819906976744186"/>
    <x v="26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x v="0"/>
    <s v="music/rock"/>
    <n v="0.79949999999999999"/>
    <x v="2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x v="1"/>
    <s v="theater/plays"/>
    <n v="1.0522553516819573"/>
    <x v="28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x v="0"/>
    <s v="film &amp; video/shorts"/>
    <n v="3.2889978213507627"/>
    <x v="29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x v="0"/>
    <s v="film &amp; video/animation"/>
    <n v="1.606111111111111"/>
    <x v="30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x v="0"/>
    <s v="games/video games"/>
    <n v="3.1"/>
    <x v="3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x v="0"/>
    <s v="film &amp; video/documentary"/>
    <n v="0.86807920792079207"/>
    <x v="3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x v="0"/>
    <s v="theater/plays"/>
    <n v="3.7782071713147412"/>
    <x v="33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x v="0"/>
    <s v="film &amp; video/documentary"/>
    <n v="1.5080645161290323"/>
    <x v="34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x v="1"/>
    <s v="film &amp; video/drama"/>
    <n v="1.5030119521912351"/>
    <x v="3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x v="0"/>
    <s v="theater/plays"/>
    <n v="1.572857142857143"/>
    <x v="36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x v="1"/>
    <s v="publishing/fiction"/>
    <n v="1.3998765432098765"/>
    <x v="3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x v="0"/>
    <s v="photography/photography books"/>
    <n v="3.2532258064516131"/>
    <x v="38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x v="0"/>
    <s v="theater/plays"/>
    <n v="0.50777777777777777"/>
    <x v="39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x v="1"/>
    <s v="technology/wearables"/>
    <n v="1.6906818181818182"/>
    <x v="40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x v="1"/>
    <s v="music/rock"/>
    <n v="2.1292857142857144"/>
    <x v="41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x v="0"/>
    <s v="food/food trucks"/>
    <n v="4.4394444444444447"/>
    <x v="42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x v="0"/>
    <s v="publishing/radio &amp; podcasts"/>
    <n v="1.859390243902439"/>
    <x v="43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x v="0"/>
    <s v="publishing/fiction"/>
    <n v="6.5881249999999998"/>
    <x v="44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x v="1"/>
    <s v="theater/plays"/>
    <n v="0.4768421052631579"/>
    <x v="4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x v="0"/>
    <s v="music/rock"/>
    <n v="1.1478378378378378"/>
    <x v="4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x v="0"/>
    <s v="theater/plays"/>
    <n v="4.7526666666666664"/>
    <x v="47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x v="0"/>
    <s v="theater/plays"/>
    <n v="3.86972972972973"/>
    <x v="48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x v="0"/>
    <s v="music/rock"/>
    <n v="1.89625"/>
    <x v="49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x v="0"/>
    <s v="music/metal"/>
    <n v="0.02"/>
    <x v="50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x v="1"/>
    <s v="technology/wearables"/>
    <n v="0.91867805186590767"/>
    <x v="5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x v="0"/>
    <s v="theater/plays"/>
    <n v="0.34152777777777776"/>
    <x v="52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x v="0"/>
    <s v="film &amp; video/drama"/>
    <n v="1.4040909090909091"/>
    <x v="53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x v="0"/>
    <s v="technology/wearables"/>
    <n v="0.89866666666666661"/>
    <x v="54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x v="0"/>
    <s v="music/jazz"/>
    <n v="1.7796969696969698"/>
    <x v="5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x v="0"/>
    <s v="technology/wearables"/>
    <n v="1.436625"/>
    <x v="5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x v="0"/>
    <s v="games/video games"/>
    <n v="2.1527586206896552"/>
    <x v="57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x v="0"/>
    <s v="theater/plays"/>
    <n v="2.2711111111111113"/>
    <x v="58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x v="1"/>
    <s v="theater/plays"/>
    <n v="2.7507142857142859"/>
    <x v="5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x v="0"/>
    <s v="theater/plays"/>
    <n v="1.4437048832271762"/>
    <x v="60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x v="0"/>
    <s v="theater/plays"/>
    <n v="0.92745983935742971"/>
    <x v="61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x v="0"/>
    <s v="technology/web"/>
    <n v="7.226"/>
    <x v="62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x v="0"/>
    <s v="theater/plays"/>
    <n v="0.11851063829787234"/>
    <x v="63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x v="1"/>
    <s v="technology/web"/>
    <n v="0.97642857142857142"/>
    <x v="64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x v="0"/>
    <s v="theater/plays"/>
    <n v="2.3614754098360655"/>
    <x v="6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x v="1"/>
    <s v="theater/plays"/>
    <n v="0.45068965517241377"/>
    <x v="66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x v="1"/>
    <s v="technology/wearables"/>
    <n v="1.6238567493112948"/>
    <x v="67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x v="1"/>
    <s v="theater/plays"/>
    <n v="2.5452631578947367"/>
    <x v="6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x v="0"/>
    <s v="theater/plays"/>
    <n v="0.24063291139240506"/>
    <x v="6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x v="1"/>
    <s v="theater/plays"/>
    <n v="1.2374140625000001"/>
    <x v="70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x v="0"/>
    <s v="theater/plays"/>
    <n v="1.0806666666666667"/>
    <x v="71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x v="0"/>
    <s v="film &amp; video/animation"/>
    <n v="6.7033333333333331"/>
    <x v="72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x v="0"/>
    <s v="music/jazz"/>
    <n v="6.609285714285714"/>
    <x v="73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x v="0"/>
    <s v="music/metal"/>
    <n v="1.2246153846153847"/>
    <x v="74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x v="0"/>
    <s v="photography/photography books"/>
    <n v="1.5057731958762886"/>
    <x v="75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x v="1"/>
    <s v="theater/plays"/>
    <n v="0.78106590724165992"/>
    <x v="76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x v="1"/>
    <s v="film &amp; video/animation"/>
    <n v="0.46947368421052632"/>
    <x v="77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x v="0"/>
    <s v="publishing/translations"/>
    <n v="3.008"/>
    <x v="78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x v="0"/>
    <s v="theater/plays"/>
    <n v="0.6959861591695502"/>
    <x v="79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x v="0"/>
    <s v="games/video games"/>
    <n v="6.374545454545455"/>
    <x v="80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x v="0"/>
    <s v="music/rock"/>
    <n v="2.253392857142857"/>
    <x v="8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x v="1"/>
    <s v="games/video games"/>
    <n v="14.973000000000001"/>
    <x v="82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x v="0"/>
    <s v="music/electric music"/>
    <n v="0.37590225563909774"/>
    <x v="83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x v="0"/>
    <s v="technology/wearables"/>
    <n v="1.3236942675159236"/>
    <x v="84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x v="0"/>
    <s v="music/indie rock"/>
    <n v="1.3122448979591836"/>
    <x v="8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x v="0"/>
    <s v="theater/plays"/>
    <n v="1.6763513513513513"/>
    <x v="8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x v="1"/>
    <s v="music/rock"/>
    <n v="0.6198488664987406"/>
    <x v="87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x v="0"/>
    <s v="publishing/translations"/>
    <n v="2.6074999999999999"/>
    <x v="88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x v="0"/>
    <s v="theater/plays"/>
    <n v="2.5258823529411765"/>
    <x v="8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x v="1"/>
    <s v="theater/plays"/>
    <n v="0.7861538461538462"/>
    <x v="90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x v="0"/>
    <s v="publishing/translations"/>
    <n v="0.48404406999351912"/>
    <x v="91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x v="1"/>
    <s v="games/video games"/>
    <n v="2.5887500000000001"/>
    <x v="92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x v="1"/>
    <s v="theater/plays"/>
    <n v="0.60548713235294116"/>
    <x v="93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x v="0"/>
    <s v="technology/web"/>
    <n v="3.036896551724138"/>
    <x v="94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x v="0"/>
    <s v="film &amp; video/documentary"/>
    <n v="1.1299999999999999"/>
    <x v="95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x v="0"/>
    <s v="theater/plays"/>
    <n v="2.1737876614060259"/>
    <x v="96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x v="0"/>
    <s v="food/food trucks"/>
    <n v="9.2669230769230762"/>
    <x v="97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x v="0"/>
    <s v="games/video games"/>
    <n v="0.33692229038854804"/>
    <x v="98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x v="0"/>
    <s v="theater/plays"/>
    <n v="1.9672368421052631"/>
    <x v="99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x v="0"/>
    <s v="theater/plays"/>
    <n v="0.01"/>
    <x v="100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x v="1"/>
    <s v="music/electric music"/>
    <n v="10.214444444444444"/>
    <x v="101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x v="1"/>
    <s v="technology/wearables"/>
    <n v="2.8167567567567566"/>
    <x v="1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x v="0"/>
    <s v="music/electric music"/>
    <n v="0.24610000000000001"/>
    <x v="103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x v="0"/>
    <s v="music/indie rock"/>
    <n v="1.4314010067114094"/>
    <x v="104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x v="0"/>
    <s v="technology/web"/>
    <n v="1.4454411764705883"/>
    <x v="105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x v="0"/>
    <s v="theater/plays"/>
    <n v="3.5912820512820511"/>
    <x v="106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x v="1"/>
    <s v="theater/plays"/>
    <n v="1.8648571428571428"/>
    <x v="107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x v="0"/>
    <s v="film &amp; video/documentary"/>
    <n v="5.9526666666666666"/>
    <x v="10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x v="0"/>
    <s v="film &amp; video/television"/>
    <n v="0.5921153846153846"/>
    <x v="109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x v="0"/>
    <s v="food/food trucks"/>
    <n v="0.14962780898876404"/>
    <x v="110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x v="0"/>
    <s v="publishing/radio &amp; podcasts"/>
    <n v="1.1995602605863191"/>
    <x v="111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x v="0"/>
    <s v="technology/web"/>
    <n v="2.6882978723404256"/>
    <x v="112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x v="0"/>
    <s v="food/food trucks"/>
    <n v="3.7687878787878786"/>
    <x v="113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x v="1"/>
    <s v="technology/wearables"/>
    <n v="7.2715789473684209"/>
    <x v="11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x v="0"/>
    <s v="publishing/fiction"/>
    <n v="0.87211757648470301"/>
    <x v="115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x v="0"/>
    <s v="theater/plays"/>
    <n v="0.88"/>
    <x v="116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x v="0"/>
    <s v="film &amp; video/television"/>
    <n v="1.7393877551020409"/>
    <x v="117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x v="0"/>
    <s v="photography/photography books"/>
    <n v="1.1761111111111111"/>
    <x v="118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x v="1"/>
    <s v="film &amp; video/documentary"/>
    <n v="2.1496"/>
    <x v="11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x v="1"/>
    <s v="games/mobile games"/>
    <n v="1.4949667110519307"/>
    <x v="120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x v="0"/>
    <s v="games/video games"/>
    <n v="2.1933995584988963"/>
    <x v="121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x v="0"/>
    <s v="publishing/fiction"/>
    <n v="0.64367690058479532"/>
    <x v="122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x v="0"/>
    <s v="theater/plays"/>
    <n v="0.18622397298818233"/>
    <x v="123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x v="0"/>
    <s v="photography/photography books"/>
    <n v="3.6776923076923076"/>
    <x v="124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x v="0"/>
    <s v="theater/plays"/>
    <n v="1.5990566037735849"/>
    <x v="12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x v="1"/>
    <s v="theater/plays"/>
    <n v="0.38633185349611543"/>
    <x v="126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x v="0"/>
    <s v="theater/plays"/>
    <n v="0.51421511627906979"/>
    <x v="12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x v="0"/>
    <s v="music/rock"/>
    <n v="0.60334277620396604"/>
    <x v="128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x v="0"/>
    <s v="food/food trucks"/>
    <n v="3.2026936026936029E-2"/>
    <x v="12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x v="0"/>
    <s v="film &amp; video/drama"/>
    <n v="1.5546875"/>
    <x v="130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x v="0"/>
    <s v="technology/web"/>
    <n v="1.0085974499089254"/>
    <x v="131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x v="1"/>
    <s v="theater/plays"/>
    <n v="1.1618181818181819"/>
    <x v="132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x v="0"/>
    <s v="music/world music"/>
    <n v="3.1077777777777778"/>
    <x v="133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x v="1"/>
    <s v="film &amp; video/documentary"/>
    <n v="0.89736683417085428"/>
    <x v="13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x v="1"/>
    <s v="theater/plays"/>
    <n v="0.71272727272727276"/>
    <x v="13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x v="1"/>
    <s v="film &amp; video/drama"/>
    <n v="3.2862318840579711E-2"/>
    <x v="136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x v="0"/>
    <s v="publishing/nonfiction"/>
    <n v="2.617777777777778"/>
    <x v="137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x v="0"/>
    <s v="games/mobile games"/>
    <n v="0.96"/>
    <x v="138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x v="1"/>
    <s v="technology/wearables"/>
    <n v="0.20896851248642778"/>
    <x v="139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x v="0"/>
    <s v="film &amp; video/documentary"/>
    <n v="2.2316363636363636"/>
    <x v="14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x v="0"/>
    <s v="technology/web"/>
    <n v="1.0159097978227061"/>
    <x v="141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x v="0"/>
    <s v="technology/web"/>
    <n v="2.3003999999999998"/>
    <x v="142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x v="0"/>
    <s v="music/indie rock"/>
    <n v="1.355925925925926"/>
    <x v="143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x v="0"/>
    <s v="theater/plays"/>
    <n v="1.2909999999999999"/>
    <x v="144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x v="0"/>
    <s v="technology/wearables"/>
    <n v="2.3651200000000001"/>
    <x v="14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x v="0"/>
    <s v="theater/plays"/>
    <n v="0.17249999999999999"/>
    <x v="14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x v="1"/>
    <s v="theater/plays"/>
    <n v="1.1249397590361445"/>
    <x v="147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x v="0"/>
    <s v="technology/wearables"/>
    <n v="1.2102150537634409"/>
    <x v="148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x v="0"/>
    <s v="music/indie rock"/>
    <n v="2.1987096774193549"/>
    <x v="149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x v="0"/>
    <s v="music/rock"/>
    <n v="0.01"/>
    <x v="100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x v="0"/>
    <s v="music/electric music"/>
    <n v="0.64166909620991253"/>
    <x v="150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x v="0"/>
    <s v="music/indie rock"/>
    <n v="4.2306746987951804"/>
    <x v="15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x v="0"/>
    <s v="theater/plays"/>
    <n v="0.92984160506863778"/>
    <x v="152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x v="1"/>
    <s v="music/indie rock"/>
    <n v="0.58756567425569173"/>
    <x v="153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x v="0"/>
    <s v="theater/plays"/>
    <n v="0.65022222222222226"/>
    <x v="154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x v="0"/>
    <s v="music/rock"/>
    <n v="0.73939560439560437"/>
    <x v="15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x v="0"/>
    <s v="photography/photography books"/>
    <n v="0.52666666666666662"/>
    <x v="156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x v="0"/>
    <s v="music/rock"/>
    <n v="2.2095238095238097"/>
    <x v="15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x v="1"/>
    <s v="theater/plays"/>
    <n v="1.0001150627615063"/>
    <x v="158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x v="0"/>
    <s v="technology/wearables"/>
    <n v="1.6231249999999999"/>
    <x v="159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x v="1"/>
    <s v="technology/web"/>
    <n v="0.78181818181818186"/>
    <x v="160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x v="0"/>
    <s v="music/rock"/>
    <n v="1.4973770491803278"/>
    <x v="161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x v="1"/>
    <s v="photography/photography books"/>
    <n v="2.5325714285714285"/>
    <x v="162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x v="0"/>
    <s v="theater/plays"/>
    <n v="1.0016943521594683"/>
    <x v="163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x v="0"/>
    <s v="technology/web"/>
    <n v="1.2199004424778761"/>
    <x v="164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x v="0"/>
    <s v="photography/photography books"/>
    <n v="1.3713265306122449"/>
    <x v="16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x v="0"/>
    <s v="theater/plays"/>
    <n v="4.155384615384615"/>
    <x v="166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x v="1"/>
    <s v="music/indie rock"/>
    <n v="0.3130913348946136"/>
    <x v="167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x v="1"/>
    <s v="film &amp; video/shorts"/>
    <n v="4.240815450643777"/>
    <x v="168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x v="0"/>
    <s v="music/indie rock"/>
    <n v="2.9388623072833599E-2"/>
    <x v="169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x v="0"/>
    <s v="publishing/translations"/>
    <n v="0.1063265306122449"/>
    <x v="170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x v="1"/>
    <s v="film &amp; video/documentary"/>
    <n v="0.82874999999999999"/>
    <x v="171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x v="0"/>
    <s v="theater/plays"/>
    <n v="1.6301447776628748"/>
    <x v="172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x v="1"/>
    <s v="technology/wearables"/>
    <n v="8.9466666666666672"/>
    <x v="17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x v="0"/>
    <s v="theater/plays"/>
    <n v="0.26191501103752757"/>
    <x v="174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x v="0"/>
    <s v="theater/plays"/>
    <n v="0.74834782608695649"/>
    <x v="17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x v="0"/>
    <s v="theater/plays"/>
    <n v="4.1647680412371137"/>
    <x v="17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x v="0"/>
    <s v="food/food trucks"/>
    <n v="0.96208333333333329"/>
    <x v="177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x v="1"/>
    <s v="theater/plays"/>
    <n v="3.5771910112359548"/>
    <x v="178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x v="0"/>
    <s v="technology/wearables"/>
    <n v="3.0845714285714285"/>
    <x v="179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x v="0"/>
    <s v="technology/web"/>
    <n v="0.61802325581395345"/>
    <x v="180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x v="0"/>
    <s v="theater/plays"/>
    <n v="7.2232472324723247"/>
    <x v="18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x v="0"/>
    <s v="music/rock"/>
    <n v="0.69117647058823528"/>
    <x v="182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x v="0"/>
    <s v="theater/plays"/>
    <n v="2.9305555555555554"/>
    <x v="18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x v="0"/>
    <s v="film &amp; video/television"/>
    <n v="0.71799999999999997"/>
    <x v="184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x v="0"/>
    <s v="theater/plays"/>
    <n v="0.31934684684684683"/>
    <x v="185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x v="1"/>
    <s v="film &amp; video/shorts"/>
    <n v="2.2987375415282392"/>
    <x v="186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x v="0"/>
    <s v="theater/plays"/>
    <n v="0.3201219512195122"/>
    <x v="187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x v="0"/>
    <s v="theater/plays"/>
    <n v="0.23525352848928385"/>
    <x v="188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x v="1"/>
    <s v="theater/plays"/>
    <n v="0.68594594594594593"/>
    <x v="189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x v="0"/>
    <s v="theater/plays"/>
    <n v="0.37952380952380954"/>
    <x v="190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x v="0"/>
    <s v="music/rock"/>
    <n v="0.19992957746478873"/>
    <x v="191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x v="0"/>
    <s v="music/indie rock"/>
    <n v="0.45636363636363636"/>
    <x v="192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x v="0"/>
    <s v="music/metal"/>
    <n v="1.227605633802817"/>
    <x v="193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x v="0"/>
    <s v="music/electric music"/>
    <n v="3.61753164556962"/>
    <x v="194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x v="0"/>
    <s v="technology/wearables"/>
    <n v="0.63146341463414635"/>
    <x v="195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x v="0"/>
    <s v="film &amp; video/drama"/>
    <n v="2.9820475319926874"/>
    <x v="196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x v="0"/>
    <s v="music/electric music"/>
    <n v="9.5585443037974685E-2"/>
    <x v="197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x v="0"/>
    <s v="music/rock"/>
    <n v="0.5377777777777778"/>
    <x v="198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x v="0"/>
    <s v="theater/plays"/>
    <n v="0.02"/>
    <x v="50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x v="0"/>
    <s v="technology/web"/>
    <n v="6.8119047619047617"/>
    <x v="199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x v="0"/>
    <s v="food/food trucks"/>
    <n v="0.78831325301204824"/>
    <x v="200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x v="0"/>
    <s v="theater/plays"/>
    <n v="1.3440792216817234"/>
    <x v="201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x v="0"/>
    <s v="music/jazz"/>
    <n v="3.372E-2"/>
    <x v="202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x v="0"/>
    <s v="theater/plays"/>
    <n v="4.3184615384615386"/>
    <x v="203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x v="0"/>
    <s v="publishing/fiction"/>
    <n v="0.38844444444444443"/>
    <x v="204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x v="1"/>
    <s v="music/rock"/>
    <n v="4.2569999999999997"/>
    <x v="205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x v="0"/>
    <s v="film &amp; video/documentary"/>
    <n v="1.0112239715591671"/>
    <x v="206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x v="0"/>
    <s v="film &amp; video/documentary"/>
    <n v="0.21188688946015424"/>
    <x v="207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x v="0"/>
    <s v="film &amp; video/science fiction"/>
    <n v="0.67425531914893622"/>
    <x v="208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x v="0"/>
    <s v="theater/plays"/>
    <n v="0.9492337164750958"/>
    <x v="209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x v="0"/>
    <s v="theater/plays"/>
    <n v="1.5185185185185186"/>
    <x v="210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x v="1"/>
    <s v="music/indie rock"/>
    <n v="1.9516382252559727"/>
    <x v="211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x v="0"/>
    <s v="music/rock"/>
    <n v="10.231428571428571"/>
    <x v="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x v="0"/>
    <s v="theater/plays"/>
    <n v="3.8418367346938778E-2"/>
    <x v="2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x v="0"/>
    <s v="theater/plays"/>
    <n v="1.5507066557107643"/>
    <x v="214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x v="0"/>
    <s v="film &amp; video/science fiction"/>
    <n v="0.44753477588871715"/>
    <x v="21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x v="1"/>
    <s v="film &amp; video/shorts"/>
    <n v="2.1594736842105262"/>
    <x v="216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x v="0"/>
    <s v="film &amp; video/animation"/>
    <n v="3.3212709832134291"/>
    <x v="217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x v="0"/>
    <s v="theater/plays"/>
    <n v="8.4430379746835441E-2"/>
    <x v="21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x v="0"/>
    <s v="food/food trucks"/>
    <n v="0.9862551440329218"/>
    <x v="21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x v="0"/>
    <s v="photography/photography books"/>
    <n v="1.3797916666666667"/>
    <x v="220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x v="0"/>
    <s v="theater/plays"/>
    <n v="0.93810996563573879"/>
    <x v="221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x v="0"/>
    <s v="film &amp; video/science fiction"/>
    <n v="4.0363930885529156"/>
    <x v="22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x v="0"/>
    <s v="music/rock"/>
    <n v="2.6017404129793511"/>
    <x v="223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x v="0"/>
    <s v="photography/photography books"/>
    <n v="3.6663333333333332"/>
    <x v="224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x v="0"/>
    <s v="games/mobile games"/>
    <n v="1.687208538587849"/>
    <x v="22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x v="0"/>
    <s v="film &amp; video/animation"/>
    <n v="1.1990717911530093"/>
    <x v="226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x v="1"/>
    <s v="games/mobile games"/>
    <n v="1.936892523364486"/>
    <x v="227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x v="0"/>
    <s v="games/video games"/>
    <n v="4.2016666666666671"/>
    <x v="228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x v="0"/>
    <s v="theater/plays"/>
    <n v="0.76708333333333334"/>
    <x v="22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x v="0"/>
    <s v="theater/plays"/>
    <n v="1.7126470588235294"/>
    <x v="230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x v="0"/>
    <s v="film &amp; video/animation"/>
    <n v="1.5789473684210527"/>
    <x v="2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x v="1"/>
    <s v="games/video games"/>
    <n v="1.0908"/>
    <x v="232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x v="0"/>
    <s v="film &amp; video/animation"/>
    <n v="0.41732558139534881"/>
    <x v="233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x v="1"/>
    <s v="music/rock"/>
    <n v="0.10944303797468355"/>
    <x v="23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x v="0"/>
    <s v="film &amp; video/animation"/>
    <n v="1.593763440860215"/>
    <x v="23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x v="1"/>
    <s v="theater/plays"/>
    <n v="4.2241666666666671"/>
    <x v="236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x v="0"/>
    <s v="technology/wearables"/>
    <n v="0.97718749999999999"/>
    <x v="23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x v="0"/>
    <s v="theater/plays"/>
    <n v="4.1878911564625847"/>
    <x v="238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x v="1"/>
    <s v="publishing/nonfiction"/>
    <n v="1.0191632047477746"/>
    <x v="23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x v="1"/>
    <s v="music/rock"/>
    <n v="1.2772619047619047"/>
    <x v="240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x v="0"/>
    <s v="theater/plays"/>
    <n v="4.4521739130434783"/>
    <x v="241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x v="0"/>
    <s v="theater/plays"/>
    <n v="5.6971428571428575"/>
    <x v="242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x v="0"/>
    <s v="theater/plays"/>
    <n v="5.0934482758620687"/>
    <x v="243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x v="0"/>
    <s v="technology/web"/>
    <n v="3.2553333333333332"/>
    <x v="24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x v="1"/>
    <s v="publishing/fiction"/>
    <n v="9.3261616161616168"/>
    <x v="245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x v="0"/>
    <s v="games/mobile games"/>
    <n v="2.1133870967741935"/>
    <x v="246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x v="0"/>
    <s v="publishing/translations"/>
    <n v="2.7332520325203253"/>
    <x v="247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x v="0"/>
    <s v="music/rock"/>
    <n v="0.03"/>
    <x v="248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x v="0"/>
    <s v="theater/plays"/>
    <n v="0.54084507042253516"/>
    <x v="249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x v="0"/>
    <s v="theater/plays"/>
    <n v="6.2629999999999999"/>
    <x v="250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x v="0"/>
    <s v="film &amp; video/drama"/>
    <n v="0.8902139917695473"/>
    <x v="25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x v="0"/>
    <s v="publishing/nonfiction"/>
    <n v="1.8489130434782608"/>
    <x v="252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x v="1"/>
    <s v="music/rock"/>
    <n v="1.2016770186335404"/>
    <x v="253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x v="0"/>
    <s v="music/rock"/>
    <n v="0.23390243902439026"/>
    <x v="254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x v="0"/>
    <s v="theater/plays"/>
    <n v="1.46"/>
    <x v="255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x v="1"/>
    <s v="theater/plays"/>
    <n v="2.6848000000000001"/>
    <x v="256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x v="0"/>
    <s v="photography/photography books"/>
    <n v="5.9749999999999996"/>
    <x v="25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x v="0"/>
    <s v="music/rock"/>
    <n v="1.5769841269841269"/>
    <x v="25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x v="1"/>
    <s v="music/rock"/>
    <n v="0.31201660735468567"/>
    <x v="259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x v="1"/>
    <s v="music/indie rock"/>
    <n v="3.1341176470588237"/>
    <x v="260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x v="0"/>
    <s v="photography/photography books"/>
    <n v="3.7089655172413791"/>
    <x v="261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x v="0"/>
    <s v="theater/plays"/>
    <n v="3.6266447368421053"/>
    <x v="262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x v="0"/>
    <s v="theater/plays"/>
    <n v="1.2308163265306122"/>
    <x v="26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x v="1"/>
    <s v="music/jazz"/>
    <n v="0.76766756032171579"/>
    <x v="264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x v="0"/>
    <s v="theater/plays"/>
    <n v="2.3362012987012988"/>
    <x v="26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x v="0"/>
    <s v="film &amp; video/documentary"/>
    <n v="1.8053333333333332"/>
    <x v="266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x v="0"/>
    <s v="film &amp; video/television"/>
    <n v="2.5262857142857142"/>
    <x v="26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x v="0"/>
    <s v="games/video games"/>
    <n v="0.27176538240368026"/>
    <x v="268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x v="0"/>
    <s v="photography/photography books"/>
    <n v="1.2706571242680547E-2"/>
    <x v="26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x v="1"/>
    <s v="theater/plays"/>
    <n v="3.0400978473581213"/>
    <x v="270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x v="0"/>
    <s v="theater/plays"/>
    <n v="1.3723076923076922"/>
    <x v="271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x v="0"/>
    <s v="theater/plays"/>
    <n v="0.32208333333333333"/>
    <x v="272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x v="0"/>
    <s v="publishing/translations"/>
    <n v="2.4151282051282053"/>
    <x v="273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x v="1"/>
    <s v="games/video games"/>
    <n v="0.96799999999999997"/>
    <x v="274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x v="0"/>
    <s v="theater/plays"/>
    <n v="10.664285714285715"/>
    <x v="275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x v="0"/>
    <s v="technology/web"/>
    <n v="3.2588888888888889"/>
    <x v="276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x v="0"/>
    <s v="theater/plays"/>
    <n v="1.7070000000000001"/>
    <x v="277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x v="0"/>
    <s v="film &amp; video/animation"/>
    <n v="5.8144"/>
    <x v="278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x v="1"/>
    <s v="theater/plays"/>
    <n v="0.91520972644376897"/>
    <x v="279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x v="1"/>
    <s v="film &amp; video/television"/>
    <n v="1.0804761904761904"/>
    <x v="280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x v="0"/>
    <s v="music/rock"/>
    <n v="0.18728395061728395"/>
    <x v="28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x v="0"/>
    <s v="technology/web"/>
    <n v="0.83193877551020412"/>
    <x v="282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x v="0"/>
    <s v="theater/plays"/>
    <n v="7.0633333333333335"/>
    <x v="28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x v="0"/>
    <s v="theater/plays"/>
    <n v="0.17446030330062445"/>
    <x v="284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x v="0"/>
    <s v="music/electric music"/>
    <n v="2.0973015873015872"/>
    <x v="28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x v="1"/>
    <s v="music/metal"/>
    <n v="0.97785714285714287"/>
    <x v="286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x v="0"/>
    <s v="theater/plays"/>
    <n v="16.842500000000001"/>
    <x v="28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x v="1"/>
    <s v="film &amp; video/documentary"/>
    <n v="0.54402135231316728"/>
    <x v="288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x v="0"/>
    <s v="technology/web"/>
    <n v="4.5661111111111108"/>
    <x v="28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x v="0"/>
    <s v="food/food trucks"/>
    <n v="9.8219178082191785E-2"/>
    <x v="290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x v="0"/>
    <s v="theater/plays"/>
    <n v="0.16384615384615384"/>
    <x v="291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x v="0"/>
    <s v="theater/plays"/>
    <n v="13.396666666666667"/>
    <x v="2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x v="0"/>
    <s v="theater/plays"/>
    <n v="0.35650077760497667"/>
    <x v="293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x v="0"/>
    <s v="theater/plays"/>
    <n v="0.54950819672131146"/>
    <x v="294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x v="1"/>
    <s v="theater/plays"/>
    <n v="0.94236111111111109"/>
    <x v="2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x v="1"/>
    <s v="music/rock"/>
    <n v="1.4391428571428571"/>
    <x v="296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x v="0"/>
    <s v="food/food trucks"/>
    <n v="0.51421052631578945"/>
    <x v="297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x v="1"/>
    <s v="publishing/nonfiction"/>
    <n v="0.05"/>
    <x v="298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x v="0"/>
    <s v="film &amp; video/documentary"/>
    <n v="13.446666666666667"/>
    <x v="299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x v="0"/>
    <s v="theater/plays"/>
    <n v="0.31844940867279897"/>
    <x v="300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x v="0"/>
    <s v="music/indie rock"/>
    <n v="0.82617647058823529"/>
    <x v="301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x v="0"/>
    <s v="film &amp; video/documentary"/>
    <n v="5.4614285714285717"/>
    <x v="302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x v="0"/>
    <s v="theater/plays"/>
    <n v="2.8621428571428571"/>
    <x v="303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x v="1"/>
    <s v="theater/plays"/>
    <n v="7.9076923076923072E-2"/>
    <x v="304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x v="1"/>
    <s v="publishing/fiction"/>
    <n v="1.3213677811550153"/>
    <x v="305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x v="0"/>
    <s v="theater/plays"/>
    <n v="0.74077834179357027"/>
    <x v="30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x v="1"/>
    <s v="music/indie rock"/>
    <n v="0.75292682926829269"/>
    <x v="307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x v="0"/>
    <s v="games/video games"/>
    <n v="0.20333333333333334"/>
    <x v="308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x v="0"/>
    <s v="theater/plays"/>
    <n v="2.0336507936507937"/>
    <x v="309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x v="0"/>
    <s v="theater/plays"/>
    <n v="3.1022842639593908"/>
    <x v="310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x v="0"/>
    <s v="music/rock"/>
    <n v="3.9531818181818181"/>
    <x v="311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x v="1"/>
    <s v="film &amp; video/documentary"/>
    <n v="2.9471428571428571"/>
    <x v="31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x v="0"/>
    <s v="theater/plays"/>
    <n v="0.33894736842105261"/>
    <x v="313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x v="1"/>
    <s v="food/food trucks"/>
    <n v="0.66677083333333331"/>
    <x v="314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x v="0"/>
    <s v="theater/plays"/>
    <n v="0.19227272727272726"/>
    <x v="31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x v="0"/>
    <s v="music/rock"/>
    <n v="0.15842105263157893"/>
    <x v="316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x v="0"/>
    <s v="technology/web"/>
    <n v="0.38702380952380955"/>
    <x v="317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x v="0"/>
    <s v="publishing/fiction"/>
    <n v="9.5876777251184833E-2"/>
    <x v="318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x v="0"/>
    <s v="film &amp; video/shorts"/>
    <n v="0.94144366197183094"/>
    <x v="319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x v="0"/>
    <s v="theater/plays"/>
    <n v="1.6656234096692113"/>
    <x v="320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x v="0"/>
    <s v="film &amp; video/documentary"/>
    <n v="0.24134831460674158"/>
    <x v="321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x v="1"/>
    <s v="theater/plays"/>
    <n v="1.6405633802816901"/>
    <x v="322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x v="1"/>
    <s v="theater/plays"/>
    <n v="0.90723076923076929"/>
    <x v="323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x v="0"/>
    <s v="film &amp; video/animation"/>
    <n v="0.46194444444444444"/>
    <x v="324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x v="1"/>
    <s v="theater/plays"/>
    <n v="0.38538461538461538"/>
    <x v="32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x v="0"/>
    <s v="music/rock"/>
    <n v="1.3356231003039514"/>
    <x v="326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x v="0"/>
    <s v="games/video games"/>
    <n v="0.22896588486140726"/>
    <x v="327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x v="0"/>
    <s v="film &amp; video/documentary"/>
    <n v="1.8495548961424333"/>
    <x v="328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x v="0"/>
    <s v="food/food trucks"/>
    <n v="4.4372727272727275"/>
    <x v="329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x v="0"/>
    <s v="technology/wearables"/>
    <n v="1.999806763285024"/>
    <x v="330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x v="0"/>
    <s v="theater/plays"/>
    <n v="1.2395833333333333"/>
    <x v="33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x v="0"/>
    <s v="music/rock"/>
    <n v="1.8661329305135952"/>
    <x v="332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x v="0"/>
    <s v="music/rock"/>
    <n v="1.1428538550057536"/>
    <x v="333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x v="1"/>
    <s v="music/rock"/>
    <n v="0.97032531824611035"/>
    <x v="334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x v="0"/>
    <s v="theater/plays"/>
    <n v="1.2281904761904763"/>
    <x v="33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x v="0"/>
    <s v="theater/plays"/>
    <n v="1.7914326647564469"/>
    <x v="33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x v="0"/>
    <s v="theater/plays"/>
    <n v="0.79951577402787966"/>
    <x v="337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x v="0"/>
    <s v="photography/photography books"/>
    <n v="0.94242587601078165"/>
    <x v="338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x v="0"/>
    <s v="music/indie rock"/>
    <n v="0.84669291338582675"/>
    <x v="33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x v="0"/>
    <s v="theater/plays"/>
    <n v="0.66521920668058454"/>
    <x v="340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x v="0"/>
    <s v="theater/plays"/>
    <n v="0.53922222222222227"/>
    <x v="34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x v="0"/>
    <s v="games/video games"/>
    <n v="0.41983299595141699"/>
    <x v="342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x v="0"/>
    <s v="film &amp; video/drama"/>
    <n v="0.14694796954314721"/>
    <x v="343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x v="1"/>
    <s v="music/indie rock"/>
    <n v="0.34475"/>
    <x v="344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x v="0"/>
    <s v="technology/web"/>
    <n v="14.007777777777777"/>
    <x v="3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x v="0"/>
    <s v="food/food trucks"/>
    <n v="0.71770351758793971"/>
    <x v="346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x v="0"/>
    <s v="theater/plays"/>
    <n v="0.53074115044247783"/>
    <x v="347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x v="1"/>
    <s v="music/jazz"/>
    <n v="0.05"/>
    <x v="298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x v="0"/>
    <s v="music/rock"/>
    <n v="1.2770715249662619"/>
    <x v="348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x v="0"/>
    <s v="theater/plays"/>
    <n v="0.34892857142857142"/>
    <x v="349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x v="0"/>
    <s v="theater/plays"/>
    <n v="4.105982142857143"/>
    <x v="350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x v="0"/>
    <s v="film &amp; video/documentary"/>
    <n v="1.2373770491803278"/>
    <x v="351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x v="0"/>
    <s v="technology/wearables"/>
    <n v="0.58973684210526311"/>
    <x v="35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x v="0"/>
    <s v="theater/plays"/>
    <n v="0.36892473118279567"/>
    <x v="353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x v="0"/>
    <s v="games/video games"/>
    <n v="1.8491304347826087"/>
    <x v="354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x v="0"/>
    <s v="photography/photography books"/>
    <n v="0.11814432989690722"/>
    <x v="35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x v="0"/>
    <s v="film &amp; video/animation"/>
    <n v="2.9870000000000001"/>
    <x v="356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x v="1"/>
    <s v="theater/plays"/>
    <n v="2.2635175879396985"/>
    <x v="35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x v="0"/>
    <s v="theater/plays"/>
    <n v="1.7356363636363636"/>
    <x v="35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x v="0"/>
    <s v="music/rock"/>
    <n v="3.7175675675675675"/>
    <x v="359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x v="0"/>
    <s v="music/rock"/>
    <n v="1.601923076923077"/>
    <x v="360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x v="0"/>
    <s v="music/indie rock"/>
    <n v="16.163333333333334"/>
    <x v="361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x v="0"/>
    <s v="theater/plays"/>
    <n v="7.3343749999999996"/>
    <x v="362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x v="1"/>
    <s v="theater/plays"/>
    <n v="5.9211111111111112"/>
    <x v="363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x v="1"/>
    <s v="theater/plays"/>
    <n v="0.18888888888888888"/>
    <x v="36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x v="1"/>
    <s v="film &amp; video/documentary"/>
    <n v="2.7680769230769231"/>
    <x v="36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x v="1"/>
    <s v="film &amp; video/television"/>
    <n v="2.730185185185185"/>
    <x v="366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x v="0"/>
    <s v="theater/plays"/>
    <n v="1.593633125556545"/>
    <x v="367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x v="0"/>
    <s v="theater/plays"/>
    <n v="0.67869978858350954"/>
    <x v="3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x v="1"/>
    <s v="film &amp; video/documentary"/>
    <n v="15.915555555555555"/>
    <x v="369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x v="0"/>
    <s v="theater/plays"/>
    <n v="7.3018222222222224"/>
    <x v="370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x v="1"/>
    <s v="film &amp; video/documentary"/>
    <n v="0.13185782556750297"/>
    <x v="371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x v="0"/>
    <s v="music/indie rock"/>
    <n v="0.54777777777777781"/>
    <x v="37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x v="0"/>
    <s v="music/rock"/>
    <n v="3.6102941176470589"/>
    <x v="37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x v="0"/>
    <s v="theater/plays"/>
    <n v="0.10257545271629778"/>
    <x v="37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x v="0"/>
    <s v="film &amp; video/documentary"/>
    <n v="0.13962962962962963"/>
    <x v="37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x v="0"/>
    <s v="theater/plays"/>
    <n v="0.40444444444444444"/>
    <x v="376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x v="0"/>
    <s v="theater/plays"/>
    <n v="1.6032"/>
    <x v="377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x v="0"/>
    <s v="theater/plays"/>
    <n v="1.8394339622641509"/>
    <x v="378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x v="0"/>
    <s v="photography/photography books"/>
    <n v="0.63769230769230767"/>
    <x v="379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x v="1"/>
    <s v="food/food trucks"/>
    <n v="2.2538095238095237"/>
    <x v="380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x v="1"/>
    <s v="film &amp; video/documentary"/>
    <n v="1.7200961538461539"/>
    <x v="38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x v="0"/>
    <s v="publishing/nonfiction"/>
    <n v="1.4616709511568124"/>
    <x v="382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x v="0"/>
    <s v="theater/plays"/>
    <n v="0.76423616236162362"/>
    <x v="38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x v="0"/>
    <s v="technology/wearables"/>
    <n v="0.39261467889908258"/>
    <x v="384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x v="0"/>
    <s v="music/indie rock"/>
    <n v="0.11270034843205574"/>
    <x v="38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x v="0"/>
    <s v="theater/plays"/>
    <n v="1.2211084337349398"/>
    <x v="386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x v="0"/>
    <s v="photography/photography books"/>
    <n v="1.8654166666666667"/>
    <x v="387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x v="0"/>
    <s v="publishing/nonfiction"/>
    <n v="7.27317880794702E-2"/>
    <x v="38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x v="0"/>
    <s v="technology/wearables"/>
    <n v="0.65642371234207963"/>
    <x v="389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x v="0"/>
    <s v="music/jazz"/>
    <n v="2.2896178343949045"/>
    <x v="390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x v="1"/>
    <s v="film &amp; video/documentary"/>
    <n v="4.6937499999999996"/>
    <x v="391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x v="0"/>
    <s v="theater/plays"/>
    <n v="1.3011267605633803"/>
    <x v="3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x v="0"/>
    <s v="film &amp; video/drama"/>
    <n v="1.6705422993492407"/>
    <x v="393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x v="0"/>
    <s v="music/rock"/>
    <n v="1.738641975308642"/>
    <x v="394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x v="1"/>
    <s v="film &amp; video/animation"/>
    <n v="7.1776470588235295"/>
    <x v="39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x v="0"/>
    <s v="music/indie rock"/>
    <n v="0.63850976361767731"/>
    <x v="396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x v="1"/>
    <s v="photography/photography books"/>
    <n v="0.02"/>
    <x v="50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x v="0"/>
    <s v="theater/plays"/>
    <n v="15.302222222222222"/>
    <x v="397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x v="1"/>
    <s v="film &amp; video/shorts"/>
    <n v="0.40356164383561643"/>
    <x v="398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x v="1"/>
    <s v="theater/plays"/>
    <n v="0.86220633299284988"/>
    <x v="3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x v="0"/>
    <s v="theater/plays"/>
    <n v="3.1558486707566464"/>
    <x v="400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x v="0"/>
    <s v="theater/plays"/>
    <n v="0.89618243243243245"/>
    <x v="40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x v="0"/>
    <s v="film &amp; video/documentary"/>
    <n v="1.8214503816793892"/>
    <x v="402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x v="0"/>
    <s v="theater/plays"/>
    <n v="3.5588235294117645"/>
    <x v="403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x v="0"/>
    <s v="film &amp; video/documentary"/>
    <n v="1.3183695652173912"/>
    <x v="404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x v="0"/>
    <s v="music/rock"/>
    <n v="0.46315634218289087"/>
    <x v="405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x v="0"/>
    <s v="games/mobile games"/>
    <n v="0.36132726089785294"/>
    <x v="406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x v="0"/>
    <s v="theater/plays"/>
    <n v="1.0462820512820512"/>
    <x v="407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x v="0"/>
    <s v="publishing/fiction"/>
    <n v="6.6885714285714286"/>
    <x v="408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x v="0"/>
    <s v="film &amp; video/animation"/>
    <n v="0.62072823218997364"/>
    <x v="409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x v="1"/>
    <s v="food/food trucks"/>
    <n v="0.84699787460148779"/>
    <x v="410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x v="0"/>
    <s v="theater/plays"/>
    <n v="0.11059030837004405"/>
    <x v="411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x v="1"/>
    <s v="film &amp; video/documentary"/>
    <n v="0.43838781575037145"/>
    <x v="41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x v="0"/>
    <s v="theater/plays"/>
    <n v="0.55470588235294116"/>
    <x v="413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x v="0"/>
    <s v="film &amp; video/documentary"/>
    <n v="0.57399511301160655"/>
    <x v="414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x v="0"/>
    <s v="technology/web"/>
    <n v="1.2343497363796134"/>
    <x v="415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x v="0"/>
    <s v="theater/plays"/>
    <n v="1.2846"/>
    <x v="41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x v="1"/>
    <s v="technology/wearables"/>
    <n v="0.63989361702127656"/>
    <x v="41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x v="1"/>
    <s v="theater/plays"/>
    <n v="1.2729885057471264"/>
    <x v="41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x v="1"/>
    <s v="food/food trucks"/>
    <n v="0.10638024357239513"/>
    <x v="419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x v="0"/>
    <s v="music/indie rock"/>
    <n v="0.40470588235294119"/>
    <x v="420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x v="0"/>
    <s v="photography/photography books"/>
    <n v="2.8766666666666665"/>
    <x v="421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x v="0"/>
    <s v="theater/plays"/>
    <n v="5.7294444444444448"/>
    <x v="42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x v="1"/>
    <s v="theater/plays"/>
    <n v="1.1290429799426933"/>
    <x v="423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x v="0"/>
    <s v="film &amp; video/animation"/>
    <n v="0.46387573964497042"/>
    <x v="424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x v="1"/>
    <s v="photography/photography books"/>
    <n v="0.90675916230366493"/>
    <x v="42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x v="0"/>
    <s v="theater/plays"/>
    <n v="0.67740740740740746"/>
    <x v="426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x v="0"/>
    <s v="theater/plays"/>
    <n v="1.9249019607843136"/>
    <x v="427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x v="0"/>
    <s v="theater/plays"/>
    <n v="0.82714285714285718"/>
    <x v="428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x v="1"/>
    <s v="film &amp; video/documentary"/>
    <n v="0.54163920922570019"/>
    <x v="429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x v="0"/>
    <s v="theater/plays"/>
    <n v="0.16722222222222222"/>
    <x v="430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x v="1"/>
    <s v="theater/plays"/>
    <n v="1.168766404199475"/>
    <x v="431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x v="0"/>
    <s v="music/jazz"/>
    <n v="10.521538461538462"/>
    <x v="432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x v="1"/>
    <s v="film &amp; video/animation"/>
    <n v="1.2307407407407407"/>
    <x v="433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x v="0"/>
    <s v="theater/plays"/>
    <n v="1.7863855421686747"/>
    <x v="434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x v="0"/>
    <s v="film &amp; video/science fiction"/>
    <n v="3.5528169014084505"/>
    <x v="43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x v="0"/>
    <s v="film &amp; video/television"/>
    <n v="1.6190634146341463"/>
    <x v="436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x v="0"/>
    <s v="technology/wearables"/>
    <n v="0.24914285714285714"/>
    <x v="437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x v="0"/>
    <s v="theater/plays"/>
    <n v="1.9872222222222222"/>
    <x v="438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x v="0"/>
    <s v="theater/plays"/>
    <n v="0.34752688172043011"/>
    <x v="439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x v="1"/>
    <s v="music/indie rock"/>
    <n v="1.7641935483870967"/>
    <x v="440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x v="1"/>
    <s v="theater/plays"/>
    <n v="5.1138095238095236"/>
    <x v="441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x v="0"/>
    <s v="technology/wearables"/>
    <n v="0.82044117647058823"/>
    <x v="442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x v="0"/>
    <s v="film &amp; video/television"/>
    <n v="0.24326030927835052"/>
    <x v="443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x v="1"/>
    <s v="games/video games"/>
    <n v="0.50482758620689661"/>
    <x v="444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x v="0"/>
    <s v="games/video games"/>
    <n v="9.67"/>
    <x v="44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x v="0"/>
    <s v="film &amp; video/animation"/>
    <n v="0.04"/>
    <x v="446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x v="0"/>
    <s v="music/rock"/>
    <n v="1.2284501347708894"/>
    <x v="447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x v="0"/>
    <s v="film &amp; video/drama"/>
    <n v="0.63437500000000002"/>
    <x v="44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x v="0"/>
    <s v="film &amp; video/science fiction"/>
    <n v="0.56331688596491225"/>
    <x v="449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x v="1"/>
    <s v="film &amp; video/drama"/>
    <n v="0.44074999999999998"/>
    <x v="450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x v="0"/>
    <s v="theater/plays"/>
    <n v="1.1837253218884121"/>
    <x v="451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x v="1"/>
    <s v="music/indie rock"/>
    <n v="1.041243169398907"/>
    <x v="452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x v="0"/>
    <s v="theater/plays"/>
    <n v="0.26640000000000003"/>
    <x v="453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x v="0"/>
    <s v="theater/plays"/>
    <n v="3.5120118343195266"/>
    <x v="45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x v="0"/>
    <s v="film &amp; video/documentary"/>
    <n v="0.90063492063492068"/>
    <x v="45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x v="0"/>
    <s v="theater/plays"/>
    <n v="1.7162500000000001"/>
    <x v="456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x v="0"/>
    <s v="film &amp; video/drama"/>
    <n v="1.4104655870445344"/>
    <x v="45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x v="0"/>
    <s v="games/mobile games"/>
    <n v="0.30579449152542371"/>
    <x v="45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x v="0"/>
    <s v="film &amp; video/animation"/>
    <n v="1.0816455696202532"/>
    <x v="459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x v="0"/>
    <s v="theater/plays"/>
    <n v="1.3345505617977529"/>
    <x v="460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x v="0"/>
    <s v="publishing/translations"/>
    <n v="1.8785106382978722"/>
    <x v="461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x v="1"/>
    <s v="technology/wearables"/>
    <n v="3.32"/>
    <x v="462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x v="1"/>
    <s v="technology/web"/>
    <n v="5.7521428571428572"/>
    <x v="463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x v="0"/>
    <s v="theater/plays"/>
    <n v="0.40500000000000003"/>
    <x v="464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x v="0"/>
    <s v="film &amp; video/drama"/>
    <n v="1.8442857142857143"/>
    <x v="46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x v="0"/>
    <s v="technology/wearables"/>
    <n v="2.8580555555555556"/>
    <x v="466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x v="1"/>
    <s v="food/food trucks"/>
    <n v="3.19"/>
    <x v="46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x v="0"/>
    <s v="music/rock"/>
    <n v="0.39234070221066319"/>
    <x v="468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x v="0"/>
    <s v="music/electric music"/>
    <n v="1.7814000000000001"/>
    <x v="469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x v="0"/>
    <s v="film &amp; video/television"/>
    <n v="3.6515"/>
    <x v="470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x v="1"/>
    <s v="publishing/translations"/>
    <n v="1.1394594594594594"/>
    <x v="4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x v="0"/>
    <s v="publishing/fiction"/>
    <n v="0.29828720626631855"/>
    <x v="472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x v="0"/>
    <s v="film &amp; video/science fiction"/>
    <n v="0.54270588235294115"/>
    <x v="47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x v="0"/>
    <s v="technology/wearables"/>
    <n v="2.3634156976744185"/>
    <x v="474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x v="0"/>
    <s v="food/food trucks"/>
    <n v="5.1291666666666664"/>
    <x v="47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x v="1"/>
    <s v="photography/photography books"/>
    <n v="1.0065116279069768"/>
    <x v="476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x v="1"/>
    <s v="theater/plays"/>
    <n v="0.81348423194303154"/>
    <x v="477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x v="1"/>
    <s v="publishing/fiction"/>
    <n v="0.16404761904761905"/>
    <x v="478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x v="0"/>
    <s v="theater/plays"/>
    <n v="0.52774617067833696"/>
    <x v="479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x v="1"/>
    <s v="food/food trucks"/>
    <n v="2.6020608108108108"/>
    <x v="480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x v="0"/>
    <s v="theater/plays"/>
    <n v="0.30732891832229581"/>
    <x v="481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x v="1"/>
    <s v="publishing/translations"/>
    <n v="0.13500000000000001"/>
    <x v="482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x v="0"/>
    <s v="theater/plays"/>
    <n v="1.7862556663644606"/>
    <x v="48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x v="0"/>
    <s v="theater/plays"/>
    <n v="2.2005660377358489"/>
    <x v="484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x v="0"/>
    <s v="technology/wearables"/>
    <n v="1.015108695652174"/>
    <x v="485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x v="0"/>
    <s v="journalism/audio"/>
    <n v="1.915"/>
    <x v="486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x v="1"/>
    <s v="food/food trucks"/>
    <n v="3.0534683098591549"/>
    <x v="487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x v="1"/>
    <s v="film &amp; video/shorts"/>
    <n v="0.23995287958115183"/>
    <x v="488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x v="0"/>
    <s v="photography/photography books"/>
    <n v="7.2377777777777776"/>
    <x v="4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x v="0"/>
    <s v="technology/wearables"/>
    <n v="5.4736000000000002"/>
    <x v="490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x v="0"/>
    <s v="theater/plays"/>
    <n v="4.1449999999999996"/>
    <x v="491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x v="0"/>
    <s v="film &amp; video/animation"/>
    <n v="9.0696409140369975E-3"/>
    <x v="492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x v="1"/>
    <s v="technology/wearables"/>
    <n v="0.34173469387755101"/>
    <x v="493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x v="0"/>
    <s v="technology/web"/>
    <n v="0.239488107549121"/>
    <x v="49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x v="1"/>
    <s v="film &amp; video/documentary"/>
    <n v="0.48072649572649573"/>
    <x v="49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x v="1"/>
    <s v="theater/plays"/>
    <n v="0"/>
    <x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x v="0"/>
    <s v="film &amp; video/documentary"/>
    <n v="0.70145182291666663"/>
    <x v="496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x v="1"/>
    <s v="games/video games"/>
    <n v="5.2992307692307694"/>
    <x v="497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x v="0"/>
    <s v="film &amp; video/drama"/>
    <n v="1.8032549019607844"/>
    <x v="498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x v="0"/>
    <s v="music/rock"/>
    <n v="0.92320000000000002"/>
    <x v="499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x v="1"/>
    <s v="publishing/radio &amp; podcasts"/>
    <n v="0.13901001112347053"/>
    <x v="500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x v="1"/>
    <s v="theater/plays"/>
    <n v="9.2707777777777771"/>
    <x v="5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x v="1"/>
    <s v="technology/web"/>
    <n v="0.39857142857142858"/>
    <x v="502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x v="0"/>
    <s v="theater/plays"/>
    <n v="1.1222929936305732"/>
    <x v="50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x v="0"/>
    <s v="theater/plays"/>
    <n v="0.70925816023738875"/>
    <x v="50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x v="0"/>
    <s v="film &amp; video/drama"/>
    <n v="1.1908974358974358"/>
    <x v="505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x v="0"/>
    <s v="theater/plays"/>
    <n v="0.24017591339648173"/>
    <x v="5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x v="1"/>
    <s v="games/video games"/>
    <n v="1.3931868131868133"/>
    <x v="507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x v="0"/>
    <s v="film &amp; video/television"/>
    <n v="0.39277108433734942"/>
    <x v="508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x v="1"/>
    <s v="music/rock"/>
    <n v="0.22439077144917088"/>
    <x v="509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x v="1"/>
    <s v="theater/plays"/>
    <n v="0.55779069767441858"/>
    <x v="510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x v="0"/>
    <s v="publishing/nonfiction"/>
    <n v="0.42523125996810207"/>
    <x v="511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x v="0"/>
    <s v="food/food trucks"/>
    <n v="1.1200000000000001"/>
    <x v="51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x v="1"/>
    <s v="film &amp; video/animation"/>
    <n v="7.0681818181818179E-2"/>
    <x v="513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x v="1"/>
    <s v="music/rock"/>
    <n v="1.0174563871693867"/>
    <x v="514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x v="0"/>
    <s v="theater/plays"/>
    <n v="4.2575000000000003"/>
    <x v="51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x v="1"/>
    <s v="film &amp; video/drama"/>
    <n v="1.4553947368421052"/>
    <x v="516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x v="0"/>
    <s v="film &amp; video/shorts"/>
    <n v="0.32453465346534655"/>
    <x v="517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x v="0"/>
    <s v="film &amp; video/shorts"/>
    <n v="7.003333333333333"/>
    <x v="518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x v="0"/>
    <s v="theater/plays"/>
    <n v="0.83904860392967939"/>
    <x v="519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x v="0"/>
    <s v="technology/wearables"/>
    <n v="0.84190476190476193"/>
    <x v="520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x v="1"/>
    <s v="theater/plays"/>
    <n v="1.5595180722891566"/>
    <x v="521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x v="0"/>
    <s v="film &amp; video/animation"/>
    <n v="0.99619450317124736"/>
    <x v="522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x v="0"/>
    <s v="music/indie rock"/>
    <n v="0.80300000000000005"/>
    <x v="523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x v="0"/>
    <s v="games/video games"/>
    <n v="0.11254901960784314"/>
    <x v="524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x v="1"/>
    <s v="publishing/fiction"/>
    <n v="0.91740952380952379"/>
    <x v="525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x v="0"/>
    <s v="games/video games"/>
    <n v="0.95521156936261387"/>
    <x v="526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x v="0"/>
    <s v="theater/plays"/>
    <n v="5.0287499999999996"/>
    <x v="527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x v="0"/>
    <s v="music/indie rock"/>
    <n v="1.5924394463667819"/>
    <x v="52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x v="1"/>
    <s v="film &amp; video/drama"/>
    <n v="0.15022446689113356"/>
    <x v="529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x v="1"/>
    <s v="theater/plays"/>
    <n v="4.820384615384615"/>
    <x v="530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x v="0"/>
    <s v="publishing/fiction"/>
    <n v="1.4996938775510205"/>
    <x v="531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x v="1"/>
    <s v="film &amp; video/documentary"/>
    <n v="1.1722156398104266"/>
    <x v="532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x v="0"/>
    <s v="games/mobile games"/>
    <n v="0.37695968274950431"/>
    <x v="533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x v="1"/>
    <s v="food/food trucks"/>
    <n v="0.72653061224489801"/>
    <x v="534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x v="0"/>
    <s v="photography/photography books"/>
    <n v="2.6598113207547169"/>
    <x v="535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x v="0"/>
    <s v="games/mobile games"/>
    <n v="0.24205617977528091"/>
    <x v="536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x v="0"/>
    <s v="music/indie rock"/>
    <n v="2.5064935064935064E-2"/>
    <x v="537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x v="0"/>
    <s v="games/video games"/>
    <n v="0.1632979976442874"/>
    <x v="538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x v="0"/>
    <s v="music/rock"/>
    <n v="2.7650000000000001"/>
    <x v="539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x v="0"/>
    <s v="theater/plays"/>
    <n v="0.88803571428571426"/>
    <x v="540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x v="1"/>
    <s v="theater/plays"/>
    <n v="1.6357142857142857"/>
    <x v="541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x v="0"/>
    <s v="film &amp; video/drama"/>
    <n v="9.69"/>
    <x v="542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x v="0"/>
    <s v="theater/plays"/>
    <n v="2.7091376701966716"/>
    <x v="543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x v="0"/>
    <s v="technology/wearables"/>
    <n v="2.8421355932203389"/>
    <x v="544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x v="0"/>
    <s v="music/indie rock"/>
    <n v="0.04"/>
    <x v="446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x v="1"/>
    <s v="technology/web"/>
    <n v="0.58632981676846196"/>
    <x v="54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x v="0"/>
    <s v="theater/plays"/>
    <n v="0.98511111111111116"/>
    <x v="546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x v="0"/>
    <s v="music/rock"/>
    <n v="0.43975381008206332"/>
    <x v="547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x v="0"/>
    <s v="music/indie rock"/>
    <n v="1.5166315789473683"/>
    <x v="54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x v="0"/>
    <s v="music/rock"/>
    <n v="2.2363492063492063"/>
    <x v="549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x v="1"/>
    <s v="publishing/translations"/>
    <n v="2.3975"/>
    <x v="550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x v="1"/>
    <s v="film &amp; video/science fiction"/>
    <n v="1.9933333333333334"/>
    <x v="551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x v="0"/>
    <s v="theater/plays"/>
    <n v="1.373448275862069"/>
    <x v="55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x v="0"/>
    <s v="theater/plays"/>
    <n v="1.009696106362773"/>
    <x v="55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x v="0"/>
    <s v="film &amp; video/animation"/>
    <n v="7.9416000000000002"/>
    <x v="554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x v="0"/>
    <s v="theater/plays"/>
    <n v="3.6970000000000001"/>
    <x v="55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x v="0"/>
    <s v="music/rock"/>
    <n v="0.12818181818181817"/>
    <x v="556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x v="0"/>
    <s v="film &amp; video/documentary"/>
    <n v="1.3802702702702703"/>
    <x v="557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x v="0"/>
    <s v="theater/plays"/>
    <n v="0.83813278008298753"/>
    <x v="55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x v="0"/>
    <s v="theater/plays"/>
    <n v="2.0460063224446787"/>
    <x v="55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x v="1"/>
    <s v="music/electric music"/>
    <n v="0.44344086021505374"/>
    <x v="560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x v="0"/>
    <s v="music/rock"/>
    <n v="2.1860294117647059"/>
    <x v="56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x v="0"/>
    <s v="theater/plays"/>
    <n v="1.8603314917127072"/>
    <x v="562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x v="0"/>
    <s v="film &amp; video/animation"/>
    <n v="2.3733830845771142"/>
    <x v="563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x v="1"/>
    <s v="music/rock"/>
    <n v="3.0565384615384614"/>
    <x v="56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x v="0"/>
    <s v="film &amp; video/shorts"/>
    <n v="0.94142857142857139"/>
    <x v="5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x v="1"/>
    <s v="music/rock"/>
    <n v="0.54400000000000004"/>
    <x v="566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x v="0"/>
    <s v="journalism/audio"/>
    <n v="1.1188059701492536"/>
    <x v="567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x v="1"/>
    <s v="food/food trucks"/>
    <n v="3.6914814814814814"/>
    <x v="568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x v="1"/>
    <s v="theater/plays"/>
    <n v="0.62930372148859548"/>
    <x v="569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x v="0"/>
    <s v="theater/plays"/>
    <n v="0.6492783505154639"/>
    <x v="570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x v="0"/>
    <s v="music/jazz"/>
    <n v="0.18853658536585366"/>
    <x v="571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x v="0"/>
    <s v="film &amp; video/science fiction"/>
    <n v="0.1675440414507772"/>
    <x v="572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x v="0"/>
    <s v="music/jazz"/>
    <n v="1.0111290322580646"/>
    <x v="573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x v="0"/>
    <s v="theater/plays"/>
    <n v="3.4150228310502282"/>
    <x v="574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x v="0"/>
    <s v="technology/web"/>
    <n v="0.64016666666666666"/>
    <x v="575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x v="1"/>
    <s v="games/video games"/>
    <n v="0.5208045977011494"/>
    <x v="576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x v="0"/>
    <s v="film &amp; video/documentary"/>
    <n v="3.2240211640211642"/>
    <x v="577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x v="0"/>
    <s v="technology/web"/>
    <n v="1.1950810185185186"/>
    <x v="578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x v="0"/>
    <s v="publishing/translations"/>
    <n v="1.4679775280898877"/>
    <x v="579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x v="0"/>
    <s v="music/rock"/>
    <n v="9.5057142857142853"/>
    <x v="580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x v="1"/>
    <s v="food/food trucks"/>
    <n v="0.72893617021276591"/>
    <x v="581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x v="0"/>
    <s v="theater/plays"/>
    <n v="0.7900824873096447"/>
    <x v="58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x v="0"/>
    <s v="film &amp; video/documentary"/>
    <n v="0.64721518987341775"/>
    <x v="58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x v="0"/>
    <s v="publishing/radio &amp; podcasts"/>
    <n v="0.82028169014084507"/>
    <x v="584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x v="0"/>
    <s v="games/video games"/>
    <n v="10.376666666666667"/>
    <x v="585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x v="0"/>
    <s v="theater/plays"/>
    <n v="0.12910076530612244"/>
    <x v="58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x v="0"/>
    <s v="film &amp; video/animation"/>
    <n v="1.5484210526315789"/>
    <x v="58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x v="1"/>
    <s v="theater/plays"/>
    <n v="7.0991735537190084E-2"/>
    <x v="588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x v="1"/>
    <s v="theater/plays"/>
    <n v="2.0852773826458035"/>
    <x v="58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x v="1"/>
    <s v="film &amp; video/drama"/>
    <n v="0.99683544303797467"/>
    <x v="590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x v="0"/>
    <s v="theater/plays"/>
    <n v="2.0159756097560977"/>
    <x v="59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x v="0"/>
    <s v="music/rock"/>
    <n v="1.6209032258064515"/>
    <x v="592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x v="0"/>
    <s v="film &amp; video/documentary"/>
    <n v="3.6436208125445471E-2"/>
    <x v="593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x v="0"/>
    <s v="food/food trucks"/>
    <n v="0.05"/>
    <x v="298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x v="0"/>
    <s v="technology/wearables"/>
    <n v="2.0663492063492064"/>
    <x v="5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x v="0"/>
    <s v="theater/plays"/>
    <n v="1.2823628691983122"/>
    <x v="595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x v="0"/>
    <s v="theater/plays"/>
    <n v="1.1966037735849056"/>
    <x v="596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x v="0"/>
    <s v="theater/plays"/>
    <n v="1.7073055242390078"/>
    <x v="597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x v="0"/>
    <s v="publishing/nonfiction"/>
    <n v="1.8721212121212121"/>
    <x v="59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x v="0"/>
    <s v="music/rock"/>
    <n v="1.8838235294117647"/>
    <x v="599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x v="0"/>
    <s v="food/food trucks"/>
    <n v="1.3129869186046512"/>
    <x v="600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x v="1"/>
    <s v="music/jazz"/>
    <n v="2.8397435897435899"/>
    <x v="601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x v="0"/>
    <s v="film &amp; video/science fiction"/>
    <n v="1.2041999999999999"/>
    <x v="60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x v="0"/>
    <s v="theater/plays"/>
    <n v="4.1905607476635511"/>
    <x v="603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x v="0"/>
    <s v="theater/plays"/>
    <n v="0.13853658536585367"/>
    <x v="60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x v="0"/>
    <s v="music/electric music"/>
    <n v="1.3943548387096774"/>
    <x v="60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x v="0"/>
    <s v="theater/plays"/>
    <n v="1.74"/>
    <x v="606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x v="0"/>
    <s v="theater/plays"/>
    <n v="1.5549056603773586"/>
    <x v="607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x v="0"/>
    <s v="theater/plays"/>
    <n v="1.7044705882352942"/>
    <x v="608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x v="1"/>
    <s v="music/indie rock"/>
    <n v="1.8951562500000001"/>
    <x v="609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x v="0"/>
    <s v="theater/plays"/>
    <n v="2.4971428571428573"/>
    <x v="610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x v="0"/>
    <s v="publishing/nonfiction"/>
    <n v="0.48860523665659616"/>
    <x v="61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x v="1"/>
    <s v="theater/plays"/>
    <n v="0.28461970393057684"/>
    <x v="612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x v="0"/>
    <s v="photography/photography books"/>
    <n v="2.6802325581395348"/>
    <x v="613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x v="0"/>
    <s v="theater/plays"/>
    <n v="6.1980078125000002"/>
    <x v="614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x v="0"/>
    <s v="music/indie rock"/>
    <n v="3.1301587301587303E-2"/>
    <x v="61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x v="0"/>
    <s v="theater/plays"/>
    <n v="1.5992152704135738"/>
    <x v="61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x v="0"/>
    <s v="photography/photography books"/>
    <n v="2.793921568627451"/>
    <x v="61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x v="0"/>
    <s v="theater/plays"/>
    <n v="0.77373333333333338"/>
    <x v="618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x v="1"/>
    <s v="theater/plays"/>
    <n v="2.0632812500000002"/>
    <x v="619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x v="0"/>
    <s v="food/food trucks"/>
    <n v="6.9424999999999999"/>
    <x v="620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x v="0"/>
    <s v="music/indie rock"/>
    <n v="1.5178947368421052"/>
    <x v="621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x v="1"/>
    <s v="theater/plays"/>
    <n v="0.64582072176949945"/>
    <x v="622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x v="1"/>
    <s v="theater/plays"/>
    <n v="0.62873684210526315"/>
    <x v="623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x v="0"/>
    <s v="theater/plays"/>
    <n v="3.1039864864864866"/>
    <x v="62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x v="0"/>
    <s v="theater/plays"/>
    <n v="0.42859916782246882"/>
    <x v="625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x v="0"/>
    <s v="film &amp; video/animation"/>
    <n v="0.83119402985074631"/>
    <x v="626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x v="0"/>
    <s v="film &amp; video/television"/>
    <n v="0.78531302876480547"/>
    <x v="627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x v="0"/>
    <s v="film &amp; video/television"/>
    <n v="1.1409352517985611"/>
    <x v="6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x v="1"/>
    <s v="film &amp; video/animation"/>
    <n v="0.64537683358624176"/>
    <x v="62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x v="0"/>
    <s v="theater/plays"/>
    <n v="0.79411764705882348"/>
    <x v="630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x v="1"/>
    <s v="theater/plays"/>
    <n v="0.11419117647058824"/>
    <x v="631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x v="1"/>
    <s v="film &amp; video/drama"/>
    <n v="0.56186046511627907"/>
    <x v="632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x v="0"/>
    <s v="theater/plays"/>
    <n v="0.16501669449081802"/>
    <x v="63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x v="0"/>
    <s v="theater/plays"/>
    <n v="1.1996808510638297"/>
    <x v="634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x v="0"/>
    <s v="technology/wearables"/>
    <n v="1.4545652173913044"/>
    <x v="63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x v="0"/>
    <s v="theater/plays"/>
    <n v="2.2138255033557046"/>
    <x v="63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x v="0"/>
    <s v="theater/plays"/>
    <n v="0.48396694214876035"/>
    <x v="637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x v="1"/>
    <s v="music/rock"/>
    <n v="0.92911504424778757"/>
    <x v="6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x v="0"/>
    <s v="games/video games"/>
    <n v="0.88599797365754818"/>
    <x v="639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x v="0"/>
    <s v="publishing/translations"/>
    <n v="0.41399999999999998"/>
    <x v="640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x v="0"/>
    <s v="food/food trucks"/>
    <n v="0.63056795131845844"/>
    <x v="641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x v="1"/>
    <s v="theater/plays"/>
    <n v="0.48482333607230893"/>
    <x v="6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x v="0"/>
    <s v="music/jazz"/>
    <n v="0.02"/>
    <x v="50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x v="0"/>
    <s v="film &amp; video/shorts"/>
    <n v="0.88479410269445857"/>
    <x v="64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x v="0"/>
    <s v="technology/web"/>
    <n v="1.2684"/>
    <x v="644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x v="0"/>
    <s v="technology/web"/>
    <n v="23.388333333333332"/>
    <x v="64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x v="0"/>
    <s v="music/metal"/>
    <n v="5.0838857142857146"/>
    <x v="64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x v="0"/>
    <s v="photography/photography books"/>
    <n v="1.9147826086956521"/>
    <x v="6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x v="0"/>
    <s v="food/food trucks"/>
    <n v="0.42127533783783783"/>
    <x v="648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x v="0"/>
    <s v="film &amp; video/science fiction"/>
    <n v="8.2400000000000001E-2"/>
    <x v="64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x v="0"/>
    <s v="music/rock"/>
    <n v="0.60064638783269964"/>
    <x v="650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x v="0"/>
    <s v="film &amp; video/documentary"/>
    <n v="0.47232808616404309"/>
    <x v="651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x v="0"/>
    <s v="theater/plays"/>
    <n v="0.81736263736263737"/>
    <x v="65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x v="0"/>
    <s v="music/jazz"/>
    <n v="0.54187265917603"/>
    <x v="653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x v="0"/>
    <s v="theater/plays"/>
    <n v="0.97868131868131869"/>
    <x v="654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x v="0"/>
    <s v="theater/plays"/>
    <n v="0.77239999999999998"/>
    <x v="65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x v="0"/>
    <s v="music/jazz"/>
    <n v="0.33464735516372796"/>
    <x v="656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x v="1"/>
    <s v="film &amp; video/documentary"/>
    <n v="2.3958823529411766"/>
    <x v="657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x v="1"/>
    <s v="theater/plays"/>
    <n v="0.64032258064516134"/>
    <x v="658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x v="0"/>
    <s v="journalism/audio"/>
    <n v="1.7615942028985507"/>
    <x v="659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x v="0"/>
    <s v="theater/plays"/>
    <n v="0.20338181818181819"/>
    <x v="660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x v="0"/>
    <s v="theater/plays"/>
    <n v="3.5864754098360656"/>
    <x v="66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x v="0"/>
    <s v="music/indie rock"/>
    <n v="4.6885802469135802"/>
    <x v="662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x v="1"/>
    <s v="theater/plays"/>
    <n v="1.220563524590164"/>
    <x v="663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x v="0"/>
    <s v="theater/plays"/>
    <n v="0.55931783729156137"/>
    <x v="664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x v="0"/>
    <s v="music/indie rock"/>
    <n v="0.43660714285714286"/>
    <x v="66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x v="0"/>
    <s v="photography/photography books"/>
    <n v="0.33538371411833628"/>
    <x v="666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x v="0"/>
    <s v="journalism/audio"/>
    <n v="1.2297938144329896"/>
    <x v="667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x v="0"/>
    <s v="photography/photography books"/>
    <n v="1.8974959871589085"/>
    <x v="668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x v="0"/>
    <s v="publishing/fiction"/>
    <n v="0.83622641509433959"/>
    <x v="669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x v="0"/>
    <s v="film &amp; video/drama"/>
    <n v="0.17968844221105529"/>
    <x v="670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x v="1"/>
    <s v="food/food trucks"/>
    <n v="10.365"/>
    <x v="671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x v="1"/>
    <s v="games/mobile games"/>
    <n v="0.97405219780219776"/>
    <x v="672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x v="0"/>
    <s v="theater/plays"/>
    <n v="0.86386203150461705"/>
    <x v="673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x v="0"/>
    <s v="theater/plays"/>
    <n v="1.5016666666666667"/>
    <x v="67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x v="0"/>
    <s v="theater/plays"/>
    <n v="3.5843478260869563"/>
    <x v="67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x v="0"/>
    <s v="publishing/nonfiction"/>
    <n v="5.4285714285714288"/>
    <x v="676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x v="0"/>
    <s v="theater/plays"/>
    <n v="0.67500714285714281"/>
    <x v="677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x v="0"/>
    <s v="technology/wearables"/>
    <n v="1.9174666666666667"/>
    <x v="678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x v="0"/>
    <s v="theater/plays"/>
    <n v="9.32"/>
    <x v="679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x v="1"/>
    <s v="film &amp; video/television"/>
    <n v="4.2927586206896553"/>
    <x v="680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x v="0"/>
    <s v="technology/web"/>
    <n v="1.0065753424657535"/>
    <x v="68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x v="1"/>
    <s v="film &amp; video/documentary"/>
    <n v="2.266111111111111"/>
    <x v="682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x v="1"/>
    <s v="film &amp; video/documentary"/>
    <n v="1.4238"/>
    <x v="683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x v="0"/>
    <s v="music/rock"/>
    <n v="0.90633333333333332"/>
    <x v="684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x v="0"/>
    <s v="theater/plays"/>
    <n v="0.63966740576496672"/>
    <x v="68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x v="0"/>
    <s v="theater/plays"/>
    <n v="0.84131868131868137"/>
    <x v="68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x v="0"/>
    <s v="music/rock"/>
    <n v="1.3393478260869565"/>
    <x v="6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x v="1"/>
    <s v="theater/plays"/>
    <n v="0.59042047531992692"/>
    <x v="688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x v="0"/>
    <s v="music/electric music"/>
    <n v="1.5280062063615205"/>
    <x v="68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x v="0"/>
    <s v="technology/wearables"/>
    <n v="4.466912114014252"/>
    <x v="690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x v="0"/>
    <s v="film &amp; video/drama"/>
    <n v="0.8439189189189189"/>
    <x v="691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x v="0"/>
    <s v="technology/wearables"/>
    <n v="0.03"/>
    <x v="248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x v="0"/>
    <s v="theater/plays"/>
    <n v="1.7502692307692307"/>
    <x v="692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x v="0"/>
    <s v="technology/wearables"/>
    <n v="0.54137931034482756"/>
    <x v="693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x v="1"/>
    <s v="publishing/translations"/>
    <n v="3.1187381703470032"/>
    <x v="694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x v="0"/>
    <s v="film &amp; video/animation"/>
    <n v="1.2278160919540231"/>
    <x v="695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x v="0"/>
    <s v="publishing/nonfiction"/>
    <n v="0.99026517383618151"/>
    <x v="696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x v="1"/>
    <s v="technology/web"/>
    <n v="1.278468634686347"/>
    <x v="697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x v="0"/>
    <s v="film &amp; video/drama"/>
    <n v="1.5861643835616439"/>
    <x v="698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x v="0"/>
    <s v="theater/plays"/>
    <n v="7.0705882352941174"/>
    <x v="699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x v="0"/>
    <s v="theater/plays"/>
    <n v="1.4238775510204082"/>
    <x v="70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x v="1"/>
    <s v="theater/plays"/>
    <n v="1.4786046511627906"/>
    <x v="701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x v="1"/>
    <s v="theater/plays"/>
    <n v="0.20322580645161289"/>
    <x v="702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x v="0"/>
    <s v="theater/plays"/>
    <n v="18.40625"/>
    <x v="703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x v="0"/>
    <s v="publishing/radio &amp; podcasts"/>
    <n v="1.6194202898550725"/>
    <x v="704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x v="0"/>
    <s v="music/rock"/>
    <n v="4.7282077922077921"/>
    <x v="70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x v="0"/>
    <s v="games/mobile games"/>
    <n v="0.24466101694915254"/>
    <x v="706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x v="1"/>
    <s v="theater/plays"/>
    <n v="5.1764999999999999"/>
    <x v="707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x v="0"/>
    <s v="film &amp; video/documentary"/>
    <n v="2.4764285714285714"/>
    <x v="708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x v="0"/>
    <s v="technology/wearables"/>
    <n v="1.0020481927710843"/>
    <x v="709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x v="0"/>
    <s v="publishing/fiction"/>
    <n v="1.53"/>
    <x v="71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x v="1"/>
    <s v="theater/plays"/>
    <n v="0.37091954022988505"/>
    <x v="711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x v="0"/>
    <s v="music/rock"/>
    <n v="4.3923948220064728E-2"/>
    <x v="712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x v="0"/>
    <s v="film &amp; video/documentary"/>
    <n v="1.5650721649484536"/>
    <x v="713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x v="0"/>
    <s v="theater/plays"/>
    <n v="2.704081632653061"/>
    <x v="714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x v="1"/>
    <s v="theater/plays"/>
    <n v="1.3405952380952382"/>
    <x v="715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x v="0"/>
    <s v="games/mobile games"/>
    <n v="0.50398033126293995"/>
    <x v="716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x v="1"/>
    <s v="theater/plays"/>
    <n v="0.88815837937384901"/>
    <x v="717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x v="0"/>
    <s v="technology/web"/>
    <n v="1.65"/>
    <x v="718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x v="0"/>
    <s v="theater/plays"/>
    <n v="0.17499999999999999"/>
    <x v="719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x v="0"/>
    <s v="film &amp; video/drama"/>
    <n v="1.8566071428571429"/>
    <x v="720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x v="0"/>
    <s v="technology/wearables"/>
    <n v="4.1266319444444441"/>
    <x v="721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x v="0"/>
    <s v="technology/web"/>
    <n v="0.90249999999999997"/>
    <x v="722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x v="1"/>
    <s v="music/rock"/>
    <n v="0.91984615384615387"/>
    <x v="72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x v="0"/>
    <s v="music/metal"/>
    <n v="5.2700632911392402"/>
    <x v="724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x v="1"/>
    <s v="theater/plays"/>
    <n v="3.1914285714285713"/>
    <x v="725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x v="0"/>
    <s v="photography/photography books"/>
    <n v="3.5418867924528303"/>
    <x v="72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x v="0"/>
    <s v="publishing/nonfiction"/>
    <n v="0.32896103896103895"/>
    <x v="727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x v="0"/>
    <s v="music/indie rock"/>
    <n v="1.358918918918919"/>
    <x v="728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x v="1"/>
    <s v="theater/plays"/>
    <n v="2.0843373493975904E-2"/>
    <x v="729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x v="0"/>
    <s v="music/indie rock"/>
    <n v="0.61"/>
    <x v="730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x v="0"/>
    <s v="theater/plays"/>
    <n v="0.30037735849056602"/>
    <x v="731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x v="0"/>
    <s v="theater/plays"/>
    <n v="11.791666666666666"/>
    <x v="732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x v="0"/>
    <s v="music/electric music"/>
    <n v="11.260833333333334"/>
    <x v="733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x v="1"/>
    <s v="theater/plays"/>
    <n v="0.12923076923076923"/>
    <x v="734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x v="1"/>
    <s v="theater/plays"/>
    <n v="7.12"/>
    <x v="735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x v="0"/>
    <s v="technology/wearables"/>
    <n v="0.30304347826086958"/>
    <x v="736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x v="0"/>
    <s v="technology/web"/>
    <n v="2.1250896057347672"/>
    <x v="112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x v="0"/>
    <s v="theater/plays"/>
    <n v="2.2885714285714287"/>
    <x v="73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x v="1"/>
    <s v="film &amp; video/animation"/>
    <n v="0.34959979476654696"/>
    <x v="738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x v="1"/>
    <s v="technology/wearables"/>
    <n v="1.5729069767441861"/>
    <x v="739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x v="0"/>
    <s v="music/electric music"/>
    <n v="0.01"/>
    <x v="100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x v="1"/>
    <s v="publishing/nonfiction"/>
    <n v="2.3230555555555554"/>
    <x v="740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x v="1"/>
    <s v="theater/plays"/>
    <n v="0.92448275862068963"/>
    <x v="741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x v="0"/>
    <s v="photography/photography books"/>
    <n v="2.5670212765957445"/>
    <x v="742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x v="0"/>
    <s v="theater/plays"/>
    <n v="1.6847017045454546"/>
    <x v="743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x v="1"/>
    <s v="theater/plays"/>
    <n v="1.6657777777777778"/>
    <x v="744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x v="0"/>
    <s v="theater/plays"/>
    <n v="7.7207692307692311"/>
    <x v="74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x v="0"/>
    <s v="film &amp; video/drama"/>
    <n v="4.0685714285714285"/>
    <x v="74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x v="0"/>
    <s v="music/rock"/>
    <n v="5.6420608108108112"/>
    <x v="74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x v="0"/>
    <s v="music/electric music"/>
    <n v="0.6842686567164179"/>
    <x v="748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x v="1"/>
    <s v="games/video games"/>
    <n v="0.34351966873706002"/>
    <x v="749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x v="0"/>
    <s v="music/rock"/>
    <n v="6.5545454545454547"/>
    <x v="750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x v="0"/>
    <s v="music/jazz"/>
    <n v="1.7725714285714285"/>
    <x v="751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x v="1"/>
    <s v="theater/plays"/>
    <n v="1.1317857142857144"/>
    <x v="752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x v="0"/>
    <s v="music/rock"/>
    <n v="7.2818181818181822"/>
    <x v="753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x v="1"/>
    <s v="music/indie rock"/>
    <n v="2.0833333333333335"/>
    <x v="75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x v="0"/>
    <s v="film &amp; video/science fiction"/>
    <n v="0.31171232876712329"/>
    <x v="75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x v="0"/>
    <s v="publishing/translations"/>
    <n v="0.56967078189300413"/>
    <x v="756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x v="0"/>
    <s v="theater/plays"/>
    <n v="2.31"/>
    <x v="757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x v="0"/>
    <s v="games/video games"/>
    <n v="0.86867834394904464"/>
    <x v="7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x v="1"/>
    <s v="theater/plays"/>
    <n v="2.7074418604651163"/>
    <x v="75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x v="0"/>
    <s v="theater/plays"/>
    <n v="0.49446428571428569"/>
    <x v="760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x v="0"/>
    <s v="music/indie rock"/>
    <n v="1.1335962566844919"/>
    <x v="761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x v="0"/>
    <s v="theater/plays"/>
    <n v="1.9055555555555554"/>
    <x v="762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x v="0"/>
    <s v="technology/web"/>
    <n v="1.355"/>
    <x v="763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x v="0"/>
    <s v="music/rock"/>
    <n v="0.10297872340425532"/>
    <x v="764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x v="0"/>
    <s v="theater/plays"/>
    <n v="0.65544223826714798"/>
    <x v="765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x v="0"/>
    <s v="theater/plays"/>
    <n v="0.49026652452025588"/>
    <x v="766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x v="0"/>
    <s v="film &amp; video/animation"/>
    <n v="7.8792307692307695"/>
    <x v="76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x v="1"/>
    <s v="theater/plays"/>
    <n v="0.80306347746090156"/>
    <x v="768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x v="1"/>
    <s v="film &amp; video/drama"/>
    <n v="1.0629411764705883"/>
    <x v="769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x v="0"/>
    <s v="theater/plays"/>
    <n v="0.50735632183908042"/>
    <x v="770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x v="1"/>
    <s v="film &amp; video/animation"/>
    <n v="2.153137254901961"/>
    <x v="7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x v="0"/>
    <s v="music/rock"/>
    <n v="1.4122972972972974"/>
    <x v="772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x v="0"/>
    <s v="technology/web"/>
    <n v="1.1533745781777278"/>
    <x v="773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x v="1"/>
    <s v="film &amp; video/animation"/>
    <n v="1.9311940298507462"/>
    <x v="774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x v="1"/>
    <s v="music/jazz"/>
    <n v="7.2973333333333334"/>
    <x v="77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x v="0"/>
    <s v="music/rock"/>
    <n v="0.99663398692810456"/>
    <x v="77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x v="0"/>
    <s v="film &amp; video/animation"/>
    <n v="0.88166666666666671"/>
    <x v="777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x v="0"/>
    <s v="theater/plays"/>
    <n v="0.37233333333333335"/>
    <x v="77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x v="0"/>
    <s v="theater/plays"/>
    <n v="0.30540075309306081"/>
    <x v="779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x v="0"/>
    <s v="food/food trucks"/>
    <n v="0.25714285714285712"/>
    <x v="702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x v="1"/>
    <s v="theater/plays"/>
    <n v="0.34"/>
    <x v="780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x v="0"/>
    <s v="publishing/nonfiction"/>
    <n v="11.859090909090909"/>
    <x v="781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x v="0"/>
    <s v="music/rock"/>
    <n v="1.2539393939393939"/>
    <x v="782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x v="0"/>
    <s v="film &amp; video/drama"/>
    <n v="0.14394366197183098"/>
    <x v="783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x v="1"/>
    <s v="games/mobile games"/>
    <n v="0.54807692307692313"/>
    <x v="784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x v="0"/>
    <s v="technology/web"/>
    <n v="1.0963157894736841"/>
    <x v="78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x v="1"/>
    <s v="theater/plays"/>
    <n v="1.8847058823529412"/>
    <x v="78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x v="0"/>
    <s v="theater/plays"/>
    <n v="0.87008284023668636"/>
    <x v="787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x v="0"/>
    <s v="music/rock"/>
    <n v="0.01"/>
    <x v="100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x v="1"/>
    <s v="photography/photography books"/>
    <n v="2.0291304347826089"/>
    <x v="788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x v="0"/>
    <s v="photography/photography books"/>
    <n v="1.9703225806451612"/>
    <x v="78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x v="0"/>
    <s v="theater/plays"/>
    <n v="1.07"/>
    <x v="79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x v="0"/>
    <s v="music/rock"/>
    <n v="2.6873076923076922"/>
    <x v="791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x v="0"/>
    <s v="film &amp; video/documentary"/>
    <n v="0.50845360824742269"/>
    <x v="792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x v="1"/>
    <s v="film &amp; video/drama"/>
    <n v="11.802857142857142"/>
    <x v="793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x v="1"/>
    <s v="theater/plays"/>
    <n v="2.64"/>
    <x v="794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x v="0"/>
    <s v="food/food trucks"/>
    <n v="0.30442307692307691"/>
    <x v="79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x v="0"/>
    <s v="film &amp; video/documentary"/>
    <n v="0.62880681818181816"/>
    <x v="796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x v="1"/>
    <s v="theater/plays"/>
    <n v="1.9312499999999999"/>
    <x v="797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x v="1"/>
    <s v="games/video games"/>
    <n v="0.77102702702702708"/>
    <x v="798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x v="0"/>
    <s v="publishing/nonfiction"/>
    <n v="2.2552763819095478"/>
    <x v="799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x v="0"/>
    <s v="games/video games"/>
    <n v="2.3940625"/>
    <x v="800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x v="1"/>
    <s v="music/rock"/>
    <n v="0.921875"/>
    <x v="801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x v="0"/>
    <s v="music/rock"/>
    <n v="1.3023333333333333"/>
    <x v="80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x v="1"/>
    <s v="theater/plays"/>
    <n v="6.1521739130434785"/>
    <x v="803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x v="1"/>
    <s v="publishing/nonfiction"/>
    <n v="3.687953216374269"/>
    <x v="80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x v="1"/>
    <s v="theater/plays"/>
    <n v="10.948571428571428"/>
    <x v="80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x v="0"/>
    <s v="games/video games"/>
    <n v="0.50662921348314605"/>
    <x v="806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x v="1"/>
    <s v="music/rock"/>
    <n v="8.0060000000000002"/>
    <x v="807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x v="0"/>
    <s v="film &amp; video/documentary"/>
    <n v="2.9128571428571428"/>
    <x v="808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x v="0"/>
    <s v="music/rock"/>
    <n v="3.4996666666666667"/>
    <x v="80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x v="1"/>
    <s v="music/rock"/>
    <n v="3.5707317073170732"/>
    <x v="810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x v="1"/>
    <s v="publishing/nonfiction"/>
    <n v="1.2648941176470587"/>
    <x v="811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x v="0"/>
    <s v="film &amp; video/shorts"/>
    <n v="3.875"/>
    <x v="812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x v="1"/>
    <s v="theater/plays"/>
    <n v="4.5703571428571426"/>
    <x v="813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x v="1"/>
    <s v="film &amp; video/drama"/>
    <n v="2.6669565217391304"/>
    <x v="814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x v="0"/>
    <s v="theater/plays"/>
    <n v="0.69"/>
    <x v="81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x v="0"/>
    <s v="theater/plays"/>
    <n v="0.51343749999999999"/>
    <x v="81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x v="0"/>
    <s v="theater/plays"/>
    <n v="1.1710526315789473E-2"/>
    <x v="817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x v="0"/>
    <s v="photography/photography books"/>
    <n v="1.089773429454171"/>
    <x v="818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x v="0"/>
    <s v="publishing/translations"/>
    <n v="3.1517592592592591"/>
    <x v="819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x v="0"/>
    <s v="publishing/translations"/>
    <n v="1.5769117647058823"/>
    <x v="820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x v="0"/>
    <s v="theater/plays"/>
    <n v="1.5380821917808218"/>
    <x v="821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x v="0"/>
    <s v="technology/web"/>
    <n v="0.89738979118329465"/>
    <x v="822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x v="0"/>
    <s v="music/indie rock"/>
    <n v="0.75135802469135804"/>
    <x v="82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x v="0"/>
    <s v="music/jazz"/>
    <n v="8.5288135593220336"/>
    <x v="824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x v="0"/>
    <s v="theater/plays"/>
    <n v="1.3890625000000001"/>
    <x v="82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x v="1"/>
    <s v="film &amp; video/documentary"/>
    <n v="1.9018181818181819"/>
    <x v="82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x v="1"/>
    <s v="theater/plays"/>
    <n v="1.0024333619948409"/>
    <x v="827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x v="0"/>
    <s v="technology/web"/>
    <n v="1.4275824175824177"/>
    <x v="828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x v="0"/>
    <s v="technology/wearables"/>
    <n v="5.6313333333333331"/>
    <x v="82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x v="0"/>
    <s v="photography/photography books"/>
    <n v="0.30715909090909088"/>
    <x v="830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x v="0"/>
    <s v="film &amp; video/documentary"/>
    <n v="0.99397727272727276"/>
    <x v="831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x v="0"/>
    <s v="technology/web"/>
    <n v="1.9754935622317598"/>
    <x v="832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x v="1"/>
    <s v="technology/web"/>
    <n v="5.085"/>
    <x v="833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x v="0"/>
    <s v="food/food trucks"/>
    <n v="2.3774468085106384"/>
    <x v="834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x v="0"/>
    <s v="film &amp; video/drama"/>
    <n v="3.3846875000000001"/>
    <x v="83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x v="1"/>
    <s v="music/indie rock"/>
    <n v="1.3308955223880596"/>
    <x v="836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x v="0"/>
    <s v="music/rock"/>
    <n v="0.01"/>
    <x v="100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x v="0"/>
    <s v="music/electric music"/>
    <n v="2.0779999999999998"/>
    <x v="83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x v="1"/>
    <s v="games/video games"/>
    <n v="0.51122448979591839"/>
    <x v="83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x v="1"/>
    <s v="music/indie rock"/>
    <n v="6.5205847953216374"/>
    <x v="839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x v="0"/>
    <s v="publishing/fiction"/>
    <n v="1.1363099415204678"/>
    <x v="840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x v="0"/>
    <s v="theater/plays"/>
    <n v="1.0237606837606839"/>
    <x v="841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x v="0"/>
    <s v="food/food trucks"/>
    <n v="3.5658333333333334"/>
    <x v="842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x v="0"/>
    <s v="film &amp; video/shorts"/>
    <n v="1.3986792452830188"/>
    <x v="84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x v="0"/>
    <s v="food/food trucks"/>
    <n v="0.69450000000000001"/>
    <x v="844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x v="1"/>
    <s v="theater/plays"/>
    <n v="0.35534246575342465"/>
    <x v="84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x v="1"/>
    <s v="technology/wearables"/>
    <n v="2.5165000000000002"/>
    <x v="846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x v="0"/>
    <s v="theater/plays"/>
    <n v="1.0587500000000001"/>
    <x v="847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x v="0"/>
    <s v="theater/plays"/>
    <n v="1.8742857142857143"/>
    <x v="848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x v="1"/>
    <s v="film &amp; video/television"/>
    <n v="3.8678571428571429"/>
    <x v="849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x v="0"/>
    <s v="film &amp; video/shorts"/>
    <n v="3.4707142857142856"/>
    <x v="850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x v="0"/>
    <s v="theater/plays"/>
    <n v="1.8582098765432098"/>
    <x v="8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x v="0"/>
    <s v="photography/photography books"/>
    <n v="0.43241247264770238"/>
    <x v="85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x v="0"/>
    <s v="food/food trucks"/>
    <n v="1.6243749999999999"/>
    <x v="853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x v="0"/>
    <s v="theater/plays"/>
    <n v="1.8484285714285715"/>
    <x v="854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x v="0"/>
    <s v="film &amp; video/drama"/>
    <n v="0.23703520691785052"/>
    <x v="85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x v="0"/>
    <s v="theater/plays"/>
    <n v="0.89870129870129867"/>
    <x v="856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x v="1"/>
    <s v="theater/plays"/>
    <n v="2.7260419580419581"/>
    <x v="857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x v="0"/>
    <s v="film &amp; video/science fiction"/>
    <n v="1.7004255319148935"/>
    <x v="858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x v="0"/>
    <s v="photography/photography books"/>
    <n v="1.8828503562945369"/>
    <x v="859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x v="1"/>
    <s v="photography/photography books"/>
    <n v="3.4693532338308457"/>
    <x v="860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x v="0"/>
    <s v="music/rock"/>
    <n v="0.6917721518987342"/>
    <x v="86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x v="0"/>
    <s v="photography/photography books"/>
    <n v="0.25433734939759034"/>
    <x v="862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x v="0"/>
    <s v="food/food trucks"/>
    <n v="0.77400977995110021"/>
    <x v="86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x v="0"/>
    <s v="music/metal"/>
    <n v="0.37481481481481482"/>
    <x v="864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x v="0"/>
    <s v="publishing/nonfiction"/>
    <n v="5.4379999999999997"/>
    <x v="86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x v="0"/>
    <s v="music/electric music"/>
    <n v="2.2852189349112426"/>
    <x v="866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x v="1"/>
    <s v="theater/plays"/>
    <n v="0.38948339483394834"/>
    <x v="867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x v="0"/>
    <s v="theater/plays"/>
    <n v="3.7"/>
    <x v="868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x v="0"/>
    <s v="film &amp; video/shorts"/>
    <n v="2.3791176470588233"/>
    <x v="86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x v="1"/>
    <s v="theater/plays"/>
    <n v="0.64036299765807958"/>
    <x v="87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x v="0"/>
    <s v="theater/plays"/>
    <n v="1.1827777777777777"/>
    <x v="871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x v="0"/>
    <s v="music/indie rock"/>
    <n v="0.84824037184594958"/>
    <x v="872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x v="1"/>
    <s v="theater/plays"/>
    <n v="0.29346153846153844"/>
    <x v="873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x v="0"/>
    <s v="theater/plays"/>
    <n v="2.0989655172413793"/>
    <x v="874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x v="1"/>
    <s v="music/electric music"/>
    <n v="1.697857142857143"/>
    <x v="87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x v="0"/>
    <s v="music/indie rock"/>
    <n v="1.1595907738095239"/>
    <x v="87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x v="0"/>
    <s v="film &amp; video/documentary"/>
    <n v="2.5859999999999999"/>
    <x v="877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x v="0"/>
    <s v="publishing/translations"/>
    <n v="2.3058333333333332"/>
    <x v="87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x v="1"/>
    <s v="film &amp; video/documentary"/>
    <n v="1.2821428571428573"/>
    <x v="879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x v="1"/>
    <s v="film &amp; video/television"/>
    <n v="1.8870588235294117"/>
    <x v="880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x v="0"/>
    <s v="theater/plays"/>
    <n v="6.9511889862327911E-2"/>
    <x v="8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x v="1"/>
    <s v="food/food trucks"/>
    <n v="7.7443434343434348"/>
    <x v="882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x v="0"/>
    <s v="theater/plays"/>
    <n v="0.27693181818181817"/>
    <x v="883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x v="0"/>
    <s v="film &amp; video/documentary"/>
    <n v="0.52479620323841425"/>
    <x v="884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x v="0"/>
    <s v="music/jazz"/>
    <n v="4.0709677419354842"/>
    <x v="88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x v="1"/>
    <s v="technology/web"/>
    <n v="0.02"/>
    <x v="50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x v="1"/>
    <s v="music/rock"/>
    <n v="1.5617857142857143"/>
    <x v="886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x v="0"/>
    <s v="technology/web"/>
    <n v="2.5242857142857145"/>
    <x v="887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x v="1"/>
    <s v="publishing/nonfiction"/>
    <n v="1.729268292682927E-2"/>
    <x v="888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x v="0"/>
    <s v="publishing/radio &amp; podcasts"/>
    <n v="0.12230769230769231"/>
    <x v="88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x v="0"/>
    <s v="theater/plays"/>
    <n v="1.6398734177215191"/>
    <x v="890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x v="1"/>
    <s v="film &amp; video/documentary"/>
    <n v="1.6298181818181818"/>
    <x v="891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x v="0"/>
    <s v="theater/plays"/>
    <n v="0.20252747252747252"/>
    <x v="89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x v="0"/>
    <s v="games/video games"/>
    <n v="3.1924083769633507"/>
    <x v="893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x v="1"/>
    <s v="theater/plays"/>
    <n v="4.7894444444444444"/>
    <x v="894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x v="0"/>
    <s v="theater/plays"/>
    <n v="0.19556634304207121"/>
    <x v="89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x v="0"/>
    <s v="technology/web"/>
    <n v="1.9894827586206896"/>
    <x v="896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x v="0"/>
    <s v="film &amp; video/drama"/>
    <n v="7.95"/>
    <x v="897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x v="0"/>
    <s v="film &amp; video/drama"/>
    <n v="0.50621082621082625"/>
    <x v="898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x v="0"/>
    <s v="theater/plays"/>
    <n v="0.57437499999999997"/>
    <x v="899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x v="0"/>
    <s v="film &amp; video/television"/>
    <n v="1.5562827640984909"/>
    <x v="900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x v="0"/>
    <s v="photography/photography books"/>
    <n v="0.36297297297297298"/>
    <x v="901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x v="1"/>
    <s v="film &amp; video/shorts"/>
    <n v="0.58250000000000002"/>
    <x v="90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x v="0"/>
    <s v="publishing/radio &amp; podcasts"/>
    <n v="2.3739473684210526"/>
    <x v="90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x v="1"/>
    <s v="theater/plays"/>
    <n v="0.58750000000000002"/>
    <x v="904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x v="0"/>
    <s v="film &amp; video/animation"/>
    <n v="1.8256603773584905"/>
    <x v="90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x v="0"/>
    <s v="technology/web"/>
    <n v="7.5436408977556111E-3"/>
    <x v="906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x v="1"/>
    <s v="music/world music"/>
    <n v="1.7595330739299611"/>
    <x v="907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x v="0"/>
    <s v="theater/plays"/>
    <n v="2.3788235294117648"/>
    <x v="908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x v="0"/>
    <s v="theater/plays"/>
    <n v="4.8805076142131982"/>
    <x v="909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x v="0"/>
    <s v="theater/plays"/>
    <n v="2.2406666666666668"/>
    <x v="910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x v="0"/>
    <s v="food/food trucks"/>
    <n v="0.18126436781609195"/>
    <x v="911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x v="0"/>
    <s v="theater/plays"/>
    <n v="0.45847222222222223"/>
    <x v="91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x v="0"/>
    <s v="technology/web"/>
    <n v="1.1731541218637993"/>
    <x v="913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x v="0"/>
    <s v="theater/plays"/>
    <n v="2.173090909090909"/>
    <x v="91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x v="1"/>
    <s v="theater/plays"/>
    <n v="1.1228571428571428"/>
    <x v="91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x v="1"/>
    <s v="theater/plays"/>
    <n v="0.72518987341772156"/>
    <x v="916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x v="0"/>
    <s v="music/rock"/>
    <n v="2.1230434782608696"/>
    <x v="91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x v="0"/>
    <s v="theater/plays"/>
    <n v="2.3974657534246577"/>
    <x v="918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x v="0"/>
    <s v="theater/plays"/>
    <n v="1.8193548387096774"/>
    <x v="919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x v="0"/>
    <s v="theater/plays"/>
    <n v="1.6413114754098361"/>
    <x v="920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x v="0"/>
    <s v="theater/plays"/>
    <n v="1.6375968992248063E-2"/>
    <x v="921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x v="0"/>
    <s v="film &amp; video/documentary"/>
    <n v="0.49643859649122807"/>
    <x v="922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x v="1"/>
    <s v="publishing/fiction"/>
    <n v="1.0970652173913042"/>
    <x v="923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x v="1"/>
    <s v="games/video games"/>
    <n v="0.49217948717948717"/>
    <x v="924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x v="0"/>
    <s v="technology/web"/>
    <n v="0.62232323232323228"/>
    <x v="92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x v="0"/>
    <s v="theater/plays"/>
    <n v="0.1305813953488372"/>
    <x v="926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x v="0"/>
    <s v="theater/plays"/>
    <n v="0.64635416666666667"/>
    <x v="927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x v="0"/>
    <s v="food/food trucks"/>
    <n v="1.5958666666666668"/>
    <x v="928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x v="0"/>
    <s v="photography/photography books"/>
    <n v="0.81420000000000003"/>
    <x v="929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x v="0"/>
    <s v="photography/photography books"/>
    <n v="0.32444767441860467"/>
    <x v="930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x v="0"/>
    <s v="theater/plays"/>
    <n v="9.9141184124918666E-2"/>
    <x v="931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x v="0"/>
    <s v="theater/plays"/>
    <n v="0.26694444444444443"/>
    <x v="93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x v="1"/>
    <s v="film &amp; video/documentary"/>
    <n v="0.62957446808510642"/>
    <x v="933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x v="0"/>
    <s v="technology/web"/>
    <n v="1.6135593220338984"/>
    <x v="934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x v="1"/>
    <s v="theater/plays"/>
    <n v="0.05"/>
    <x v="298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x v="1"/>
    <s v="music/rock"/>
    <n v="10.969379310344827"/>
    <x v="93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x v="0"/>
    <s v="film &amp; video/documentary"/>
    <n v="0.70094158075601376"/>
    <x v="936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x v="1"/>
    <s v="film &amp; video/science fiction"/>
    <n v="0.6"/>
    <x v="937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x v="0"/>
    <s v="technology/web"/>
    <n v="3.6709859154929578"/>
    <x v="93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x v="0"/>
    <s v="theater/plays"/>
    <n v="11.09"/>
    <x v="939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x v="0"/>
    <s v="film &amp; video/science fiction"/>
    <n v="0.19028784648187633"/>
    <x v="940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x v="0"/>
    <s v="theater/plays"/>
    <n v="1.2687755102040816"/>
    <x v="94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x v="0"/>
    <s v="film &amp; video/animation"/>
    <n v="7.3463636363636367"/>
    <x v="942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x v="0"/>
    <s v="publishing/translations"/>
    <n v="4.5731034482758622E-2"/>
    <x v="943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x v="0"/>
    <s v="technology/web"/>
    <n v="0.85054545454545449"/>
    <x v="944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x v="0"/>
    <s v="publishing/translations"/>
    <n v="1.1929824561403508"/>
    <x v="94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x v="0"/>
    <s v="food/food trucks"/>
    <n v="2.9602777777777778"/>
    <x v="94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x v="1"/>
    <s v="photography/photography books"/>
    <n v="0.84694915254237291"/>
    <x v="947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x v="0"/>
    <s v="theater/plays"/>
    <n v="3.5578378378378379"/>
    <x v="948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x v="0"/>
    <s v="music/rock"/>
    <n v="3.8640909090909092"/>
    <x v="949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x v="0"/>
    <s v="theater/plays"/>
    <n v="7.9223529411764702"/>
    <x v="950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x v="0"/>
    <s v="music/world music"/>
    <n v="1.3703393665158372"/>
    <x v="951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x v="0"/>
    <s v="food/food trucks"/>
    <n v="3.3820833333333336"/>
    <x v="95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x v="0"/>
    <s v="theater/plays"/>
    <n v="1.0822784810126582"/>
    <x v="953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x v="0"/>
    <s v="theater/plays"/>
    <n v="0.60757639620653314"/>
    <x v="954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x v="0"/>
    <s v="film &amp; video/television"/>
    <n v="0.27725490196078434"/>
    <x v="955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x v="1"/>
    <s v="technology/web"/>
    <n v="2.283934426229508"/>
    <x v="956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x v="1"/>
    <s v="theater/plays"/>
    <n v="0.21615194054500414"/>
    <x v="95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x v="0"/>
    <s v="music/indie rock"/>
    <n v="3.73875"/>
    <x v="958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x v="1"/>
    <s v="theater/plays"/>
    <n v="1.5492592592592593"/>
    <x v="959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x v="1"/>
    <s v="theater/plays"/>
    <n v="3.2214999999999998"/>
    <x v="960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x v="0"/>
    <s v="food/food trucks"/>
    <n v="0.73957142857142855"/>
    <x v="961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x v="0"/>
    <s v="games/video games"/>
    <n v="8.641"/>
    <x v="96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x v="0"/>
    <s v="theater/plays"/>
    <n v="1.432624584717608"/>
    <x v="96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x v="0"/>
    <s v="publishing/nonfiction"/>
    <n v="0.40281762295081969"/>
    <x v="964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x v="0"/>
    <s v="technology/web"/>
    <n v="1.7822388059701493"/>
    <x v="965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x v="1"/>
    <s v="film &amp; video/documentary"/>
    <n v="0.84930555555555554"/>
    <x v="966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x v="0"/>
    <s v="film &amp; video/documentary"/>
    <n v="1.4593648334624323"/>
    <x v="967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x v="0"/>
    <s v="theater/plays"/>
    <n v="1.5246153846153847"/>
    <x v="968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x v="1"/>
    <s v="music/rock"/>
    <n v="0.67129542790152408"/>
    <x v="969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x v="0"/>
    <s v="music/rock"/>
    <n v="0.40307692307692305"/>
    <x v="970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x v="0"/>
    <s v="film &amp; video/documentary"/>
    <n v="2.1679032258064517"/>
    <x v="971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x v="0"/>
    <s v="publishing/radio &amp; podcasts"/>
    <n v="0.52117021276595743"/>
    <x v="972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x v="0"/>
    <s v="publishing/translations"/>
    <n v="4.9958333333333336"/>
    <x v="973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x v="1"/>
    <s v="film &amp; video/drama"/>
    <n v="0.87679487179487181"/>
    <x v="974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x v="1"/>
    <s v="music/rock"/>
    <n v="1.131734693877551"/>
    <x v="975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x v="1"/>
    <s v="film &amp; video/drama"/>
    <n v="4.2654838709677421"/>
    <x v="976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x v="1"/>
    <s v="photography/photography books"/>
    <n v="0.77632653061224488"/>
    <x v="977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x v="1"/>
    <s v="publishing/translations"/>
    <n v="0.52496810772501767"/>
    <x v="978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x v="1"/>
    <s v="food/food trucks"/>
    <n v="1.5746762589928058"/>
    <x v="979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x v="0"/>
    <s v="theater/plays"/>
    <n v="0.72939393939393937"/>
    <x v="980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x v="0"/>
    <s v="theater/plays"/>
    <n v="0.60565789473684206"/>
    <x v="98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x v="1"/>
    <s v="music/indie rock"/>
    <n v="0.5679129129129129"/>
    <x v="982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x v="0"/>
    <s v="food/food trucks"/>
    <n v="0.56542754275427543"/>
    <x v="983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0DA83-ECD5-D242-95AC-DAD27EF13193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 numFmtId="170"/>
  </dataFields>
  <formats count="1">
    <format dxfId="24">
      <pivotArea outline="0" collapsedLevelsAreSubtotals="1" fieldPosition="0"/>
    </format>
  </formats>
  <chartFormats count="8">
    <chartFormat chart="0" format="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69153-0372-C646-86F7-38D04E833786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2">
    <chartFormat chart="0" format="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2357E-2DE5-974A-9FBB-CC0656EF009F}" name="PivotTable12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82AAA-ECA7-674C-A474-728BC459BB76}" name="PivotTable17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6" firstHeaderRow="1" firstDataRow="2" firstDataCol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showAll="0"/>
    <pivotField showAll="0"/>
    <pivotField numFmtId="14" showAll="0"/>
    <pivotField numFmtId="14" showAll="0"/>
    <pivotField showAll="0" defaultSubtotal="0"/>
    <pivotField axis="axisRow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C20" sqref="C2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1.5" bestFit="1" customWidth="1"/>
    <col min="7" max="7" width="13" bestFit="1" customWidth="1"/>
    <col min="10" max="11" width="11.1640625" bestFit="1" customWidth="1"/>
    <col min="14" max="14" width="28" bestFit="1" customWidth="1"/>
    <col min="15" max="15" width="13.83203125" style="7" bestFit="1" customWidth="1"/>
    <col min="16" max="16" width="16" bestFit="1" customWidth="1"/>
    <col min="17" max="17" width="14.33203125" bestFit="1" customWidth="1"/>
    <col min="18" max="18" width="16.6640625" bestFit="1" customWidth="1"/>
    <col min="19" max="19" width="25.6640625" style="13" bestFit="1" customWidth="1"/>
    <col min="20" max="20" width="25" style="13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5" t="s">
        <v>2030</v>
      </c>
      <c r="Q1" s="5" t="s">
        <v>2031</v>
      </c>
      <c r="R1" s="5" t="s">
        <v>2032</v>
      </c>
      <c r="S1" s="15" t="s">
        <v>2071</v>
      </c>
      <c r="T1" s="15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 s="22">
        <v>100</v>
      </c>
      <c r="E2" s="2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 s="9">
        <f>IFERROR(E2/G2,0)</f>
        <v>0</v>
      </c>
      <c r="Q2" t="str" cm="1">
        <f t="array" ref="Q2:R2">_xlfn.TEXTSPLIT(N2,"/")</f>
        <v>food</v>
      </c>
      <c r="R2" t="str">
        <v>food trucks</v>
      </c>
      <c r="S2" s="13">
        <f>(((J2/60)/60)/24)+DATE(1970,1,1)</f>
        <v>42336.25</v>
      </c>
      <c r="T2" s="13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 s="22">
        <v>1400</v>
      </c>
      <c r="E3" s="22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 s="9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13">
        <f t="shared" ref="S3:S66" si="2">(((J3/60)/60)/24)+DATE(1970,1,1)</f>
        <v>41870.208333333336</v>
      </c>
      <c r="T3" s="13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 s="22">
        <v>108400</v>
      </c>
      <c r="E4" s="22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 s="9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3">
        <f t="shared" si="2"/>
        <v>41595.25</v>
      </c>
      <c r="T4" s="13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 s="22">
        <v>4200</v>
      </c>
      <c r="E5" s="22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 s="9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3">
        <f t="shared" si="2"/>
        <v>43688.208333333328</v>
      </c>
      <c r="T5" s="13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 s="22">
        <v>7600</v>
      </c>
      <c r="E6" s="22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 s="9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3">
        <f t="shared" si="2"/>
        <v>43485.25</v>
      </c>
      <c r="T6" s="13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 s="22">
        <v>7600</v>
      </c>
      <c r="E7" s="22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 s="9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3">
        <f t="shared" si="2"/>
        <v>41149.208333333336</v>
      </c>
      <c r="T7" s="13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 s="22">
        <v>5200</v>
      </c>
      <c r="E8" s="22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 s="9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3">
        <f t="shared" si="2"/>
        <v>42991.208333333328</v>
      </c>
      <c r="T8" s="13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 s="22">
        <v>4500</v>
      </c>
      <c r="E9" s="22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 s="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3">
        <f t="shared" si="2"/>
        <v>42229.208333333328</v>
      </c>
      <c r="T9" s="13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 s="22">
        <v>110100</v>
      </c>
      <c r="E10" s="22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 s="9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3">
        <f t="shared" si="2"/>
        <v>40399.208333333336</v>
      </c>
      <c r="T10" s="13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 s="22">
        <v>6200</v>
      </c>
      <c r="E11" s="22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 s="9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3">
        <f t="shared" si="2"/>
        <v>41536.208333333336</v>
      </c>
      <c r="T11" s="13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 s="22">
        <v>5200</v>
      </c>
      <c r="E12" s="2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 s="9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3">
        <f t="shared" si="2"/>
        <v>40404.208333333336</v>
      </c>
      <c r="T12" s="13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 s="22">
        <v>6300</v>
      </c>
      <c r="E13" s="22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 s="9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3">
        <f t="shared" si="2"/>
        <v>40442.208333333336</v>
      </c>
      <c r="T13" s="13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 s="22">
        <v>6300</v>
      </c>
      <c r="E14" s="22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 s="9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3">
        <f t="shared" si="2"/>
        <v>43760.208333333328</v>
      </c>
      <c r="T14" s="13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 s="22">
        <v>4200</v>
      </c>
      <c r="E15" s="22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 s="9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3">
        <f t="shared" si="2"/>
        <v>42532.208333333328</v>
      </c>
      <c r="T15" s="13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 s="22">
        <v>28200</v>
      </c>
      <c r="E16" s="22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 s="9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3">
        <f t="shared" si="2"/>
        <v>40974.25</v>
      </c>
      <c r="T16" s="13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 s="22">
        <v>81200</v>
      </c>
      <c r="E17" s="22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 s="9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3">
        <f t="shared" si="2"/>
        <v>43809.25</v>
      </c>
      <c r="T17" s="13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 s="22">
        <v>1700</v>
      </c>
      <c r="E18" s="22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 s="9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3">
        <f t="shared" si="2"/>
        <v>41661.25</v>
      </c>
      <c r="T18" s="13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 s="22">
        <v>84600</v>
      </c>
      <c r="E19" s="22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 s="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3">
        <f t="shared" si="2"/>
        <v>40555.25</v>
      </c>
      <c r="T19" s="13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 s="22">
        <v>9100</v>
      </c>
      <c r="E20" s="22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 s="9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3">
        <f t="shared" si="2"/>
        <v>43351.208333333328</v>
      </c>
      <c r="T20" s="13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 s="22">
        <v>62500</v>
      </c>
      <c r="E21" s="22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 s="9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3">
        <f t="shared" si="2"/>
        <v>43528.25</v>
      </c>
      <c r="T21" s="13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 s="22">
        <v>131800</v>
      </c>
      <c r="E22" s="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 s="9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3">
        <f t="shared" si="2"/>
        <v>41848.208333333336</v>
      </c>
      <c r="T22" s="13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 s="22">
        <v>94000</v>
      </c>
      <c r="E23" s="22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 s="9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3">
        <f t="shared" si="2"/>
        <v>40770.208333333336</v>
      </c>
      <c r="T23" s="13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 s="22">
        <v>59100</v>
      </c>
      <c r="E24" s="22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 s="9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3">
        <f t="shared" si="2"/>
        <v>43193.208333333328</v>
      </c>
      <c r="T24" s="13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 s="22">
        <v>4500</v>
      </c>
      <c r="E25" s="22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 s="9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3">
        <f t="shared" si="2"/>
        <v>43510.25</v>
      </c>
      <c r="T25" s="13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 s="22">
        <v>92400</v>
      </c>
      <c r="E26" s="22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 s="9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3">
        <f t="shared" si="2"/>
        <v>41811.208333333336</v>
      </c>
      <c r="T26" s="13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 s="22">
        <v>5500</v>
      </c>
      <c r="E27" s="22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 s="9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3">
        <f t="shared" si="2"/>
        <v>40681.208333333336</v>
      </c>
      <c r="T27" s="13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 s="22">
        <v>107500</v>
      </c>
      <c r="E28" s="22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 s="9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3">
        <f t="shared" si="2"/>
        <v>43312.208333333328</v>
      </c>
      <c r="T28" s="13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 s="22">
        <v>2000</v>
      </c>
      <c r="E29" s="22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 s="9">
        <f t="shared" si="1"/>
        <v>106.6</v>
      </c>
      <c r="Q29" t="str" cm="1">
        <f t="array" ref="Q29:R29">_xlfn.TEXTSPLIT(N29,"/")</f>
        <v>music</v>
      </c>
      <c r="R29" t="str">
        <v>rock</v>
      </c>
      <c r="S29" s="13">
        <f t="shared" si="2"/>
        <v>42280.208333333328</v>
      </c>
      <c r="T29" s="13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 s="22">
        <v>130800</v>
      </c>
      <c r="E30" s="22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 s="9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3">
        <f t="shared" si="2"/>
        <v>40218.25</v>
      </c>
      <c r="T30" s="13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 s="22">
        <v>45900</v>
      </c>
      <c r="E31" s="22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 s="9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3">
        <f t="shared" si="2"/>
        <v>43301.208333333328</v>
      </c>
      <c r="T31" s="13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 s="22">
        <v>9000</v>
      </c>
      <c r="E32" s="2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 s="9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3">
        <f t="shared" si="2"/>
        <v>43609.208333333328</v>
      </c>
      <c r="T32" s="13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 s="22">
        <v>3500</v>
      </c>
      <c r="E33" s="22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 s="9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3">
        <f t="shared" si="2"/>
        <v>42374.25</v>
      </c>
      <c r="T33" s="13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 s="22">
        <v>101000</v>
      </c>
      <c r="E34" s="22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 s="9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3">
        <f t="shared" si="2"/>
        <v>43110.25</v>
      </c>
      <c r="T34" s="13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 s="22">
        <v>50200</v>
      </c>
      <c r="E35" s="22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 s="9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3">
        <f t="shared" si="2"/>
        <v>41917.208333333336</v>
      </c>
      <c r="T35" s="13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 s="22">
        <v>9300</v>
      </c>
      <c r="E36" s="22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 s="9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3">
        <f t="shared" si="2"/>
        <v>42817.208333333328</v>
      </c>
      <c r="T36" s="13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 s="22">
        <v>125500</v>
      </c>
      <c r="E37" s="22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 s="9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3">
        <f t="shared" si="2"/>
        <v>43484.25</v>
      </c>
      <c r="T37" s="13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 s="22">
        <v>700</v>
      </c>
      <c r="E38" s="22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 s="9">
        <f t="shared" si="1"/>
        <v>68.8125</v>
      </c>
      <c r="Q38" t="str" cm="1">
        <f t="array" ref="Q38:R38">_xlfn.TEXTSPLIT(N38,"/")</f>
        <v>theater</v>
      </c>
      <c r="R38" t="str">
        <v>plays</v>
      </c>
      <c r="S38" s="13">
        <f t="shared" si="2"/>
        <v>40600.25</v>
      </c>
      <c r="T38" s="13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 s="22">
        <v>8100</v>
      </c>
      <c r="E39" s="22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 s="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3">
        <f t="shared" si="2"/>
        <v>43744.208333333328</v>
      </c>
      <c r="T39" s="13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 s="22">
        <v>3100</v>
      </c>
      <c r="E40" s="22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 s="9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3">
        <f t="shared" si="2"/>
        <v>40469.208333333336</v>
      </c>
      <c r="T40" s="13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 s="22">
        <v>9900</v>
      </c>
      <c r="E41" s="22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 s="9">
        <f t="shared" si="1"/>
        <v>57.125</v>
      </c>
      <c r="Q41" t="str" cm="1">
        <f t="array" ref="Q41:R41">_xlfn.TEXTSPLIT(N41,"/")</f>
        <v>theater</v>
      </c>
      <c r="R41" t="str">
        <v>plays</v>
      </c>
      <c r="S41" s="13">
        <f t="shared" si="2"/>
        <v>41330.25</v>
      </c>
      <c r="T41" s="13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 s="22">
        <v>8800</v>
      </c>
      <c r="E42" s="2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 s="9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3">
        <f t="shared" si="2"/>
        <v>40334.208333333336</v>
      </c>
      <c r="T42" s="13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 s="22">
        <v>5600</v>
      </c>
      <c r="E43" s="22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 s="9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3">
        <f t="shared" si="2"/>
        <v>41156.208333333336</v>
      </c>
      <c r="T43" s="13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 s="22">
        <v>1800</v>
      </c>
      <c r="E44" s="22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 s="9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3">
        <f t="shared" si="2"/>
        <v>40728.208333333336</v>
      </c>
      <c r="T44" s="13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 s="22">
        <v>90200</v>
      </c>
      <c r="E45" s="22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 s="9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3">
        <f t="shared" si="2"/>
        <v>41844.208333333336</v>
      </c>
      <c r="T45" s="13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 s="22">
        <v>1600</v>
      </c>
      <c r="E46" s="22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 s="9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3">
        <f t="shared" si="2"/>
        <v>43541.208333333328</v>
      </c>
      <c r="T46" s="13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 s="22">
        <v>9500</v>
      </c>
      <c r="E47" s="22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 s="9">
        <f t="shared" si="1"/>
        <v>94.375</v>
      </c>
      <c r="Q47" t="str" cm="1">
        <f t="array" ref="Q47:R47">_xlfn.TEXTSPLIT(N47,"/")</f>
        <v>theater</v>
      </c>
      <c r="R47" t="str">
        <v>plays</v>
      </c>
      <c r="S47" s="13">
        <f t="shared" si="2"/>
        <v>42676.208333333328</v>
      </c>
      <c r="T47" s="13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 s="22">
        <v>3700</v>
      </c>
      <c r="E48" s="22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 s="9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3">
        <f t="shared" si="2"/>
        <v>40367.208333333336</v>
      </c>
      <c r="T48" s="13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 s="22">
        <v>1500</v>
      </c>
      <c r="E49" s="22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 s="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3">
        <f t="shared" si="2"/>
        <v>41727.208333333336</v>
      </c>
      <c r="T49" s="13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 s="22">
        <v>33300</v>
      </c>
      <c r="E50" s="22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 s="9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3">
        <f t="shared" si="2"/>
        <v>42180.208333333328</v>
      </c>
      <c r="T50" s="13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 s="22">
        <v>7200</v>
      </c>
      <c r="E51" s="22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 s="9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3">
        <f t="shared" si="2"/>
        <v>43758.208333333328</v>
      </c>
      <c r="T51" s="13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 s="22">
        <v>100</v>
      </c>
      <c r="E52" s="2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 s="9">
        <f t="shared" si="1"/>
        <v>2</v>
      </c>
      <c r="Q52" t="str" cm="1">
        <f t="array" ref="Q52:R52">_xlfn.TEXTSPLIT(N52,"/")</f>
        <v>music</v>
      </c>
      <c r="R52" t="str">
        <v>metal</v>
      </c>
      <c r="S52" s="13">
        <f t="shared" si="2"/>
        <v>41487.208333333336</v>
      </c>
      <c r="T52" s="13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 s="22">
        <v>158100</v>
      </c>
      <c r="E53" s="22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 s="9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3">
        <f t="shared" si="2"/>
        <v>40995.208333333336</v>
      </c>
      <c r="T53" s="13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 s="22">
        <v>7200</v>
      </c>
      <c r="E54" s="22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 s="9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3">
        <f t="shared" si="2"/>
        <v>40436.208333333336</v>
      </c>
      <c r="T54" s="13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 s="22">
        <v>8800</v>
      </c>
      <c r="E55" s="22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 s="9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3">
        <f t="shared" si="2"/>
        <v>41779.208333333336</v>
      </c>
      <c r="T55" s="13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 s="22">
        <v>6000</v>
      </c>
      <c r="E56" s="22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 s="9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3">
        <f t="shared" si="2"/>
        <v>43170.25</v>
      </c>
      <c r="T56" s="13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 s="22">
        <v>6600</v>
      </c>
      <c r="E57" s="22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 s="9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3">
        <f t="shared" si="2"/>
        <v>43311.208333333328</v>
      </c>
      <c r="T57" s="13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 s="22">
        <v>8000</v>
      </c>
      <c r="E58" s="22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 s="9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3">
        <f t="shared" si="2"/>
        <v>42014.25</v>
      </c>
      <c r="T58" s="13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 s="22">
        <v>2900</v>
      </c>
      <c r="E59" s="22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 s="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3">
        <f t="shared" si="2"/>
        <v>42979.208333333328</v>
      </c>
      <c r="T59" s="13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 s="22">
        <v>2700</v>
      </c>
      <c r="E60" s="22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 s="9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3">
        <f t="shared" si="2"/>
        <v>42268.208333333328</v>
      </c>
      <c r="T60" s="13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 s="22">
        <v>1400</v>
      </c>
      <c r="E61" s="22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 s="9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3">
        <f t="shared" si="2"/>
        <v>42898.208333333328</v>
      </c>
      <c r="T61" s="13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 s="22">
        <v>94200</v>
      </c>
      <c r="E62" s="2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 s="9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3">
        <f t="shared" si="2"/>
        <v>41107.208333333336</v>
      </c>
      <c r="T62" s="13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 s="22">
        <v>199200</v>
      </c>
      <c r="E63" s="22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 s="9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3">
        <f t="shared" si="2"/>
        <v>40595.25</v>
      </c>
      <c r="T63" s="13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 s="22">
        <v>2000</v>
      </c>
      <c r="E64" s="22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 s="9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3">
        <f t="shared" si="2"/>
        <v>42160.208333333328</v>
      </c>
      <c r="T64" s="13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 s="22">
        <v>4700</v>
      </c>
      <c r="E65" s="22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 s="9">
        <f t="shared" si="1"/>
        <v>111.4</v>
      </c>
      <c r="Q65" t="str" cm="1">
        <f t="array" ref="Q65:R65">_xlfn.TEXTSPLIT(N65,"/")</f>
        <v>theater</v>
      </c>
      <c r="R65" t="str">
        <v>plays</v>
      </c>
      <c r="S65" s="13">
        <f t="shared" si="2"/>
        <v>42853.208333333328</v>
      </c>
      <c r="T65" s="13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 s="22">
        <v>2800</v>
      </c>
      <c r="E66" s="22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 s="9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3">
        <f t="shared" si="2"/>
        <v>43283.208333333328</v>
      </c>
      <c r="T66" s="13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 s="22">
        <v>6100</v>
      </c>
      <c r="E67" s="22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4">E67/D67</f>
        <v>2.3614754098360655</v>
      </c>
      <c r="P67" s="9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13">
        <f t="shared" ref="S67:S130" si="6">(((J67/60)/60)/24)+DATE(1970,1,1)</f>
        <v>40570.25</v>
      </c>
      <c r="T67" s="13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 s="22">
        <v>2900</v>
      </c>
      <c r="E68" s="22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4"/>
        <v>0.45068965517241377</v>
      </c>
      <c r="P68" s="9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3">
        <f t="shared" si="6"/>
        <v>42102.208333333328</v>
      </c>
      <c r="T68" s="13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 s="22">
        <v>72600</v>
      </c>
      <c r="E69" s="22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4"/>
        <v>1.6238567493112948</v>
      </c>
      <c r="P69" s="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3">
        <f t="shared" si="6"/>
        <v>40203.25</v>
      </c>
      <c r="T69" s="13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 s="22">
        <v>5700</v>
      </c>
      <c r="E70" s="22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4"/>
        <v>2.5452631578947367</v>
      </c>
      <c r="P70" s="9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3">
        <f t="shared" si="6"/>
        <v>42943.208333333328</v>
      </c>
      <c r="T70" s="13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 s="22">
        <v>7900</v>
      </c>
      <c r="E71" s="22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4"/>
        <v>0.24063291139240506</v>
      </c>
      <c r="P71" s="9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3">
        <f t="shared" si="6"/>
        <v>40531.25</v>
      </c>
      <c r="T71" s="13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 s="22">
        <v>128000</v>
      </c>
      <c r="E72" s="2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4"/>
        <v>1.2374140625000001</v>
      </c>
      <c r="P72" s="9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3">
        <f t="shared" si="6"/>
        <v>40484.208333333336</v>
      </c>
      <c r="T72" s="13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 s="22">
        <v>6000</v>
      </c>
      <c r="E73" s="22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4"/>
        <v>1.0806666666666667</v>
      </c>
      <c r="P73" s="9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3">
        <f t="shared" si="6"/>
        <v>43799.25</v>
      </c>
      <c r="T73" s="13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 s="22">
        <v>600</v>
      </c>
      <c r="E74" s="22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4"/>
        <v>6.7033333333333331</v>
      </c>
      <c r="P74" s="9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3">
        <f t="shared" si="6"/>
        <v>42186.208333333328</v>
      </c>
      <c r="T74" s="13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 s="22">
        <v>1400</v>
      </c>
      <c r="E75" s="22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4"/>
        <v>6.609285714285714</v>
      </c>
      <c r="P75" s="9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3">
        <f t="shared" si="6"/>
        <v>42701.25</v>
      </c>
      <c r="T75" s="13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 s="22">
        <v>3900</v>
      </c>
      <c r="E76" s="22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4"/>
        <v>1.2246153846153847</v>
      </c>
      <c r="P76" s="9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3">
        <f t="shared" si="6"/>
        <v>42456.208333333328</v>
      </c>
      <c r="T76" s="13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 s="22">
        <v>9700</v>
      </c>
      <c r="E77" s="22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4"/>
        <v>1.5057731958762886</v>
      </c>
      <c r="P77" s="9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3">
        <f t="shared" si="6"/>
        <v>43296.208333333328</v>
      </c>
      <c r="T77" s="13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 s="22">
        <v>122900</v>
      </c>
      <c r="E78" s="22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4"/>
        <v>0.78106590724165992</v>
      </c>
      <c r="P78" s="9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3">
        <f t="shared" si="6"/>
        <v>42027.25</v>
      </c>
      <c r="T78" s="13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 s="22">
        <v>9500</v>
      </c>
      <c r="E79" s="22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4"/>
        <v>0.46947368421052632</v>
      </c>
      <c r="P79" s="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3">
        <f t="shared" si="6"/>
        <v>40448.208333333336</v>
      </c>
      <c r="T79" s="13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 s="22">
        <v>4500</v>
      </c>
      <c r="E80" s="22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4"/>
        <v>3.008</v>
      </c>
      <c r="P80" s="9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3">
        <f t="shared" si="6"/>
        <v>43206.208333333328</v>
      </c>
      <c r="T80" s="13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 s="22">
        <v>57800</v>
      </c>
      <c r="E81" s="22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4"/>
        <v>0.6959861591695502</v>
      </c>
      <c r="P81" s="9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3">
        <f t="shared" si="6"/>
        <v>43267.208333333328</v>
      </c>
      <c r="T81" s="13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 s="22">
        <v>1100</v>
      </c>
      <c r="E82" s="2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4"/>
        <v>6.374545454545455</v>
      </c>
      <c r="P82" s="9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3">
        <f t="shared" si="6"/>
        <v>42976.208333333328</v>
      </c>
      <c r="T82" s="13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 s="22">
        <v>16800</v>
      </c>
      <c r="E83" s="22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4"/>
        <v>2.253392857142857</v>
      </c>
      <c r="P83" s="9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3">
        <f t="shared" si="6"/>
        <v>43062.25</v>
      </c>
      <c r="T83" s="13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 s="22">
        <v>1000</v>
      </c>
      <c r="E84" s="22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4"/>
        <v>14.973000000000001</v>
      </c>
      <c r="P84" s="9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3">
        <f t="shared" si="6"/>
        <v>43482.25</v>
      </c>
      <c r="T84" s="13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 s="22">
        <v>106400</v>
      </c>
      <c r="E85" s="22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4"/>
        <v>0.37590225563909774</v>
      </c>
      <c r="P85" s="9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3">
        <f t="shared" si="6"/>
        <v>42579.208333333328</v>
      </c>
      <c r="T85" s="13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 s="22">
        <v>31400</v>
      </c>
      <c r="E86" s="22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4"/>
        <v>1.3236942675159236</v>
      </c>
      <c r="P86" s="9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3">
        <f t="shared" si="6"/>
        <v>41118.208333333336</v>
      </c>
      <c r="T86" s="13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 s="22">
        <v>4900</v>
      </c>
      <c r="E87" s="22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4"/>
        <v>1.3122448979591836</v>
      </c>
      <c r="P87" s="9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3">
        <f t="shared" si="6"/>
        <v>40797.208333333336</v>
      </c>
      <c r="T87" s="13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 s="22">
        <v>7400</v>
      </c>
      <c r="E88" s="22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4"/>
        <v>1.6763513513513513</v>
      </c>
      <c r="P88" s="9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3">
        <f t="shared" si="6"/>
        <v>42128.208333333328</v>
      </c>
      <c r="T88" s="13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 s="22">
        <v>198500</v>
      </c>
      <c r="E89" s="22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4"/>
        <v>0.6198488664987406</v>
      </c>
      <c r="P89" s="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3">
        <f t="shared" si="6"/>
        <v>40610.25</v>
      </c>
      <c r="T89" s="13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 s="22">
        <v>4800</v>
      </c>
      <c r="E90" s="22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4"/>
        <v>2.6074999999999999</v>
      </c>
      <c r="P90" s="9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3">
        <f t="shared" si="6"/>
        <v>42110.208333333328</v>
      </c>
      <c r="T90" s="13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 s="22">
        <v>3400</v>
      </c>
      <c r="E91" s="22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4"/>
        <v>2.5258823529411765</v>
      </c>
      <c r="P91" s="9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3">
        <f t="shared" si="6"/>
        <v>40283.208333333336</v>
      </c>
      <c r="T91" s="13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 s="22">
        <v>7800</v>
      </c>
      <c r="E92" s="2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4"/>
        <v>0.7861538461538462</v>
      </c>
      <c r="P92" s="9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3">
        <f t="shared" si="6"/>
        <v>42425.25</v>
      </c>
      <c r="T92" s="13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 s="22">
        <v>154300</v>
      </c>
      <c r="E93" s="22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4"/>
        <v>0.48404406999351912</v>
      </c>
      <c r="P93" s="9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3">
        <f t="shared" si="6"/>
        <v>42588.208333333328</v>
      </c>
      <c r="T93" s="13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 s="22">
        <v>20000</v>
      </c>
      <c r="E94" s="22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4"/>
        <v>2.5887500000000001</v>
      </c>
      <c r="P94" s="9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3">
        <f t="shared" si="6"/>
        <v>40352.208333333336</v>
      </c>
      <c r="T94" s="13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 s="22">
        <v>108800</v>
      </c>
      <c r="E95" s="22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4"/>
        <v>0.60548713235294116</v>
      </c>
      <c r="P95" s="9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3">
        <f t="shared" si="6"/>
        <v>41202.208333333336</v>
      </c>
      <c r="T95" s="13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 s="22">
        <v>2900</v>
      </c>
      <c r="E96" s="22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4"/>
        <v>3.036896551724138</v>
      </c>
      <c r="P96" s="9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3">
        <f t="shared" si="6"/>
        <v>43562.208333333328</v>
      </c>
      <c r="T96" s="13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 s="22">
        <v>900</v>
      </c>
      <c r="E97" s="22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4"/>
        <v>1.1299999999999999</v>
      </c>
      <c r="P97" s="9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3">
        <f t="shared" si="6"/>
        <v>43752.208333333328</v>
      </c>
      <c r="T97" s="13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 s="22">
        <v>69700</v>
      </c>
      <c r="E98" s="22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4"/>
        <v>2.1737876614060259</v>
      </c>
      <c r="P98" s="9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3">
        <f t="shared" si="6"/>
        <v>40612.25</v>
      </c>
      <c r="T98" s="13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 s="22">
        <v>1300</v>
      </c>
      <c r="E99" s="22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4"/>
        <v>9.2669230769230762</v>
      </c>
      <c r="P99" s="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3">
        <f t="shared" si="6"/>
        <v>42180.208333333328</v>
      </c>
      <c r="T99" s="13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 s="22">
        <v>97800</v>
      </c>
      <c r="E100" s="22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4"/>
        <v>0.33692229038854804</v>
      </c>
      <c r="P100" s="9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3">
        <f t="shared" si="6"/>
        <v>42212.208333333328</v>
      </c>
      <c r="T100" s="13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 s="22">
        <v>7600</v>
      </c>
      <c r="E101" s="22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4"/>
        <v>1.9672368421052631</v>
      </c>
      <c r="P101" s="9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3">
        <f t="shared" si="6"/>
        <v>41968.25</v>
      </c>
      <c r="T101" s="13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 s="22">
        <v>100</v>
      </c>
      <c r="E102" s="2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4"/>
        <v>0.01</v>
      </c>
      <c r="P102" s="9">
        <f t="shared" si="5"/>
        <v>1</v>
      </c>
      <c r="Q102" t="str" cm="1">
        <f t="array" ref="Q102:R102">_xlfn.TEXTSPLIT(N102,"/")</f>
        <v>theater</v>
      </c>
      <c r="R102" t="str">
        <v>plays</v>
      </c>
      <c r="S102" s="13">
        <f t="shared" si="6"/>
        <v>40835.208333333336</v>
      </c>
      <c r="T102" s="13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 s="22">
        <v>900</v>
      </c>
      <c r="E103" s="22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4"/>
        <v>10.214444444444444</v>
      </c>
      <c r="P103" s="9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3">
        <f t="shared" si="6"/>
        <v>42056.25</v>
      </c>
      <c r="T103" s="13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 s="22">
        <v>3700</v>
      </c>
      <c r="E104" s="22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4"/>
        <v>2.8167567567567566</v>
      </c>
      <c r="P104" s="9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3">
        <f t="shared" si="6"/>
        <v>43234.208333333328</v>
      </c>
      <c r="T104" s="13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 s="22">
        <v>10000</v>
      </c>
      <c r="E105" s="22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4"/>
        <v>0.24610000000000001</v>
      </c>
      <c r="P105" s="9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3">
        <f t="shared" si="6"/>
        <v>40475.208333333336</v>
      </c>
      <c r="T105" s="13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 s="22">
        <v>119200</v>
      </c>
      <c r="E106" s="22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4"/>
        <v>1.4314010067114094</v>
      </c>
      <c r="P106" s="9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3">
        <f t="shared" si="6"/>
        <v>42878.208333333328</v>
      </c>
      <c r="T106" s="13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 s="22">
        <v>6800</v>
      </c>
      <c r="E107" s="22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4"/>
        <v>1.4454411764705883</v>
      </c>
      <c r="P107" s="9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3">
        <f t="shared" si="6"/>
        <v>41366.208333333336</v>
      </c>
      <c r="T107" s="13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 s="22">
        <v>3900</v>
      </c>
      <c r="E108" s="22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4"/>
        <v>3.5912820512820511</v>
      </c>
      <c r="P108" s="9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3">
        <f t="shared" si="6"/>
        <v>43716.208333333328</v>
      </c>
      <c r="T108" s="13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 s="22">
        <v>3500</v>
      </c>
      <c r="E109" s="22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4"/>
        <v>1.8648571428571428</v>
      </c>
      <c r="P109" s="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3">
        <f t="shared" si="6"/>
        <v>43213.208333333328</v>
      </c>
      <c r="T109" s="13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 s="22">
        <v>1500</v>
      </c>
      <c r="E110" s="22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4"/>
        <v>5.9526666666666666</v>
      </c>
      <c r="P110" s="9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3">
        <f t="shared" si="6"/>
        <v>41005.208333333336</v>
      </c>
      <c r="T110" s="13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 s="22">
        <v>5200</v>
      </c>
      <c r="E111" s="22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4"/>
        <v>0.5921153846153846</v>
      </c>
      <c r="P111" s="9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3">
        <f t="shared" si="6"/>
        <v>41651.25</v>
      </c>
      <c r="T111" s="13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 s="22">
        <v>142400</v>
      </c>
      <c r="E112" s="2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4"/>
        <v>0.14962780898876404</v>
      </c>
      <c r="P112" s="9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3">
        <f t="shared" si="6"/>
        <v>43354.208333333328</v>
      </c>
      <c r="T112" s="13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 s="22">
        <v>61400</v>
      </c>
      <c r="E113" s="22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4"/>
        <v>1.1995602605863191</v>
      </c>
      <c r="P113" s="9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3">
        <f t="shared" si="6"/>
        <v>41174.208333333336</v>
      </c>
      <c r="T113" s="13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 s="22">
        <v>4700</v>
      </c>
      <c r="E114" s="22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4"/>
        <v>2.6882978723404256</v>
      </c>
      <c r="P114" s="9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3">
        <f t="shared" si="6"/>
        <v>41875.208333333336</v>
      </c>
      <c r="T114" s="13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 s="22">
        <v>3300</v>
      </c>
      <c r="E115" s="22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4"/>
        <v>3.7687878787878786</v>
      </c>
      <c r="P115" s="9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3">
        <f t="shared" si="6"/>
        <v>42990.208333333328</v>
      </c>
      <c r="T115" s="13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 s="22">
        <v>1900</v>
      </c>
      <c r="E116" s="22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4"/>
        <v>7.2715789473684209</v>
      </c>
      <c r="P116" s="9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3">
        <f t="shared" si="6"/>
        <v>43564.208333333328</v>
      </c>
      <c r="T116" s="13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 s="22">
        <v>166700</v>
      </c>
      <c r="E117" s="22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4"/>
        <v>0.87211757648470301</v>
      </c>
      <c r="P117" s="9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3">
        <f t="shared" si="6"/>
        <v>43056.25</v>
      </c>
      <c r="T117" s="13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 s="22">
        <v>7200</v>
      </c>
      <c r="E118" s="22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4"/>
        <v>0.88</v>
      </c>
      <c r="P118" s="9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3">
        <f t="shared" si="6"/>
        <v>42265.208333333328</v>
      </c>
      <c r="T118" s="13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 s="22">
        <v>4900</v>
      </c>
      <c r="E119" s="22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4"/>
        <v>1.7393877551020409</v>
      </c>
      <c r="P119" s="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3">
        <f t="shared" si="6"/>
        <v>40808.208333333336</v>
      </c>
      <c r="T119" s="13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 s="22">
        <v>5400</v>
      </c>
      <c r="E120" s="22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4"/>
        <v>1.1761111111111111</v>
      </c>
      <c r="P120" s="9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3">
        <f t="shared" si="6"/>
        <v>41665.25</v>
      </c>
      <c r="T120" s="13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 s="22">
        <v>5000</v>
      </c>
      <c r="E121" s="22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4"/>
        <v>2.1496</v>
      </c>
      <c r="P121" s="9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3">
        <f t="shared" si="6"/>
        <v>41806.208333333336</v>
      </c>
      <c r="T121" s="13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 s="22">
        <v>75100</v>
      </c>
      <c r="E122" s="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4"/>
        <v>1.4949667110519307</v>
      </c>
      <c r="P122" s="9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3">
        <f t="shared" si="6"/>
        <v>42111.208333333328</v>
      </c>
      <c r="T122" s="13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 s="22">
        <v>45300</v>
      </c>
      <c r="E123" s="22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4"/>
        <v>2.1933995584988963</v>
      </c>
      <c r="P123" s="9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3">
        <f t="shared" si="6"/>
        <v>41917.208333333336</v>
      </c>
      <c r="T123" s="13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 s="22">
        <v>136800</v>
      </c>
      <c r="E124" s="22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4"/>
        <v>0.64367690058479532</v>
      </c>
      <c r="P124" s="9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3">
        <f t="shared" si="6"/>
        <v>41970.25</v>
      </c>
      <c r="T124" s="13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 s="22">
        <v>177700</v>
      </c>
      <c r="E125" s="22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4"/>
        <v>0.18622397298818233</v>
      </c>
      <c r="P125" s="9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3">
        <f t="shared" si="6"/>
        <v>42332.25</v>
      </c>
      <c r="T125" s="13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 s="22">
        <v>2600</v>
      </c>
      <c r="E126" s="22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4"/>
        <v>3.6776923076923076</v>
      </c>
      <c r="P126" s="9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3">
        <f t="shared" si="6"/>
        <v>43598.208333333328</v>
      </c>
      <c r="T126" s="13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 s="22">
        <v>5300</v>
      </c>
      <c r="E127" s="22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4"/>
        <v>1.5990566037735849</v>
      </c>
      <c r="P127" s="9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3">
        <f t="shared" si="6"/>
        <v>43362.208333333328</v>
      </c>
      <c r="T127" s="13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 s="22">
        <v>180200</v>
      </c>
      <c r="E128" s="22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4"/>
        <v>0.38633185349611543</v>
      </c>
      <c r="P128" s="9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3">
        <f t="shared" si="6"/>
        <v>42596.208333333328</v>
      </c>
      <c r="T128" s="13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 s="22">
        <v>103200</v>
      </c>
      <c r="E129" s="22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4"/>
        <v>0.51421511627906979</v>
      </c>
      <c r="P129" s="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3">
        <f t="shared" si="6"/>
        <v>40310.208333333336</v>
      </c>
      <c r="T129" s="13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 s="22">
        <v>70600</v>
      </c>
      <c r="E130" s="22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4"/>
        <v>0.60334277620396604</v>
      </c>
      <c r="P130" s="9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3">
        <f t="shared" si="6"/>
        <v>40417.208333333336</v>
      </c>
      <c r="T130" s="13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 s="22">
        <v>148500</v>
      </c>
      <c r="E131" s="22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8">E131/D131</f>
        <v>3.2026936026936029E-2</v>
      </c>
      <c r="P131" s="9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13">
        <f t="shared" ref="S131:S194" si="10">(((J131/60)/60)/24)+DATE(1970,1,1)</f>
        <v>42038.25</v>
      </c>
      <c r="T131" s="13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 s="22">
        <v>9600</v>
      </c>
      <c r="E132" s="2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8"/>
        <v>1.5546875</v>
      </c>
      <c r="P132" s="9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3">
        <f t="shared" si="10"/>
        <v>40842.208333333336</v>
      </c>
      <c r="T132" s="13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 s="22">
        <v>164700</v>
      </c>
      <c r="E133" s="22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8"/>
        <v>1.0085974499089254</v>
      </c>
      <c r="P133" s="9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3">
        <f t="shared" si="10"/>
        <v>41607.25</v>
      </c>
      <c r="T133" s="13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 s="22">
        <v>3300</v>
      </c>
      <c r="E134" s="22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8"/>
        <v>1.1618181818181819</v>
      </c>
      <c r="P134" s="9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3">
        <f t="shared" si="10"/>
        <v>43112.25</v>
      </c>
      <c r="T134" s="13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 s="22">
        <v>4500</v>
      </c>
      <c r="E135" s="22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8"/>
        <v>3.1077777777777778</v>
      </c>
      <c r="P135" s="9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3">
        <f t="shared" si="10"/>
        <v>40767.208333333336</v>
      </c>
      <c r="T135" s="13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 s="22">
        <v>99500</v>
      </c>
      <c r="E136" s="22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8"/>
        <v>0.89736683417085428</v>
      </c>
      <c r="P136" s="9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3">
        <f t="shared" si="10"/>
        <v>40713.208333333336</v>
      </c>
      <c r="T136" s="13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 s="22">
        <v>7700</v>
      </c>
      <c r="E137" s="22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8"/>
        <v>0.71272727272727276</v>
      </c>
      <c r="P137" s="9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3">
        <f t="shared" si="10"/>
        <v>41340.25</v>
      </c>
      <c r="T137" s="13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 s="22">
        <v>82800</v>
      </c>
      <c r="E138" s="22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8"/>
        <v>3.2862318840579711E-2</v>
      </c>
      <c r="P138" s="9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3">
        <f t="shared" si="10"/>
        <v>41797.208333333336</v>
      </c>
      <c r="T138" s="13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 s="22">
        <v>1800</v>
      </c>
      <c r="E139" s="22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8"/>
        <v>2.617777777777778</v>
      </c>
      <c r="P139" s="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3">
        <f t="shared" si="10"/>
        <v>40457.208333333336</v>
      </c>
      <c r="T139" s="13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 s="22">
        <v>9600</v>
      </c>
      <c r="E140" s="22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8"/>
        <v>0.96</v>
      </c>
      <c r="P140" s="9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3">
        <f t="shared" si="10"/>
        <v>41180.208333333336</v>
      </c>
      <c r="T140" s="13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 s="22">
        <v>92100</v>
      </c>
      <c r="E141" s="22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8"/>
        <v>0.20896851248642778</v>
      </c>
      <c r="P141" s="9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3">
        <f t="shared" si="10"/>
        <v>42115.208333333328</v>
      </c>
      <c r="T141" s="13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 s="22">
        <v>5500</v>
      </c>
      <c r="E142" s="2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8"/>
        <v>2.2316363636363636</v>
      </c>
      <c r="P142" s="9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3">
        <f t="shared" si="10"/>
        <v>43156.25</v>
      </c>
      <c r="T142" s="13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 s="22">
        <v>64300</v>
      </c>
      <c r="E143" s="22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8"/>
        <v>1.0159097978227061</v>
      </c>
      <c r="P143" s="9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3">
        <f t="shared" si="10"/>
        <v>42167.208333333328</v>
      </c>
      <c r="T143" s="13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 s="22">
        <v>5000</v>
      </c>
      <c r="E144" s="22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8"/>
        <v>2.3003999999999998</v>
      </c>
      <c r="P144" s="9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3">
        <f t="shared" si="10"/>
        <v>41005.208333333336</v>
      </c>
      <c r="T144" s="13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 s="22">
        <v>5400</v>
      </c>
      <c r="E145" s="22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8"/>
        <v>1.355925925925926</v>
      </c>
      <c r="P145" s="9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3">
        <f t="shared" si="10"/>
        <v>40357.208333333336</v>
      </c>
      <c r="T145" s="13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 s="22">
        <v>9000</v>
      </c>
      <c r="E146" s="22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8"/>
        <v>1.2909999999999999</v>
      </c>
      <c r="P146" s="9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3">
        <f t="shared" si="10"/>
        <v>43633.208333333328</v>
      </c>
      <c r="T146" s="13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 s="22">
        <v>25000</v>
      </c>
      <c r="E147" s="22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8"/>
        <v>2.3651200000000001</v>
      </c>
      <c r="P147" s="9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3">
        <f t="shared" si="10"/>
        <v>41889.208333333336</v>
      </c>
      <c r="T147" s="13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 s="22">
        <v>8800</v>
      </c>
      <c r="E148" s="22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8"/>
        <v>0.17249999999999999</v>
      </c>
      <c r="P148" s="9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3">
        <f t="shared" si="10"/>
        <v>40855.25</v>
      </c>
      <c r="T148" s="13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 s="22">
        <v>8300</v>
      </c>
      <c r="E149" s="22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8"/>
        <v>1.1249397590361445</v>
      </c>
      <c r="P149" s="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3">
        <f t="shared" si="10"/>
        <v>42534.208333333328</v>
      </c>
      <c r="T149" s="13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 s="22">
        <v>9300</v>
      </c>
      <c r="E150" s="22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8"/>
        <v>1.2102150537634409</v>
      </c>
      <c r="P150" s="9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3">
        <f t="shared" si="10"/>
        <v>42941.208333333328</v>
      </c>
      <c r="T150" s="13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 s="22">
        <v>6200</v>
      </c>
      <c r="E151" s="22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8"/>
        <v>2.1987096774193549</v>
      </c>
      <c r="P151" s="9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3">
        <f t="shared" si="10"/>
        <v>41275.25</v>
      </c>
      <c r="T151" s="13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 s="22">
        <v>100</v>
      </c>
      <c r="E152" s="2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8"/>
        <v>0.01</v>
      </c>
      <c r="P152" s="9">
        <f t="shared" si="9"/>
        <v>1</v>
      </c>
      <c r="Q152" t="str" cm="1">
        <f t="array" ref="Q152:R152">_xlfn.TEXTSPLIT(N152,"/")</f>
        <v>music</v>
      </c>
      <c r="R152" t="str">
        <v>rock</v>
      </c>
      <c r="S152" s="13">
        <f t="shared" si="10"/>
        <v>43450.25</v>
      </c>
      <c r="T152" s="13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 s="22">
        <v>137200</v>
      </c>
      <c r="E153" s="22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8"/>
        <v>0.64166909620991253</v>
      </c>
      <c r="P153" s="9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3">
        <f t="shared" si="10"/>
        <v>41799.208333333336</v>
      </c>
      <c r="T153" s="13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 s="22">
        <v>41500</v>
      </c>
      <c r="E154" s="22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8"/>
        <v>4.2306746987951804</v>
      </c>
      <c r="P154" s="9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3">
        <f t="shared" si="10"/>
        <v>42783.25</v>
      </c>
      <c r="T154" s="13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 s="22">
        <v>189400</v>
      </c>
      <c r="E155" s="22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8"/>
        <v>0.92984160506863778</v>
      </c>
      <c r="P155" s="9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3">
        <f t="shared" si="10"/>
        <v>41201.208333333336</v>
      </c>
      <c r="T155" s="13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 s="22">
        <v>171300</v>
      </c>
      <c r="E156" s="22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8"/>
        <v>0.58756567425569173</v>
      </c>
      <c r="P156" s="9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3">
        <f t="shared" si="10"/>
        <v>42502.208333333328</v>
      </c>
      <c r="T156" s="13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 s="22">
        <v>139500</v>
      </c>
      <c r="E157" s="22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8"/>
        <v>0.65022222222222226</v>
      </c>
      <c r="P157" s="9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3">
        <f t="shared" si="10"/>
        <v>40262.208333333336</v>
      </c>
      <c r="T157" s="13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 s="22">
        <v>36400</v>
      </c>
      <c r="E158" s="22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8"/>
        <v>0.73939560439560437</v>
      </c>
      <c r="P158" s="9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3">
        <f t="shared" si="10"/>
        <v>43743.208333333328</v>
      </c>
      <c r="T158" s="13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 s="22">
        <v>4200</v>
      </c>
      <c r="E159" s="22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8"/>
        <v>0.52666666666666662</v>
      </c>
      <c r="P159" s="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3">
        <f t="shared" si="10"/>
        <v>41638.25</v>
      </c>
      <c r="T159" s="13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 s="22">
        <v>2100</v>
      </c>
      <c r="E160" s="22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8"/>
        <v>2.2095238095238097</v>
      </c>
      <c r="P160" s="9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3">
        <f t="shared" si="10"/>
        <v>42346.25</v>
      </c>
      <c r="T160" s="13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 s="22">
        <v>191200</v>
      </c>
      <c r="E161" s="22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8"/>
        <v>1.0001150627615063</v>
      </c>
      <c r="P161" s="9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3">
        <f t="shared" si="10"/>
        <v>43551.208333333328</v>
      </c>
      <c r="T161" s="13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 s="22">
        <v>8000</v>
      </c>
      <c r="E162" s="2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8"/>
        <v>1.6231249999999999</v>
      </c>
      <c r="P162" s="9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3">
        <f t="shared" si="10"/>
        <v>43582.208333333328</v>
      </c>
      <c r="T162" s="13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 s="22">
        <v>5500</v>
      </c>
      <c r="E163" s="22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8"/>
        <v>0.78181818181818186</v>
      </c>
      <c r="P163" s="9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3">
        <f t="shared" si="10"/>
        <v>42270.208333333328</v>
      </c>
      <c r="T163" s="13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 s="22">
        <v>6100</v>
      </c>
      <c r="E164" s="22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8"/>
        <v>1.4973770491803278</v>
      </c>
      <c r="P164" s="9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3">
        <f t="shared" si="10"/>
        <v>43442.25</v>
      </c>
      <c r="T164" s="13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 s="22">
        <v>3500</v>
      </c>
      <c r="E165" s="22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8"/>
        <v>2.5325714285714285</v>
      </c>
      <c r="P165" s="9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3">
        <f t="shared" si="10"/>
        <v>43028.208333333328</v>
      </c>
      <c r="T165" s="13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 s="22">
        <v>150500</v>
      </c>
      <c r="E166" s="22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8"/>
        <v>1.0016943521594683</v>
      </c>
      <c r="P166" s="9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3">
        <f t="shared" si="10"/>
        <v>43016.208333333328</v>
      </c>
      <c r="T166" s="13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 s="22">
        <v>90400</v>
      </c>
      <c r="E167" s="22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8"/>
        <v>1.2199004424778761</v>
      </c>
      <c r="P167" s="9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3">
        <f t="shared" si="10"/>
        <v>42948.208333333328</v>
      </c>
      <c r="T167" s="13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 s="22">
        <v>9800</v>
      </c>
      <c r="E168" s="22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8"/>
        <v>1.3713265306122449</v>
      </c>
      <c r="P168" s="9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3">
        <f t="shared" si="10"/>
        <v>40534.25</v>
      </c>
      <c r="T168" s="13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 s="22">
        <v>2600</v>
      </c>
      <c r="E169" s="22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8"/>
        <v>4.155384615384615</v>
      </c>
      <c r="P169" s="9">
        <f t="shared" si="9"/>
        <v>74</v>
      </c>
      <c r="Q169" t="str" cm="1">
        <f t="array" ref="Q169:R169">_xlfn.TEXTSPLIT(N169,"/")</f>
        <v>theater</v>
      </c>
      <c r="R169" t="str">
        <v>plays</v>
      </c>
      <c r="S169" s="13">
        <f t="shared" si="10"/>
        <v>41435.208333333336</v>
      </c>
      <c r="T169" s="13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 s="22">
        <v>128100</v>
      </c>
      <c r="E170" s="22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8"/>
        <v>0.3130913348946136</v>
      </c>
      <c r="P170" s="9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3">
        <f t="shared" si="10"/>
        <v>43518.25</v>
      </c>
      <c r="T170" s="13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 s="22">
        <v>23300</v>
      </c>
      <c r="E171" s="22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8"/>
        <v>4.240815450643777</v>
      </c>
      <c r="P171" s="9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3">
        <f t="shared" si="10"/>
        <v>41077.208333333336</v>
      </c>
      <c r="T171" s="13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 s="22">
        <v>188100</v>
      </c>
      <c r="E172" s="2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8"/>
        <v>2.9388623072833599E-2</v>
      </c>
      <c r="P172" s="9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3">
        <f t="shared" si="10"/>
        <v>42950.208333333328</v>
      </c>
      <c r="T172" s="13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 s="22">
        <v>4900</v>
      </c>
      <c r="E173" s="22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8"/>
        <v>0.1063265306122449</v>
      </c>
      <c r="P173" s="9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3">
        <f t="shared" si="10"/>
        <v>41718.208333333336</v>
      </c>
      <c r="T173" s="13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 s="22">
        <v>800</v>
      </c>
      <c r="E174" s="22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8"/>
        <v>0.82874999999999999</v>
      </c>
      <c r="P174" s="9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3">
        <f t="shared" si="10"/>
        <v>41839.208333333336</v>
      </c>
      <c r="T174" s="13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 s="22">
        <v>96700</v>
      </c>
      <c r="E175" s="22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8"/>
        <v>1.6301447776628748</v>
      </c>
      <c r="P175" s="9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3">
        <f t="shared" si="10"/>
        <v>41412.208333333336</v>
      </c>
      <c r="T175" s="13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 s="22">
        <v>600</v>
      </c>
      <c r="E176" s="22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8"/>
        <v>8.9466666666666672</v>
      </c>
      <c r="P176" s="9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3">
        <f t="shared" si="10"/>
        <v>42282.208333333328</v>
      </c>
      <c r="T176" s="13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 s="22">
        <v>181200</v>
      </c>
      <c r="E177" s="22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8"/>
        <v>0.26191501103752757</v>
      </c>
      <c r="P177" s="9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3">
        <f t="shared" si="10"/>
        <v>42613.208333333328</v>
      </c>
      <c r="T177" s="13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 s="22">
        <v>115000</v>
      </c>
      <c r="E178" s="22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8"/>
        <v>0.74834782608695649</v>
      </c>
      <c r="P178" s="9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3">
        <f t="shared" si="10"/>
        <v>42616.208333333328</v>
      </c>
      <c r="T178" s="13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 s="22">
        <v>38800</v>
      </c>
      <c r="E179" s="22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8"/>
        <v>4.1647680412371137</v>
      </c>
      <c r="P179" s="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3">
        <f t="shared" si="10"/>
        <v>40497.25</v>
      </c>
      <c r="T179" s="13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 s="22">
        <v>7200</v>
      </c>
      <c r="E180" s="22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8"/>
        <v>0.96208333333333329</v>
      </c>
      <c r="P180" s="9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3">
        <f t="shared" si="10"/>
        <v>42999.208333333328</v>
      </c>
      <c r="T180" s="13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 s="22">
        <v>44500</v>
      </c>
      <c r="E181" s="22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8"/>
        <v>3.5771910112359548</v>
      </c>
      <c r="P181" s="9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3">
        <f t="shared" si="10"/>
        <v>41350.208333333336</v>
      </c>
      <c r="T181" s="13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 s="22">
        <v>56000</v>
      </c>
      <c r="E182" s="2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8"/>
        <v>3.0845714285714285</v>
      </c>
      <c r="P182" s="9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3">
        <f t="shared" si="10"/>
        <v>40259.208333333336</v>
      </c>
      <c r="T182" s="13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 s="22">
        <v>8600</v>
      </c>
      <c r="E183" s="22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8"/>
        <v>0.61802325581395345</v>
      </c>
      <c r="P183" s="9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3">
        <f t="shared" si="10"/>
        <v>43012.208333333328</v>
      </c>
      <c r="T183" s="13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 s="22">
        <v>27100</v>
      </c>
      <c r="E184" s="22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8"/>
        <v>7.2232472324723247</v>
      </c>
      <c r="P184" s="9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3">
        <f t="shared" si="10"/>
        <v>43631.208333333328</v>
      </c>
      <c r="T184" s="13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 s="22">
        <v>5100</v>
      </c>
      <c r="E185" s="22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8"/>
        <v>0.69117647058823528</v>
      </c>
      <c r="P185" s="9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3">
        <f t="shared" si="10"/>
        <v>40430.208333333336</v>
      </c>
      <c r="T185" s="13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 s="22">
        <v>3600</v>
      </c>
      <c r="E186" s="22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8"/>
        <v>2.9305555555555554</v>
      </c>
      <c r="P186" s="9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3">
        <f t="shared" si="10"/>
        <v>43588.208333333328</v>
      </c>
      <c r="T186" s="13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 s="22">
        <v>1000</v>
      </c>
      <c r="E187" s="22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8"/>
        <v>0.71799999999999997</v>
      </c>
      <c r="P187" s="9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3">
        <f t="shared" si="10"/>
        <v>43233.208333333328</v>
      </c>
      <c r="T187" s="13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 s="22">
        <v>88800</v>
      </c>
      <c r="E188" s="22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8"/>
        <v>0.31934684684684683</v>
      </c>
      <c r="P188" s="9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3">
        <f t="shared" si="10"/>
        <v>41782.208333333336</v>
      </c>
      <c r="T188" s="13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 s="22">
        <v>60200</v>
      </c>
      <c r="E189" s="22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8"/>
        <v>2.2987375415282392</v>
      </c>
      <c r="P189" s="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3">
        <f t="shared" si="10"/>
        <v>41328.25</v>
      </c>
      <c r="T189" s="13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 s="22">
        <v>8200</v>
      </c>
      <c r="E190" s="22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8"/>
        <v>0.3201219512195122</v>
      </c>
      <c r="P190" s="9">
        <f t="shared" si="9"/>
        <v>75</v>
      </c>
      <c r="Q190" t="str" cm="1">
        <f t="array" ref="Q190:R190">_xlfn.TEXTSPLIT(N190,"/")</f>
        <v>theater</v>
      </c>
      <c r="R190" t="str">
        <v>plays</v>
      </c>
      <c r="S190" s="13">
        <f t="shared" si="10"/>
        <v>41975.25</v>
      </c>
      <c r="T190" s="13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 s="22">
        <v>191300</v>
      </c>
      <c r="E191" s="22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8"/>
        <v>0.23525352848928385</v>
      </c>
      <c r="P191" s="9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3">
        <f t="shared" si="10"/>
        <v>42433.25</v>
      </c>
      <c r="T191" s="13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 s="22">
        <v>3700</v>
      </c>
      <c r="E192" s="2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8"/>
        <v>0.68594594594594593</v>
      </c>
      <c r="P192" s="9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3">
        <f t="shared" si="10"/>
        <v>41429.208333333336</v>
      </c>
      <c r="T192" s="13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 s="22">
        <v>8400</v>
      </c>
      <c r="E193" s="22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8"/>
        <v>0.37952380952380954</v>
      </c>
      <c r="P193" s="9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3">
        <f t="shared" si="10"/>
        <v>43536.208333333328</v>
      </c>
      <c r="T193" s="13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 s="22">
        <v>42600</v>
      </c>
      <c r="E194" s="22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8"/>
        <v>0.19992957746478873</v>
      </c>
      <c r="P194" s="9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3">
        <f t="shared" si="10"/>
        <v>41817.208333333336</v>
      </c>
      <c r="T194" s="13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 s="22">
        <v>6600</v>
      </c>
      <c r="E195" s="22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2">E195/D195</f>
        <v>0.45636363636363636</v>
      </c>
      <c r="P195" s="9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13">
        <f t="shared" ref="S195:S258" si="14">(((J195/60)/60)/24)+DATE(1970,1,1)</f>
        <v>43198.208333333328</v>
      </c>
      <c r="T195" s="13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 s="22">
        <v>7100</v>
      </c>
      <c r="E196" s="22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2"/>
        <v>1.227605633802817</v>
      </c>
      <c r="P196" s="9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3">
        <f t="shared" si="14"/>
        <v>42261.208333333328</v>
      </c>
      <c r="T196" s="13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 s="22">
        <v>15800</v>
      </c>
      <c r="E197" s="22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2"/>
        <v>3.61753164556962</v>
      </c>
      <c r="P197" s="9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3">
        <f t="shared" si="14"/>
        <v>43310.208333333328</v>
      </c>
      <c r="T197" s="13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 s="22">
        <v>8200</v>
      </c>
      <c r="E198" s="22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2"/>
        <v>0.63146341463414635</v>
      </c>
      <c r="P198" s="9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3">
        <f t="shared" si="14"/>
        <v>42616.208333333328</v>
      </c>
      <c r="T198" s="13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 s="22">
        <v>54700</v>
      </c>
      <c r="E199" s="22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2"/>
        <v>2.9820475319926874</v>
      </c>
      <c r="P199" s="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3">
        <f t="shared" si="14"/>
        <v>42909.208333333328</v>
      </c>
      <c r="T199" s="13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 s="22">
        <v>63200</v>
      </c>
      <c r="E200" s="22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2"/>
        <v>9.5585443037974685E-2</v>
      </c>
      <c r="P200" s="9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3">
        <f t="shared" si="14"/>
        <v>40396.208333333336</v>
      </c>
      <c r="T200" s="13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 s="22">
        <v>1800</v>
      </c>
      <c r="E201" s="22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2"/>
        <v>0.5377777777777778</v>
      </c>
      <c r="P201" s="9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3">
        <f t="shared" si="14"/>
        <v>42192.208333333328</v>
      </c>
      <c r="T201" s="13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 s="22">
        <v>100</v>
      </c>
      <c r="E202" s="2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2"/>
        <v>0.02</v>
      </c>
      <c r="P202" s="9">
        <f t="shared" si="13"/>
        <v>2</v>
      </c>
      <c r="Q202" t="str" cm="1">
        <f t="array" ref="Q202:R202">_xlfn.TEXTSPLIT(N202,"/")</f>
        <v>theater</v>
      </c>
      <c r="R202" t="str">
        <v>plays</v>
      </c>
      <c r="S202" s="13">
        <f t="shared" si="14"/>
        <v>40262.208333333336</v>
      </c>
      <c r="T202" s="13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 s="22">
        <v>2100</v>
      </c>
      <c r="E203" s="22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2"/>
        <v>6.8119047619047617</v>
      </c>
      <c r="P203" s="9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3">
        <f t="shared" si="14"/>
        <v>41845.208333333336</v>
      </c>
      <c r="T203" s="13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 s="22">
        <v>8300</v>
      </c>
      <c r="E204" s="22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2"/>
        <v>0.78831325301204824</v>
      </c>
      <c r="P204" s="9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3">
        <f t="shared" si="14"/>
        <v>40818.208333333336</v>
      </c>
      <c r="T204" s="13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 s="22">
        <v>143900</v>
      </c>
      <c r="E205" s="22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2"/>
        <v>1.3440792216817234</v>
      </c>
      <c r="P205" s="9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3">
        <f t="shared" si="14"/>
        <v>42752.25</v>
      </c>
      <c r="T205" s="13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 s="22">
        <v>75000</v>
      </c>
      <c r="E206" s="22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2"/>
        <v>3.372E-2</v>
      </c>
      <c r="P206" s="9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3">
        <f t="shared" si="14"/>
        <v>40636.208333333336</v>
      </c>
      <c r="T206" s="13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 s="22">
        <v>1300</v>
      </c>
      <c r="E207" s="22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2"/>
        <v>4.3184615384615386</v>
      </c>
      <c r="P207" s="9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3">
        <f t="shared" si="14"/>
        <v>43390.208333333328</v>
      </c>
      <c r="T207" s="13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 s="22">
        <v>9000</v>
      </c>
      <c r="E208" s="22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2"/>
        <v>0.38844444444444443</v>
      </c>
      <c r="P208" s="9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3">
        <f t="shared" si="14"/>
        <v>40236.25</v>
      </c>
      <c r="T208" s="13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 s="22">
        <v>1000</v>
      </c>
      <c r="E209" s="22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2"/>
        <v>4.2569999999999997</v>
      </c>
      <c r="P209" s="9">
        <f t="shared" si="13"/>
        <v>99</v>
      </c>
      <c r="Q209" t="str" cm="1">
        <f t="array" ref="Q209:R209">_xlfn.TEXTSPLIT(N209,"/")</f>
        <v>music</v>
      </c>
      <c r="R209" t="str">
        <v>rock</v>
      </c>
      <c r="S209" s="13">
        <f t="shared" si="14"/>
        <v>43340.208333333328</v>
      </c>
      <c r="T209" s="13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 s="22">
        <v>196900</v>
      </c>
      <c r="E210" s="22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2"/>
        <v>1.0112239715591671</v>
      </c>
      <c r="P210" s="9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3">
        <f t="shared" si="14"/>
        <v>43048.25</v>
      </c>
      <c r="T210" s="13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 s="22">
        <v>194500</v>
      </c>
      <c r="E211" s="22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2"/>
        <v>0.21188688946015424</v>
      </c>
      <c r="P211" s="9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3">
        <f t="shared" si="14"/>
        <v>42496.208333333328</v>
      </c>
      <c r="T211" s="13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 s="22">
        <v>9400</v>
      </c>
      <c r="E212" s="2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2"/>
        <v>0.67425531914893622</v>
      </c>
      <c r="P212" s="9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3">
        <f t="shared" si="14"/>
        <v>42797.25</v>
      </c>
      <c r="T212" s="13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 s="22">
        <v>104400</v>
      </c>
      <c r="E213" s="22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2"/>
        <v>0.9492337164750958</v>
      </c>
      <c r="P213" s="9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3">
        <f t="shared" si="14"/>
        <v>41513.208333333336</v>
      </c>
      <c r="T213" s="13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 s="22">
        <v>8100</v>
      </c>
      <c r="E214" s="22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2"/>
        <v>1.5185185185185186</v>
      </c>
      <c r="P214" s="9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3">
        <f t="shared" si="14"/>
        <v>43814.25</v>
      </c>
      <c r="T214" s="13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 s="22">
        <v>87900</v>
      </c>
      <c r="E215" s="22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2"/>
        <v>1.9516382252559727</v>
      </c>
      <c r="P215" s="9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3">
        <f t="shared" si="14"/>
        <v>40488.208333333336</v>
      </c>
      <c r="T215" s="13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 s="22">
        <v>1400</v>
      </c>
      <c r="E216" s="22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2"/>
        <v>10.231428571428571</v>
      </c>
      <c r="P216" s="9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3">
        <f t="shared" si="14"/>
        <v>40409.208333333336</v>
      </c>
      <c r="T216" s="13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 s="22">
        <v>156800</v>
      </c>
      <c r="E217" s="22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2"/>
        <v>3.8418367346938778E-2</v>
      </c>
      <c r="P217" s="9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3">
        <f t="shared" si="14"/>
        <v>43509.25</v>
      </c>
      <c r="T217" s="13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 s="22">
        <v>121700</v>
      </c>
      <c r="E218" s="22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2"/>
        <v>1.5507066557107643</v>
      </c>
      <c r="P218" s="9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3">
        <f t="shared" si="14"/>
        <v>40869.25</v>
      </c>
      <c r="T218" s="13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 s="22">
        <v>129400</v>
      </c>
      <c r="E219" s="22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2"/>
        <v>0.44753477588871715</v>
      </c>
      <c r="P219" s="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3">
        <f t="shared" si="14"/>
        <v>43583.208333333328</v>
      </c>
      <c r="T219" s="13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 s="22">
        <v>5700</v>
      </c>
      <c r="E220" s="22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2"/>
        <v>2.1594736842105262</v>
      </c>
      <c r="P220" s="9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3">
        <f t="shared" si="14"/>
        <v>40858.25</v>
      </c>
      <c r="T220" s="13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 s="22">
        <v>41700</v>
      </c>
      <c r="E221" s="22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2"/>
        <v>3.3212709832134291</v>
      </c>
      <c r="P221" s="9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3">
        <f t="shared" si="14"/>
        <v>41137.208333333336</v>
      </c>
      <c r="T221" s="13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 s="22">
        <v>7900</v>
      </c>
      <c r="E222" s="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2"/>
        <v>8.4430379746835441E-2</v>
      </c>
      <c r="P222" s="9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3">
        <f t="shared" si="14"/>
        <v>40725.208333333336</v>
      </c>
      <c r="T222" s="13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 s="22">
        <v>121500</v>
      </c>
      <c r="E223" s="22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2"/>
        <v>0.9862551440329218</v>
      </c>
      <c r="P223" s="9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3">
        <f t="shared" si="14"/>
        <v>41081.208333333336</v>
      </c>
      <c r="T223" s="13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 s="22">
        <v>4800</v>
      </c>
      <c r="E224" s="22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2"/>
        <v>1.3797916666666667</v>
      </c>
      <c r="P224" s="9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3">
        <f t="shared" si="14"/>
        <v>41914.208333333336</v>
      </c>
      <c r="T224" s="13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 s="22">
        <v>87300</v>
      </c>
      <c r="E225" s="22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2"/>
        <v>0.93810996563573879</v>
      </c>
      <c r="P225" s="9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3">
        <f t="shared" si="14"/>
        <v>42445.208333333328</v>
      </c>
      <c r="T225" s="13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 s="22">
        <v>46300</v>
      </c>
      <c r="E226" s="22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2"/>
        <v>4.0363930885529156</v>
      </c>
      <c r="P226" s="9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3">
        <f t="shared" si="14"/>
        <v>41906.208333333336</v>
      </c>
      <c r="T226" s="13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 s="22">
        <v>67800</v>
      </c>
      <c r="E227" s="22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2"/>
        <v>2.6017404129793511</v>
      </c>
      <c r="P227" s="9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3">
        <f t="shared" si="14"/>
        <v>41762.208333333336</v>
      </c>
      <c r="T227" s="13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 s="22">
        <v>3000</v>
      </c>
      <c r="E228" s="22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2"/>
        <v>3.6663333333333332</v>
      </c>
      <c r="P228" s="9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3">
        <f t="shared" si="14"/>
        <v>40276.208333333336</v>
      </c>
      <c r="T228" s="13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 s="22">
        <v>60900</v>
      </c>
      <c r="E229" s="22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2"/>
        <v>1.687208538587849</v>
      </c>
      <c r="P229" s="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3">
        <f t="shared" si="14"/>
        <v>42139.208333333328</v>
      </c>
      <c r="T229" s="13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 s="22">
        <v>137900</v>
      </c>
      <c r="E230" s="22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2"/>
        <v>1.1990717911530093</v>
      </c>
      <c r="P230" s="9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3">
        <f t="shared" si="14"/>
        <v>42613.208333333328</v>
      </c>
      <c r="T230" s="13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 s="22">
        <v>85600</v>
      </c>
      <c r="E231" s="22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2"/>
        <v>1.936892523364486</v>
      </c>
      <c r="P231" s="9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3">
        <f t="shared" si="14"/>
        <v>42887.208333333328</v>
      </c>
      <c r="T231" s="13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 s="22">
        <v>2400</v>
      </c>
      <c r="E232" s="2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2"/>
        <v>4.2016666666666671</v>
      </c>
      <c r="P232" s="9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3">
        <f t="shared" si="14"/>
        <v>43805.25</v>
      </c>
      <c r="T232" s="13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 s="22">
        <v>7200</v>
      </c>
      <c r="E233" s="22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2"/>
        <v>0.76708333333333334</v>
      </c>
      <c r="P233" s="9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3">
        <f t="shared" si="14"/>
        <v>41415.208333333336</v>
      </c>
      <c r="T233" s="13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 s="22">
        <v>3400</v>
      </c>
      <c r="E234" s="22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2"/>
        <v>1.7126470588235294</v>
      </c>
      <c r="P234" s="9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3">
        <f t="shared" si="14"/>
        <v>42576.208333333328</v>
      </c>
      <c r="T234" s="13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 s="22">
        <v>3800</v>
      </c>
      <c r="E235" s="22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2"/>
        <v>1.5789473684210527</v>
      </c>
      <c r="P235" s="9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3">
        <f t="shared" si="14"/>
        <v>40706.208333333336</v>
      </c>
      <c r="T235" s="13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 s="22">
        <v>7500</v>
      </c>
      <c r="E236" s="22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2"/>
        <v>1.0908</v>
      </c>
      <c r="P236" s="9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3">
        <f t="shared" si="14"/>
        <v>42969.208333333328</v>
      </c>
      <c r="T236" s="13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 s="22">
        <v>8600</v>
      </c>
      <c r="E237" s="22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2"/>
        <v>0.41732558139534881</v>
      </c>
      <c r="P237" s="9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3">
        <f t="shared" si="14"/>
        <v>42779.25</v>
      </c>
      <c r="T237" s="13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 s="22">
        <v>39500</v>
      </c>
      <c r="E238" s="22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2"/>
        <v>0.10944303797468355</v>
      </c>
      <c r="P238" s="9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3">
        <f t="shared" si="14"/>
        <v>43641.208333333328</v>
      </c>
      <c r="T238" s="13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 s="22">
        <v>9300</v>
      </c>
      <c r="E239" s="22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2"/>
        <v>1.593763440860215</v>
      </c>
      <c r="P239" s="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3">
        <f t="shared" si="14"/>
        <v>41754.208333333336</v>
      </c>
      <c r="T239" s="13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 s="22">
        <v>2400</v>
      </c>
      <c r="E240" s="22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2"/>
        <v>4.2241666666666671</v>
      </c>
      <c r="P240" s="9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3">
        <f t="shared" si="14"/>
        <v>43083.25</v>
      </c>
      <c r="T240" s="13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 s="22">
        <v>3200</v>
      </c>
      <c r="E241" s="22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2"/>
        <v>0.97718749999999999</v>
      </c>
      <c r="P241" s="9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3">
        <f t="shared" si="14"/>
        <v>42245.208333333328</v>
      </c>
      <c r="T241" s="13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 s="22">
        <v>29400</v>
      </c>
      <c r="E242" s="2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2"/>
        <v>4.1878911564625847</v>
      </c>
      <c r="P242" s="9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3">
        <f t="shared" si="14"/>
        <v>40396.208333333336</v>
      </c>
      <c r="T242" s="13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 s="22">
        <v>168500</v>
      </c>
      <c r="E243" s="22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2"/>
        <v>1.0191632047477746</v>
      </c>
      <c r="P243" s="9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3">
        <f t="shared" si="14"/>
        <v>41742.208333333336</v>
      </c>
      <c r="T243" s="13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 s="22">
        <v>8400</v>
      </c>
      <c r="E244" s="22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2"/>
        <v>1.2772619047619047</v>
      </c>
      <c r="P244" s="9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3">
        <f t="shared" si="14"/>
        <v>42865.208333333328</v>
      </c>
      <c r="T244" s="13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 s="22">
        <v>2300</v>
      </c>
      <c r="E245" s="22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2"/>
        <v>4.4521739130434783</v>
      </c>
      <c r="P245" s="9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3">
        <f t="shared" si="14"/>
        <v>43163.25</v>
      </c>
      <c r="T245" s="13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 s="22">
        <v>700</v>
      </c>
      <c r="E246" s="22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2"/>
        <v>5.6971428571428575</v>
      </c>
      <c r="P246" s="9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3">
        <f t="shared" si="14"/>
        <v>41834.208333333336</v>
      </c>
      <c r="T246" s="13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 s="22">
        <v>2900</v>
      </c>
      <c r="E247" s="22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2"/>
        <v>5.0934482758620687</v>
      </c>
      <c r="P247" s="9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3">
        <f t="shared" si="14"/>
        <v>41736.208333333336</v>
      </c>
      <c r="T247" s="13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 s="22">
        <v>4500</v>
      </c>
      <c r="E248" s="22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2"/>
        <v>3.2553333333333332</v>
      </c>
      <c r="P248" s="9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3">
        <f t="shared" si="14"/>
        <v>41491.208333333336</v>
      </c>
      <c r="T248" s="13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 s="22">
        <v>19800</v>
      </c>
      <c r="E249" s="22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2"/>
        <v>9.3261616161616168</v>
      </c>
      <c r="P249" s="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3">
        <f t="shared" si="14"/>
        <v>42726.25</v>
      </c>
      <c r="T249" s="13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 s="22">
        <v>6200</v>
      </c>
      <c r="E250" s="22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2"/>
        <v>2.1133870967741935</v>
      </c>
      <c r="P250" s="9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3">
        <f t="shared" si="14"/>
        <v>42004.25</v>
      </c>
      <c r="T250" s="13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 s="22">
        <v>61500</v>
      </c>
      <c r="E251" s="22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2"/>
        <v>2.7332520325203253</v>
      </c>
      <c r="P251" s="9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3">
        <f t="shared" si="14"/>
        <v>42006.25</v>
      </c>
      <c r="T251" s="13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 s="22">
        <v>100</v>
      </c>
      <c r="E252" s="2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2"/>
        <v>0.03</v>
      </c>
      <c r="P252" s="9">
        <f t="shared" si="13"/>
        <v>3</v>
      </c>
      <c r="Q252" t="str" cm="1">
        <f t="array" ref="Q252:R252">_xlfn.TEXTSPLIT(N252,"/")</f>
        <v>music</v>
      </c>
      <c r="R252" t="str">
        <v>rock</v>
      </c>
      <c r="S252" s="13">
        <f t="shared" si="14"/>
        <v>40203.25</v>
      </c>
      <c r="T252" s="13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 s="22">
        <v>7100</v>
      </c>
      <c r="E253" s="22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2"/>
        <v>0.54084507042253516</v>
      </c>
      <c r="P253" s="9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3">
        <f t="shared" si="14"/>
        <v>41252.25</v>
      </c>
      <c r="T253" s="13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 s="22">
        <v>1000</v>
      </c>
      <c r="E254" s="22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2"/>
        <v>6.2629999999999999</v>
      </c>
      <c r="P254" s="9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3">
        <f t="shared" si="14"/>
        <v>41572.208333333336</v>
      </c>
      <c r="T254" s="13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 s="22">
        <v>121500</v>
      </c>
      <c r="E255" s="22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2"/>
        <v>0.8902139917695473</v>
      </c>
      <c r="P255" s="9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3">
        <f t="shared" si="14"/>
        <v>40641.208333333336</v>
      </c>
      <c r="T255" s="13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 s="22">
        <v>4600</v>
      </c>
      <c r="E256" s="22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2"/>
        <v>1.8489130434782608</v>
      </c>
      <c r="P256" s="9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3">
        <f t="shared" si="14"/>
        <v>42787.25</v>
      </c>
      <c r="T256" s="13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 s="22">
        <v>80500</v>
      </c>
      <c r="E257" s="22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2"/>
        <v>1.2016770186335404</v>
      </c>
      <c r="P257" s="9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3">
        <f t="shared" si="14"/>
        <v>40590.25</v>
      </c>
      <c r="T257" s="13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 s="22">
        <v>4100</v>
      </c>
      <c r="E258" s="22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2"/>
        <v>0.23390243902439026</v>
      </c>
      <c r="P258" s="9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3">
        <f t="shared" si="14"/>
        <v>42393.25</v>
      </c>
      <c r="T258" s="13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 s="22">
        <v>5700</v>
      </c>
      <c r="E259" s="22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16">E259/D259</f>
        <v>1.46</v>
      </c>
      <c r="P259" s="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13">
        <f t="shared" ref="S259:S322" si="18">(((J259/60)/60)/24)+DATE(1970,1,1)</f>
        <v>41338.25</v>
      </c>
      <c r="T259" s="13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 s="22">
        <v>5000</v>
      </c>
      <c r="E260" s="22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16"/>
        <v>2.6848000000000001</v>
      </c>
      <c r="P260" s="9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3">
        <f t="shared" si="18"/>
        <v>42712.25</v>
      </c>
      <c r="T260" s="13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 s="22">
        <v>1800</v>
      </c>
      <c r="E261" s="22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6"/>
        <v>5.9749999999999996</v>
      </c>
      <c r="P261" s="9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3">
        <f t="shared" si="18"/>
        <v>41251.25</v>
      </c>
      <c r="T261" s="13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 s="22">
        <v>6300</v>
      </c>
      <c r="E262" s="2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6"/>
        <v>1.5769841269841269</v>
      </c>
      <c r="P262" s="9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3">
        <f t="shared" si="18"/>
        <v>41180.208333333336</v>
      </c>
      <c r="T262" s="13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 s="22">
        <v>84300</v>
      </c>
      <c r="E263" s="22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6"/>
        <v>0.31201660735468567</v>
      </c>
      <c r="P263" s="9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3">
        <f t="shared" si="18"/>
        <v>40415.208333333336</v>
      </c>
      <c r="T263" s="13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 s="22">
        <v>1700</v>
      </c>
      <c r="E264" s="22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6"/>
        <v>3.1341176470588237</v>
      </c>
      <c r="P264" s="9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3">
        <f t="shared" si="18"/>
        <v>40638.208333333336</v>
      </c>
      <c r="T264" s="13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 s="22">
        <v>2900</v>
      </c>
      <c r="E265" s="22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6"/>
        <v>3.7089655172413791</v>
      </c>
      <c r="P265" s="9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3">
        <f t="shared" si="18"/>
        <v>40187.25</v>
      </c>
      <c r="T265" s="13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 s="22">
        <v>45600</v>
      </c>
      <c r="E266" s="22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6"/>
        <v>3.6266447368421053</v>
      </c>
      <c r="P266" s="9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3">
        <f t="shared" si="18"/>
        <v>41317.25</v>
      </c>
      <c r="T266" s="13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 s="22">
        <v>4900</v>
      </c>
      <c r="E267" s="22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6"/>
        <v>1.2308163265306122</v>
      </c>
      <c r="P267" s="9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3">
        <f t="shared" si="18"/>
        <v>42372.25</v>
      </c>
      <c r="T267" s="13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 s="22">
        <v>111900</v>
      </c>
      <c r="E268" s="22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6"/>
        <v>0.76766756032171579</v>
      </c>
      <c r="P268" s="9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3">
        <f t="shared" si="18"/>
        <v>41950.25</v>
      </c>
      <c r="T268" s="13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 s="22">
        <v>61600</v>
      </c>
      <c r="E269" s="22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6"/>
        <v>2.3362012987012988</v>
      </c>
      <c r="P269" s="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3">
        <f t="shared" si="18"/>
        <v>41206.208333333336</v>
      </c>
      <c r="T269" s="13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 s="22">
        <v>1500</v>
      </c>
      <c r="E270" s="22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6"/>
        <v>1.8053333333333332</v>
      </c>
      <c r="P270" s="9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3">
        <f t="shared" si="18"/>
        <v>41186.208333333336</v>
      </c>
      <c r="T270" s="13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 s="22">
        <v>3500</v>
      </c>
      <c r="E271" s="22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6"/>
        <v>2.5262857142857142</v>
      </c>
      <c r="P271" s="9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3">
        <f t="shared" si="18"/>
        <v>43496.25</v>
      </c>
      <c r="T271" s="13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 s="22">
        <v>173900</v>
      </c>
      <c r="E272" s="2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6"/>
        <v>0.27176538240368026</v>
      </c>
      <c r="P272" s="9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3">
        <f t="shared" si="18"/>
        <v>40514.25</v>
      </c>
      <c r="T272" s="13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 s="22">
        <v>153700</v>
      </c>
      <c r="E273" s="22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6"/>
        <v>1.2706571242680547E-2</v>
      </c>
      <c r="P273" s="9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3">
        <f t="shared" si="18"/>
        <v>42345.25</v>
      </c>
      <c r="T273" s="13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 s="22">
        <v>51100</v>
      </c>
      <c r="E274" s="22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6"/>
        <v>3.0400978473581213</v>
      </c>
      <c r="P274" s="9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3">
        <f t="shared" si="18"/>
        <v>43656.208333333328</v>
      </c>
      <c r="T274" s="13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 s="22">
        <v>7800</v>
      </c>
      <c r="E275" s="22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6"/>
        <v>1.3723076923076922</v>
      </c>
      <c r="P275" s="9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3">
        <f t="shared" si="18"/>
        <v>42995.208333333328</v>
      </c>
      <c r="T275" s="13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 s="22">
        <v>2400</v>
      </c>
      <c r="E276" s="22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6"/>
        <v>0.32208333333333333</v>
      </c>
      <c r="P276" s="9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3">
        <f t="shared" si="18"/>
        <v>43045.25</v>
      </c>
      <c r="T276" s="13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 s="22">
        <v>3900</v>
      </c>
      <c r="E277" s="22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6"/>
        <v>2.4151282051282053</v>
      </c>
      <c r="P277" s="9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3">
        <f t="shared" si="18"/>
        <v>43561.208333333328</v>
      </c>
      <c r="T277" s="13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 s="22">
        <v>5500</v>
      </c>
      <c r="E278" s="22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6"/>
        <v>0.96799999999999997</v>
      </c>
      <c r="P278" s="9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3">
        <f t="shared" si="18"/>
        <v>41018.208333333336</v>
      </c>
      <c r="T278" s="13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 s="22">
        <v>700</v>
      </c>
      <c r="E279" s="22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6"/>
        <v>10.664285714285715</v>
      </c>
      <c r="P279" s="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3">
        <f t="shared" si="18"/>
        <v>40378.208333333336</v>
      </c>
      <c r="T279" s="13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 s="22">
        <v>2700</v>
      </c>
      <c r="E280" s="22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6"/>
        <v>3.2588888888888889</v>
      </c>
      <c r="P280" s="9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3">
        <f t="shared" si="18"/>
        <v>41239.25</v>
      </c>
      <c r="T280" s="13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 s="22">
        <v>8000</v>
      </c>
      <c r="E281" s="22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6"/>
        <v>1.7070000000000001</v>
      </c>
      <c r="P281" s="9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3">
        <f t="shared" si="18"/>
        <v>43346.208333333328</v>
      </c>
      <c r="T281" s="13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 s="22">
        <v>2500</v>
      </c>
      <c r="E282" s="2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6"/>
        <v>5.8144</v>
      </c>
      <c r="P282" s="9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3">
        <f t="shared" si="18"/>
        <v>43060.25</v>
      </c>
      <c r="T282" s="13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 s="22">
        <v>164500</v>
      </c>
      <c r="E283" s="22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6"/>
        <v>0.91520972644376897</v>
      </c>
      <c r="P283" s="9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3">
        <f t="shared" si="18"/>
        <v>40979.25</v>
      </c>
      <c r="T283" s="13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 s="22">
        <v>8400</v>
      </c>
      <c r="E284" s="22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6"/>
        <v>1.0804761904761904</v>
      </c>
      <c r="P284" s="9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3">
        <f t="shared" si="18"/>
        <v>42701.25</v>
      </c>
      <c r="T284" s="13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 s="22">
        <v>8100</v>
      </c>
      <c r="E285" s="22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6"/>
        <v>0.18728395061728395</v>
      </c>
      <c r="P285" s="9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3">
        <f t="shared" si="18"/>
        <v>42520.208333333328</v>
      </c>
      <c r="T285" s="13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 s="22">
        <v>9800</v>
      </c>
      <c r="E286" s="22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6"/>
        <v>0.83193877551020412</v>
      </c>
      <c r="P286" s="9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3">
        <f t="shared" si="18"/>
        <v>41030.208333333336</v>
      </c>
      <c r="T286" s="13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 s="22">
        <v>900</v>
      </c>
      <c r="E287" s="22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6"/>
        <v>7.0633333333333335</v>
      </c>
      <c r="P287" s="9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3">
        <f t="shared" si="18"/>
        <v>42623.208333333328</v>
      </c>
      <c r="T287" s="13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 s="22">
        <v>112100</v>
      </c>
      <c r="E288" s="22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6"/>
        <v>0.17446030330062445</v>
      </c>
      <c r="P288" s="9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3">
        <f t="shared" si="18"/>
        <v>42697.25</v>
      </c>
      <c r="T288" s="13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 s="22">
        <v>6300</v>
      </c>
      <c r="E289" s="22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6"/>
        <v>2.0973015873015872</v>
      </c>
      <c r="P289" s="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3">
        <f t="shared" si="18"/>
        <v>42122.208333333328</v>
      </c>
      <c r="T289" s="13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 s="22">
        <v>5600</v>
      </c>
      <c r="E290" s="22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6"/>
        <v>0.97785714285714287</v>
      </c>
      <c r="P290" s="9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3">
        <f t="shared" si="18"/>
        <v>40982.208333333336</v>
      </c>
      <c r="T290" s="13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 s="22">
        <v>800</v>
      </c>
      <c r="E291" s="22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6"/>
        <v>16.842500000000001</v>
      </c>
      <c r="P291" s="9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3">
        <f t="shared" si="18"/>
        <v>42219.208333333328</v>
      </c>
      <c r="T291" s="13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 s="22">
        <v>168600</v>
      </c>
      <c r="E292" s="2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6"/>
        <v>0.54402135231316728</v>
      </c>
      <c r="P292" s="9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3">
        <f t="shared" si="18"/>
        <v>41404.208333333336</v>
      </c>
      <c r="T292" s="13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 s="22">
        <v>1800</v>
      </c>
      <c r="E293" s="22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6"/>
        <v>4.5661111111111108</v>
      </c>
      <c r="P293" s="9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3">
        <f t="shared" si="18"/>
        <v>40831.208333333336</v>
      </c>
      <c r="T293" s="13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 s="22">
        <v>7300</v>
      </c>
      <c r="E294" s="22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6"/>
        <v>9.8219178082191785E-2</v>
      </c>
      <c r="P294" s="9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3">
        <f t="shared" si="18"/>
        <v>40984.208333333336</v>
      </c>
      <c r="T294" s="13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 s="22">
        <v>6500</v>
      </c>
      <c r="E295" s="22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6"/>
        <v>0.16384615384615384</v>
      </c>
      <c r="P295" s="9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3">
        <f t="shared" si="18"/>
        <v>40456.208333333336</v>
      </c>
      <c r="T295" s="13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 s="22">
        <v>600</v>
      </c>
      <c r="E296" s="22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6"/>
        <v>13.396666666666667</v>
      </c>
      <c r="P296" s="9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3">
        <f t="shared" si="18"/>
        <v>43399.208333333328</v>
      </c>
      <c r="T296" s="13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 s="22">
        <v>192900</v>
      </c>
      <c r="E297" s="22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6"/>
        <v>0.35650077760497667</v>
      </c>
      <c r="P297" s="9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3">
        <f t="shared" si="18"/>
        <v>41562.208333333336</v>
      </c>
      <c r="T297" s="13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 s="22">
        <v>6100</v>
      </c>
      <c r="E298" s="22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6"/>
        <v>0.54950819672131146</v>
      </c>
      <c r="P298" s="9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3">
        <f t="shared" si="18"/>
        <v>43493.25</v>
      </c>
      <c r="T298" s="13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 s="22">
        <v>7200</v>
      </c>
      <c r="E299" s="22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6"/>
        <v>0.94236111111111109</v>
      </c>
      <c r="P299" s="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3">
        <f t="shared" si="18"/>
        <v>41653.25</v>
      </c>
      <c r="T299" s="13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 s="22">
        <v>3500</v>
      </c>
      <c r="E300" s="22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6"/>
        <v>1.4391428571428571</v>
      </c>
      <c r="P300" s="9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3">
        <f t="shared" si="18"/>
        <v>42426.25</v>
      </c>
      <c r="T300" s="13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 s="22">
        <v>3800</v>
      </c>
      <c r="E301" s="22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6"/>
        <v>0.51421052631578945</v>
      </c>
      <c r="P301" s="9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3">
        <f t="shared" si="18"/>
        <v>42432.25</v>
      </c>
      <c r="T301" s="13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 s="22">
        <v>100</v>
      </c>
      <c r="E302" s="2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6"/>
        <v>0.05</v>
      </c>
      <c r="P302" s="9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3">
        <f t="shared" si="18"/>
        <v>42977.208333333328</v>
      </c>
      <c r="T302" s="13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 s="22">
        <v>900</v>
      </c>
      <c r="E303" s="22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6"/>
        <v>13.446666666666667</v>
      </c>
      <c r="P303" s="9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3">
        <f t="shared" si="18"/>
        <v>42061.25</v>
      </c>
      <c r="T303" s="13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 s="22">
        <v>76100</v>
      </c>
      <c r="E304" s="22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6"/>
        <v>0.31844940867279897</v>
      </c>
      <c r="P304" s="9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3">
        <f t="shared" si="18"/>
        <v>43345.208333333328</v>
      </c>
      <c r="T304" s="13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 s="22">
        <v>3400</v>
      </c>
      <c r="E305" s="22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6"/>
        <v>0.82617647058823529</v>
      </c>
      <c r="P305" s="9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3">
        <f t="shared" si="18"/>
        <v>42376.25</v>
      </c>
      <c r="T305" s="13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 s="22">
        <v>2100</v>
      </c>
      <c r="E306" s="22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6"/>
        <v>5.4614285714285717</v>
      </c>
      <c r="P306" s="9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3">
        <f t="shared" si="18"/>
        <v>42589.208333333328</v>
      </c>
      <c r="T306" s="13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 s="22">
        <v>2800</v>
      </c>
      <c r="E307" s="22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6"/>
        <v>2.8621428571428571</v>
      </c>
      <c r="P307" s="9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3">
        <f t="shared" si="18"/>
        <v>42448.208333333328</v>
      </c>
      <c r="T307" s="13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 s="22">
        <v>6500</v>
      </c>
      <c r="E308" s="22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6"/>
        <v>7.9076923076923072E-2</v>
      </c>
      <c r="P308" s="9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3">
        <f t="shared" si="18"/>
        <v>42930.208333333328</v>
      </c>
      <c r="T308" s="13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 s="22">
        <v>32900</v>
      </c>
      <c r="E309" s="22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6"/>
        <v>1.3213677811550153</v>
      </c>
      <c r="P309" s="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3">
        <f t="shared" si="18"/>
        <v>41066.208333333336</v>
      </c>
      <c r="T309" s="13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 s="22">
        <v>118200</v>
      </c>
      <c r="E310" s="22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6"/>
        <v>0.74077834179357027</v>
      </c>
      <c r="P310" s="9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3">
        <f t="shared" si="18"/>
        <v>40651.208333333336</v>
      </c>
      <c r="T310" s="13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 s="22">
        <v>4100</v>
      </c>
      <c r="E311" s="22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6"/>
        <v>0.75292682926829269</v>
      </c>
      <c r="P311" s="9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3">
        <f t="shared" si="18"/>
        <v>40807.208333333336</v>
      </c>
      <c r="T311" s="13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 s="22">
        <v>7800</v>
      </c>
      <c r="E312" s="2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6"/>
        <v>0.20333333333333334</v>
      </c>
      <c r="P312" s="9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3">
        <f t="shared" si="18"/>
        <v>40277.208333333336</v>
      </c>
      <c r="T312" s="13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 s="22">
        <v>6300</v>
      </c>
      <c r="E313" s="22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6"/>
        <v>2.0336507936507937</v>
      </c>
      <c r="P313" s="9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3">
        <f t="shared" si="18"/>
        <v>40590.25</v>
      </c>
      <c r="T313" s="13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 s="22">
        <v>59100</v>
      </c>
      <c r="E314" s="22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6"/>
        <v>3.1022842639593908</v>
      </c>
      <c r="P314" s="9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3">
        <f t="shared" si="18"/>
        <v>41572.208333333336</v>
      </c>
      <c r="T314" s="13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 s="22">
        <v>2200</v>
      </c>
      <c r="E315" s="22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6"/>
        <v>3.9531818181818181</v>
      </c>
      <c r="P315" s="9">
        <f t="shared" si="17"/>
        <v>39</v>
      </c>
      <c r="Q315" t="str" cm="1">
        <f t="array" ref="Q315:R315">_xlfn.TEXTSPLIT(N315,"/")</f>
        <v>music</v>
      </c>
      <c r="R315" t="str">
        <v>rock</v>
      </c>
      <c r="S315" s="13">
        <f t="shared" si="18"/>
        <v>40966.25</v>
      </c>
      <c r="T315" s="13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 s="22">
        <v>1400</v>
      </c>
      <c r="E316" s="22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6"/>
        <v>2.9471428571428571</v>
      </c>
      <c r="P316" s="9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3">
        <f t="shared" si="18"/>
        <v>43536.208333333328</v>
      </c>
      <c r="T316" s="13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 s="22">
        <v>9500</v>
      </c>
      <c r="E317" s="22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6"/>
        <v>0.33894736842105261</v>
      </c>
      <c r="P317" s="9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3">
        <f t="shared" si="18"/>
        <v>41783.208333333336</v>
      </c>
      <c r="T317" s="13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 s="22">
        <v>9600</v>
      </c>
      <c r="E318" s="22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6"/>
        <v>0.66677083333333331</v>
      </c>
      <c r="P318" s="9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3">
        <f t="shared" si="18"/>
        <v>43788.25</v>
      </c>
      <c r="T318" s="13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 s="22">
        <v>6600</v>
      </c>
      <c r="E319" s="22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6"/>
        <v>0.19227272727272726</v>
      </c>
      <c r="P319" s="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3">
        <f t="shared" si="18"/>
        <v>42869.208333333328</v>
      </c>
      <c r="T319" s="13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 s="22">
        <v>5700</v>
      </c>
      <c r="E320" s="22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6"/>
        <v>0.15842105263157893</v>
      </c>
      <c r="P320" s="9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3">
        <f t="shared" si="18"/>
        <v>41684.25</v>
      </c>
      <c r="T320" s="13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 s="22">
        <v>8400</v>
      </c>
      <c r="E321" s="22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6"/>
        <v>0.38702380952380955</v>
      </c>
      <c r="P321" s="9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3">
        <f t="shared" si="18"/>
        <v>40402.208333333336</v>
      </c>
      <c r="T321" s="13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 s="22">
        <v>84400</v>
      </c>
      <c r="E322" s="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6"/>
        <v>9.5876777251184833E-2</v>
      </c>
      <c r="P322" s="9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3">
        <f t="shared" si="18"/>
        <v>40673.208333333336</v>
      </c>
      <c r="T322" s="13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 s="22">
        <v>170400</v>
      </c>
      <c r="E323" s="22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0">E323/D323</f>
        <v>0.94144366197183094</v>
      </c>
      <c r="P323" s="9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13">
        <f t="shared" ref="S323:S386" si="22">(((J323/60)/60)/24)+DATE(1970,1,1)</f>
        <v>40634.208333333336</v>
      </c>
      <c r="T323" s="13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 s="22">
        <v>117900</v>
      </c>
      <c r="E324" s="22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0"/>
        <v>1.6656234096692113</v>
      </c>
      <c r="P324" s="9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3">
        <f t="shared" si="22"/>
        <v>40507.25</v>
      </c>
      <c r="T324" s="13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 s="22">
        <v>8900</v>
      </c>
      <c r="E325" s="22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0"/>
        <v>0.24134831460674158</v>
      </c>
      <c r="P325" s="9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3">
        <f t="shared" si="22"/>
        <v>41725.208333333336</v>
      </c>
      <c r="T325" s="13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 s="22">
        <v>7100</v>
      </c>
      <c r="E326" s="22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0"/>
        <v>1.6405633802816901</v>
      </c>
      <c r="P326" s="9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3">
        <f t="shared" si="22"/>
        <v>42176.208333333328</v>
      </c>
      <c r="T326" s="13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 s="22">
        <v>6500</v>
      </c>
      <c r="E327" s="22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0"/>
        <v>0.90723076923076929</v>
      </c>
      <c r="P327" s="9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3">
        <f t="shared" si="22"/>
        <v>43267.208333333328</v>
      </c>
      <c r="T327" s="13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 s="22">
        <v>7200</v>
      </c>
      <c r="E328" s="22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0"/>
        <v>0.46194444444444444</v>
      </c>
      <c r="P328" s="9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3">
        <f t="shared" si="22"/>
        <v>42364.25</v>
      </c>
      <c r="T328" s="13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 s="22">
        <v>2600</v>
      </c>
      <c r="E329" s="22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0"/>
        <v>0.38538461538461538</v>
      </c>
      <c r="P329" s="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3">
        <f t="shared" si="22"/>
        <v>43705.208333333328</v>
      </c>
      <c r="T329" s="13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 s="22">
        <v>98700</v>
      </c>
      <c r="E330" s="22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0"/>
        <v>1.3356231003039514</v>
      </c>
      <c r="P330" s="9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3">
        <f t="shared" si="22"/>
        <v>43434.25</v>
      </c>
      <c r="T330" s="13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 s="22">
        <v>93800</v>
      </c>
      <c r="E331" s="22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0"/>
        <v>0.22896588486140726</v>
      </c>
      <c r="P331" s="9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3">
        <f t="shared" si="22"/>
        <v>42716.25</v>
      </c>
      <c r="T331" s="13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 s="22">
        <v>33700</v>
      </c>
      <c r="E332" s="2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0"/>
        <v>1.8495548961424333</v>
      </c>
      <c r="P332" s="9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3">
        <f t="shared" si="22"/>
        <v>43077.25</v>
      </c>
      <c r="T332" s="13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 s="22">
        <v>3300</v>
      </c>
      <c r="E333" s="22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0"/>
        <v>4.4372727272727275</v>
      </c>
      <c r="P333" s="9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3">
        <f t="shared" si="22"/>
        <v>40896.25</v>
      </c>
      <c r="T333" s="13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 s="22">
        <v>20700</v>
      </c>
      <c r="E334" s="22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0"/>
        <v>1.999806763285024</v>
      </c>
      <c r="P334" s="9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3">
        <f t="shared" si="22"/>
        <v>41361.208333333336</v>
      </c>
      <c r="T334" s="13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 s="22">
        <v>9600</v>
      </c>
      <c r="E335" s="22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0"/>
        <v>1.2395833333333333</v>
      </c>
      <c r="P335" s="9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3">
        <f t="shared" si="22"/>
        <v>43424.25</v>
      </c>
      <c r="T335" s="13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 s="22">
        <v>66200</v>
      </c>
      <c r="E336" s="22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0"/>
        <v>1.8661329305135952</v>
      </c>
      <c r="P336" s="9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3">
        <f t="shared" si="22"/>
        <v>43110.25</v>
      </c>
      <c r="T336" s="13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 s="22">
        <v>173800</v>
      </c>
      <c r="E337" s="22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0"/>
        <v>1.1428538550057536</v>
      </c>
      <c r="P337" s="9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3">
        <f t="shared" si="22"/>
        <v>43784.25</v>
      </c>
      <c r="T337" s="13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 s="22">
        <v>70700</v>
      </c>
      <c r="E338" s="22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0"/>
        <v>0.97032531824611035</v>
      </c>
      <c r="P338" s="9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3">
        <f t="shared" si="22"/>
        <v>40527.25</v>
      </c>
      <c r="T338" s="13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 s="22">
        <v>94500</v>
      </c>
      <c r="E339" s="22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0"/>
        <v>1.2281904761904763</v>
      </c>
      <c r="P339" s="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3">
        <f t="shared" si="22"/>
        <v>43780.25</v>
      </c>
      <c r="T339" s="13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 s="22">
        <v>69800</v>
      </c>
      <c r="E340" s="22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0"/>
        <v>1.7914326647564469</v>
      </c>
      <c r="P340" s="9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3">
        <f t="shared" si="22"/>
        <v>40821.208333333336</v>
      </c>
      <c r="T340" s="13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 s="22">
        <v>136300</v>
      </c>
      <c r="E341" s="22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0"/>
        <v>0.79951577402787966</v>
      </c>
      <c r="P341" s="9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3">
        <f t="shared" si="22"/>
        <v>42949.208333333328</v>
      </c>
      <c r="T341" s="13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 s="22">
        <v>37100</v>
      </c>
      <c r="E342" s="2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0"/>
        <v>0.94242587601078165</v>
      </c>
      <c r="P342" s="9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3">
        <f t="shared" si="22"/>
        <v>40889.25</v>
      </c>
      <c r="T342" s="13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 s="22">
        <v>114300</v>
      </c>
      <c r="E343" s="22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0"/>
        <v>0.84669291338582675</v>
      </c>
      <c r="P343" s="9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3">
        <f t="shared" si="22"/>
        <v>42244.208333333328</v>
      </c>
      <c r="T343" s="13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 s="22">
        <v>47900</v>
      </c>
      <c r="E344" s="22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0"/>
        <v>0.66521920668058454</v>
      </c>
      <c r="P344" s="9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3">
        <f t="shared" si="22"/>
        <v>41475.208333333336</v>
      </c>
      <c r="T344" s="13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 s="22">
        <v>9000</v>
      </c>
      <c r="E345" s="22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0"/>
        <v>0.53922222222222227</v>
      </c>
      <c r="P345" s="9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3">
        <f t="shared" si="22"/>
        <v>41597.25</v>
      </c>
      <c r="T345" s="13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 s="22">
        <v>197600</v>
      </c>
      <c r="E346" s="22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0"/>
        <v>0.41983299595141699</v>
      </c>
      <c r="P346" s="9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3">
        <f t="shared" si="22"/>
        <v>43122.25</v>
      </c>
      <c r="T346" s="13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 s="22">
        <v>157600</v>
      </c>
      <c r="E347" s="22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0"/>
        <v>0.14694796954314721</v>
      </c>
      <c r="P347" s="9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3">
        <f t="shared" si="22"/>
        <v>42194.208333333328</v>
      </c>
      <c r="T347" s="13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 s="22">
        <v>8000</v>
      </c>
      <c r="E348" s="22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0"/>
        <v>0.34475</v>
      </c>
      <c r="P348" s="9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3">
        <f t="shared" si="22"/>
        <v>42971.208333333328</v>
      </c>
      <c r="T348" s="13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 s="22">
        <v>900</v>
      </c>
      <c r="E349" s="22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0"/>
        <v>14.007777777777777</v>
      </c>
      <c r="P349" s="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3">
        <f t="shared" si="22"/>
        <v>42046.25</v>
      </c>
      <c r="T349" s="13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 s="22">
        <v>199000</v>
      </c>
      <c r="E350" s="22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0"/>
        <v>0.71770351758793971</v>
      </c>
      <c r="P350" s="9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3">
        <f t="shared" si="22"/>
        <v>42782.25</v>
      </c>
      <c r="T350" s="13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 s="22">
        <v>180800</v>
      </c>
      <c r="E351" s="22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0"/>
        <v>0.53074115044247783</v>
      </c>
      <c r="P351" s="9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3">
        <f t="shared" si="22"/>
        <v>42930.208333333328</v>
      </c>
      <c r="T351" s="13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 s="22">
        <v>100</v>
      </c>
      <c r="E352" s="2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0"/>
        <v>0.05</v>
      </c>
      <c r="P352" s="9">
        <f t="shared" si="21"/>
        <v>5</v>
      </c>
      <c r="Q352" t="str" cm="1">
        <f t="array" ref="Q352:R352">_xlfn.TEXTSPLIT(N352,"/")</f>
        <v>music</v>
      </c>
      <c r="R352" t="str">
        <v>jazz</v>
      </c>
      <c r="S352" s="13">
        <f t="shared" si="22"/>
        <v>42144.208333333328</v>
      </c>
      <c r="T352" s="13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 s="22">
        <v>74100</v>
      </c>
      <c r="E353" s="22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0"/>
        <v>1.2770715249662619</v>
      </c>
      <c r="P353" s="9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3">
        <f t="shared" si="22"/>
        <v>42240.208333333328</v>
      </c>
      <c r="T353" s="13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 s="22">
        <v>2800</v>
      </c>
      <c r="E354" s="22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0"/>
        <v>0.34892857142857142</v>
      </c>
      <c r="P354" s="9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3">
        <f t="shared" si="22"/>
        <v>42315.25</v>
      </c>
      <c r="T354" s="13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 s="22">
        <v>33600</v>
      </c>
      <c r="E355" s="22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0"/>
        <v>4.105982142857143</v>
      </c>
      <c r="P355" s="9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3">
        <f t="shared" si="22"/>
        <v>43651.208333333328</v>
      </c>
      <c r="T355" s="13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 s="22">
        <v>6100</v>
      </c>
      <c r="E356" s="22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0"/>
        <v>1.2373770491803278</v>
      </c>
      <c r="P356" s="9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3">
        <f t="shared" si="22"/>
        <v>41520.208333333336</v>
      </c>
      <c r="T356" s="13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 s="22">
        <v>3800</v>
      </c>
      <c r="E357" s="22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0"/>
        <v>0.58973684210526311</v>
      </c>
      <c r="P357" s="9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3">
        <f t="shared" si="22"/>
        <v>42757.25</v>
      </c>
      <c r="T357" s="13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 s="22">
        <v>9300</v>
      </c>
      <c r="E358" s="22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0"/>
        <v>0.36892473118279567</v>
      </c>
      <c r="P358" s="9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3">
        <f t="shared" si="22"/>
        <v>40922.25</v>
      </c>
      <c r="T358" s="13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 s="22">
        <v>2300</v>
      </c>
      <c r="E359" s="22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0"/>
        <v>1.8491304347826087</v>
      </c>
      <c r="P359" s="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3">
        <f t="shared" si="22"/>
        <v>42250.208333333328</v>
      </c>
      <c r="T359" s="13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 s="22">
        <v>9700</v>
      </c>
      <c r="E360" s="22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0"/>
        <v>0.11814432989690722</v>
      </c>
      <c r="P360" s="9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3">
        <f t="shared" si="22"/>
        <v>43322.208333333328</v>
      </c>
      <c r="T360" s="13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 s="22">
        <v>4000</v>
      </c>
      <c r="E361" s="22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0"/>
        <v>2.9870000000000001</v>
      </c>
      <c r="P361" s="9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3">
        <f t="shared" si="22"/>
        <v>40782.208333333336</v>
      </c>
      <c r="T361" s="13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 s="22">
        <v>59700</v>
      </c>
      <c r="E362" s="2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0"/>
        <v>2.2635175879396985</v>
      </c>
      <c r="P362" s="9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3">
        <f t="shared" si="22"/>
        <v>40544.25</v>
      </c>
      <c r="T362" s="13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 s="22">
        <v>5500</v>
      </c>
      <c r="E363" s="22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0"/>
        <v>1.7356363636363636</v>
      </c>
      <c r="P363" s="9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3">
        <f t="shared" si="22"/>
        <v>43015.208333333328</v>
      </c>
      <c r="T363" s="13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 s="22">
        <v>3700</v>
      </c>
      <c r="E364" s="22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0"/>
        <v>3.7175675675675675</v>
      </c>
      <c r="P364" s="9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3">
        <f t="shared" si="22"/>
        <v>40570.25</v>
      </c>
      <c r="T364" s="13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 s="22">
        <v>5200</v>
      </c>
      <c r="E365" s="22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0"/>
        <v>1.601923076923077</v>
      </c>
      <c r="P365" s="9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3">
        <f t="shared" si="22"/>
        <v>40904.25</v>
      </c>
      <c r="T365" s="13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 s="22">
        <v>900</v>
      </c>
      <c r="E366" s="22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0"/>
        <v>16.163333333333334</v>
      </c>
      <c r="P366" s="9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3">
        <f t="shared" si="22"/>
        <v>43164.25</v>
      </c>
      <c r="T366" s="13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 s="22">
        <v>1600</v>
      </c>
      <c r="E367" s="22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0"/>
        <v>7.3343749999999996</v>
      </c>
      <c r="P367" s="9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3">
        <f t="shared" si="22"/>
        <v>42733.25</v>
      </c>
      <c r="T367" s="13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 s="22">
        <v>1800</v>
      </c>
      <c r="E368" s="22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0"/>
        <v>5.9211111111111112</v>
      </c>
      <c r="P368" s="9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3">
        <f t="shared" si="22"/>
        <v>40546.25</v>
      </c>
      <c r="T368" s="13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 s="22">
        <v>9900</v>
      </c>
      <c r="E369" s="22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0"/>
        <v>0.18888888888888888</v>
      </c>
      <c r="P369" s="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3">
        <f t="shared" si="22"/>
        <v>41930.208333333336</v>
      </c>
      <c r="T369" s="13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 s="22">
        <v>5200</v>
      </c>
      <c r="E370" s="22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0"/>
        <v>2.7680769230769231</v>
      </c>
      <c r="P370" s="9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3">
        <f t="shared" si="22"/>
        <v>40464.208333333336</v>
      </c>
      <c r="T370" s="13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 s="22">
        <v>5400</v>
      </c>
      <c r="E371" s="22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0"/>
        <v>2.730185185185185</v>
      </c>
      <c r="P371" s="9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3">
        <f t="shared" si="22"/>
        <v>41308.25</v>
      </c>
      <c r="T371" s="13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 s="22">
        <v>112300</v>
      </c>
      <c r="E372" s="2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0"/>
        <v>1.593633125556545</v>
      </c>
      <c r="P372" s="9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3">
        <f t="shared" si="22"/>
        <v>43570.208333333328</v>
      </c>
      <c r="T372" s="13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 s="22">
        <v>189200</v>
      </c>
      <c r="E373" s="22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0"/>
        <v>0.67869978858350954</v>
      </c>
      <c r="P373" s="9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3">
        <f t="shared" si="22"/>
        <v>42043.25</v>
      </c>
      <c r="T373" s="13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 s="22">
        <v>900</v>
      </c>
      <c r="E374" s="22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0"/>
        <v>15.915555555555555</v>
      </c>
      <c r="P374" s="9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3">
        <f t="shared" si="22"/>
        <v>42012.25</v>
      </c>
      <c r="T374" s="13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 s="22">
        <v>22500</v>
      </c>
      <c r="E375" s="22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0"/>
        <v>7.3018222222222224</v>
      </c>
      <c r="P375" s="9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3">
        <f t="shared" si="22"/>
        <v>42964.208333333328</v>
      </c>
      <c r="T375" s="13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 s="22">
        <v>167400</v>
      </c>
      <c r="E376" s="22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0"/>
        <v>0.13185782556750297</v>
      </c>
      <c r="P376" s="9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3">
        <f t="shared" si="22"/>
        <v>43476.25</v>
      </c>
      <c r="T376" s="13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 s="22">
        <v>2700</v>
      </c>
      <c r="E377" s="22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0"/>
        <v>0.54777777777777781</v>
      </c>
      <c r="P377" s="9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3">
        <f t="shared" si="22"/>
        <v>42293.208333333328</v>
      </c>
      <c r="T377" s="13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 s="22">
        <v>3400</v>
      </c>
      <c r="E378" s="22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0"/>
        <v>3.6102941176470589</v>
      </c>
      <c r="P378" s="9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3">
        <f t="shared" si="22"/>
        <v>41826.208333333336</v>
      </c>
      <c r="T378" s="13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 s="22">
        <v>49700</v>
      </c>
      <c r="E379" s="22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0"/>
        <v>0.10257545271629778</v>
      </c>
      <c r="P379" s="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3">
        <f t="shared" si="22"/>
        <v>43760.208333333328</v>
      </c>
      <c r="T379" s="13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 s="22">
        <v>178200</v>
      </c>
      <c r="E380" s="22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0"/>
        <v>0.13962962962962963</v>
      </c>
      <c r="P380" s="9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3">
        <f t="shared" si="22"/>
        <v>43241.208333333328</v>
      </c>
      <c r="T380" s="13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 s="22">
        <v>7200</v>
      </c>
      <c r="E381" s="22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0"/>
        <v>0.40444444444444444</v>
      </c>
      <c r="P381" s="9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3">
        <f t="shared" si="22"/>
        <v>40843.208333333336</v>
      </c>
      <c r="T381" s="13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 s="22">
        <v>2500</v>
      </c>
      <c r="E382" s="2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0"/>
        <v>1.6032</v>
      </c>
      <c r="P382" s="9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3">
        <f t="shared" si="22"/>
        <v>41448.208333333336</v>
      </c>
      <c r="T382" s="13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 s="22">
        <v>5300</v>
      </c>
      <c r="E383" s="22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0"/>
        <v>1.8394339622641509</v>
      </c>
      <c r="P383" s="9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3">
        <f t="shared" si="22"/>
        <v>42163.208333333328</v>
      </c>
      <c r="T383" s="13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 s="22">
        <v>9100</v>
      </c>
      <c r="E384" s="22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0"/>
        <v>0.63769230769230767</v>
      </c>
      <c r="P384" s="9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3">
        <f t="shared" si="22"/>
        <v>43024.208333333328</v>
      </c>
      <c r="T384" s="13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 s="22">
        <v>6300</v>
      </c>
      <c r="E385" s="22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0"/>
        <v>2.2538095238095237</v>
      </c>
      <c r="P385" s="9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3">
        <f t="shared" si="22"/>
        <v>43509.25</v>
      </c>
      <c r="T385" s="13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 s="22">
        <v>114400</v>
      </c>
      <c r="E386" s="22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0"/>
        <v>1.7200961538461539</v>
      </c>
      <c r="P386" s="9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3">
        <f t="shared" si="22"/>
        <v>42776.25</v>
      </c>
      <c r="T386" s="13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 s="22">
        <v>38900</v>
      </c>
      <c r="E387" s="22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24">E387/D387</f>
        <v>1.4616709511568124</v>
      </c>
      <c r="P387" s="9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13">
        <f t="shared" ref="S387:S450" si="26">(((J387/60)/60)/24)+DATE(1970,1,1)</f>
        <v>43553.208333333328</v>
      </c>
      <c r="T387" s="13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 s="22">
        <v>135500</v>
      </c>
      <c r="E388" s="22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24"/>
        <v>0.76423616236162362</v>
      </c>
      <c r="P388" s="9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3">
        <f t="shared" si="26"/>
        <v>40355.208333333336</v>
      </c>
      <c r="T388" s="13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 s="22">
        <v>109000</v>
      </c>
      <c r="E389" s="22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4"/>
        <v>0.39261467889908258</v>
      </c>
      <c r="P389" s="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3">
        <f t="shared" si="26"/>
        <v>41072.208333333336</v>
      </c>
      <c r="T389" s="13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 s="22">
        <v>114800</v>
      </c>
      <c r="E390" s="22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4"/>
        <v>0.11270034843205574</v>
      </c>
      <c r="P390" s="9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3">
        <f t="shared" si="26"/>
        <v>40912.25</v>
      </c>
      <c r="T390" s="13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 s="22">
        <v>83000</v>
      </c>
      <c r="E391" s="22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4"/>
        <v>1.2211084337349398</v>
      </c>
      <c r="P391" s="9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3">
        <f t="shared" si="26"/>
        <v>40479.208333333336</v>
      </c>
      <c r="T391" s="13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 s="22">
        <v>2400</v>
      </c>
      <c r="E392" s="2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4"/>
        <v>1.8654166666666667</v>
      </c>
      <c r="P392" s="9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3">
        <f t="shared" si="26"/>
        <v>41530.208333333336</v>
      </c>
      <c r="T392" s="13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 s="22">
        <v>60400</v>
      </c>
      <c r="E393" s="22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4"/>
        <v>7.27317880794702E-2</v>
      </c>
      <c r="P393" s="9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3">
        <f t="shared" si="26"/>
        <v>41653.25</v>
      </c>
      <c r="T393" s="13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 s="22">
        <v>102900</v>
      </c>
      <c r="E394" s="22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4"/>
        <v>0.65642371234207963</v>
      </c>
      <c r="P394" s="9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3">
        <f t="shared" si="26"/>
        <v>40549.25</v>
      </c>
      <c r="T394" s="13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 s="22">
        <v>62800</v>
      </c>
      <c r="E395" s="22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4"/>
        <v>2.2896178343949045</v>
      </c>
      <c r="P395" s="9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3">
        <f t="shared" si="26"/>
        <v>42933.208333333328</v>
      </c>
      <c r="T395" s="13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 s="22">
        <v>800</v>
      </c>
      <c r="E396" s="22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4"/>
        <v>4.6937499999999996</v>
      </c>
      <c r="P396" s="9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3">
        <f t="shared" si="26"/>
        <v>41484.208333333336</v>
      </c>
      <c r="T396" s="13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 s="22">
        <v>7100</v>
      </c>
      <c r="E397" s="22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4"/>
        <v>1.3011267605633803</v>
      </c>
      <c r="P397" s="9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3">
        <f t="shared" si="26"/>
        <v>40885.25</v>
      </c>
      <c r="T397" s="13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 s="22">
        <v>46100</v>
      </c>
      <c r="E398" s="22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4"/>
        <v>1.6705422993492407</v>
      </c>
      <c r="P398" s="9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3">
        <f t="shared" si="26"/>
        <v>43378.208333333328</v>
      </c>
      <c r="T398" s="13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 s="22">
        <v>8100</v>
      </c>
      <c r="E399" s="22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4"/>
        <v>1.738641975308642</v>
      </c>
      <c r="P399" s="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3">
        <f t="shared" si="26"/>
        <v>41417.208333333336</v>
      </c>
      <c r="T399" s="13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 s="22">
        <v>1700</v>
      </c>
      <c r="E400" s="22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4"/>
        <v>7.1776470588235295</v>
      </c>
      <c r="P400" s="9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3">
        <f t="shared" si="26"/>
        <v>43228.208333333328</v>
      </c>
      <c r="T400" s="13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 s="22">
        <v>97300</v>
      </c>
      <c r="E401" s="22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4"/>
        <v>0.63850976361767731</v>
      </c>
      <c r="P401" s="9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3">
        <f t="shared" si="26"/>
        <v>40576.25</v>
      </c>
      <c r="T401" s="13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 s="22">
        <v>100</v>
      </c>
      <c r="E402" s="2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4"/>
        <v>0.02</v>
      </c>
      <c r="P402" s="9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3">
        <f t="shared" si="26"/>
        <v>41502.208333333336</v>
      </c>
      <c r="T402" s="13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 s="22">
        <v>900</v>
      </c>
      <c r="E403" s="22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4"/>
        <v>15.302222222222222</v>
      </c>
      <c r="P403" s="9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3">
        <f t="shared" si="26"/>
        <v>43765.208333333328</v>
      </c>
      <c r="T403" s="13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 s="22">
        <v>7300</v>
      </c>
      <c r="E404" s="22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4"/>
        <v>0.40356164383561643</v>
      </c>
      <c r="P404" s="9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3">
        <f t="shared" si="26"/>
        <v>40914.25</v>
      </c>
      <c r="T404" s="13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 s="22">
        <v>195800</v>
      </c>
      <c r="E405" s="22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4"/>
        <v>0.86220633299284988</v>
      </c>
      <c r="P405" s="9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3">
        <f t="shared" si="26"/>
        <v>40310.208333333336</v>
      </c>
      <c r="T405" s="13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 s="22">
        <v>48900</v>
      </c>
      <c r="E406" s="22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4"/>
        <v>3.1558486707566464</v>
      </c>
      <c r="P406" s="9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3">
        <f t="shared" si="26"/>
        <v>43053.25</v>
      </c>
      <c r="T406" s="13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 s="22">
        <v>29600</v>
      </c>
      <c r="E407" s="22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4"/>
        <v>0.89618243243243245</v>
      </c>
      <c r="P407" s="9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3">
        <f t="shared" si="26"/>
        <v>43255.208333333328</v>
      </c>
      <c r="T407" s="13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 s="22">
        <v>39300</v>
      </c>
      <c r="E408" s="22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4"/>
        <v>1.8214503816793892</v>
      </c>
      <c r="P408" s="9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3">
        <f t="shared" si="26"/>
        <v>41304.25</v>
      </c>
      <c r="T408" s="13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 s="22">
        <v>3400</v>
      </c>
      <c r="E409" s="22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4"/>
        <v>3.5588235294117645</v>
      </c>
      <c r="P409" s="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3">
        <f t="shared" si="26"/>
        <v>43751.208333333328</v>
      </c>
      <c r="T409" s="13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 s="22">
        <v>9200</v>
      </c>
      <c r="E410" s="22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4"/>
        <v>1.3183695652173912</v>
      </c>
      <c r="P410" s="9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3">
        <f t="shared" si="26"/>
        <v>42541.208333333328</v>
      </c>
      <c r="T410" s="13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 s="22">
        <v>135600</v>
      </c>
      <c r="E411" s="22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4"/>
        <v>0.46315634218289087</v>
      </c>
      <c r="P411" s="9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3">
        <f t="shared" si="26"/>
        <v>42843.208333333328</v>
      </c>
      <c r="T411" s="13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 s="22">
        <v>153700</v>
      </c>
      <c r="E412" s="2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4"/>
        <v>0.36132726089785294</v>
      </c>
      <c r="P412" s="9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3">
        <f t="shared" si="26"/>
        <v>42122.208333333328</v>
      </c>
      <c r="T412" s="13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 s="22">
        <v>7800</v>
      </c>
      <c r="E413" s="22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4"/>
        <v>1.0462820512820512</v>
      </c>
      <c r="P413" s="9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3">
        <f t="shared" si="26"/>
        <v>42884.208333333328</v>
      </c>
      <c r="T413" s="13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 s="22">
        <v>2100</v>
      </c>
      <c r="E414" s="22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4"/>
        <v>6.6885714285714286</v>
      </c>
      <c r="P414" s="9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3">
        <f t="shared" si="26"/>
        <v>41642.25</v>
      </c>
      <c r="T414" s="13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 s="22">
        <v>189500</v>
      </c>
      <c r="E415" s="22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4"/>
        <v>0.62072823218997364</v>
      </c>
      <c r="P415" s="9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3">
        <f t="shared" si="26"/>
        <v>43431.25</v>
      </c>
      <c r="T415" s="13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 s="22">
        <v>188200</v>
      </c>
      <c r="E416" s="22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4"/>
        <v>0.84699787460148779</v>
      </c>
      <c r="P416" s="9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3">
        <f t="shared" si="26"/>
        <v>40288.208333333336</v>
      </c>
      <c r="T416" s="13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 s="22">
        <v>113500</v>
      </c>
      <c r="E417" s="22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4"/>
        <v>0.11059030837004405</v>
      </c>
      <c r="P417" s="9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3">
        <f t="shared" si="26"/>
        <v>40921.25</v>
      </c>
      <c r="T417" s="13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 s="22">
        <v>134600</v>
      </c>
      <c r="E418" s="22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4"/>
        <v>0.43838781575037145</v>
      </c>
      <c r="P418" s="9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3">
        <f t="shared" si="26"/>
        <v>40560.25</v>
      </c>
      <c r="T418" s="13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 s="22">
        <v>1700</v>
      </c>
      <c r="E419" s="22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4"/>
        <v>0.55470588235294116</v>
      </c>
      <c r="P419" s="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3">
        <f t="shared" si="26"/>
        <v>43407.208333333328</v>
      </c>
      <c r="T419" s="13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 s="22">
        <v>163700</v>
      </c>
      <c r="E420" s="22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4"/>
        <v>0.57399511301160655</v>
      </c>
      <c r="P420" s="9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3">
        <f t="shared" si="26"/>
        <v>41035.208333333336</v>
      </c>
      <c r="T420" s="13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 s="22">
        <v>113800</v>
      </c>
      <c r="E421" s="22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4"/>
        <v>1.2343497363796134</v>
      </c>
      <c r="P421" s="9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3">
        <f t="shared" si="26"/>
        <v>40899.25</v>
      </c>
      <c r="T421" s="13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 s="22">
        <v>5000</v>
      </c>
      <c r="E422" s="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4"/>
        <v>1.2846</v>
      </c>
      <c r="P422" s="9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3">
        <f t="shared" si="26"/>
        <v>42911.208333333328</v>
      </c>
      <c r="T422" s="13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 s="22">
        <v>9400</v>
      </c>
      <c r="E423" s="22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4"/>
        <v>0.63989361702127656</v>
      </c>
      <c r="P423" s="9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3">
        <f t="shared" si="26"/>
        <v>42915.208333333328</v>
      </c>
      <c r="T423" s="13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 s="22">
        <v>8700</v>
      </c>
      <c r="E424" s="22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4"/>
        <v>1.2729885057471264</v>
      </c>
      <c r="P424" s="9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3">
        <f t="shared" si="26"/>
        <v>40285.208333333336</v>
      </c>
      <c r="T424" s="13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 s="22">
        <v>147800</v>
      </c>
      <c r="E425" s="22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4"/>
        <v>0.10638024357239513</v>
      </c>
      <c r="P425" s="9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3">
        <f t="shared" si="26"/>
        <v>40808.208333333336</v>
      </c>
      <c r="T425" s="13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 s="22">
        <v>5100</v>
      </c>
      <c r="E426" s="22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4"/>
        <v>0.40470588235294119</v>
      </c>
      <c r="P426" s="9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3">
        <f t="shared" si="26"/>
        <v>43208.208333333328</v>
      </c>
      <c r="T426" s="13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 s="22">
        <v>2700</v>
      </c>
      <c r="E427" s="22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4"/>
        <v>2.8766666666666665</v>
      </c>
      <c r="P427" s="9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3">
        <f t="shared" si="26"/>
        <v>42213.208333333328</v>
      </c>
      <c r="T427" s="13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 s="22">
        <v>1800</v>
      </c>
      <c r="E428" s="22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4"/>
        <v>5.7294444444444448</v>
      </c>
      <c r="P428" s="9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3">
        <f t="shared" si="26"/>
        <v>41332.25</v>
      </c>
      <c r="T428" s="13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 s="22">
        <v>174500</v>
      </c>
      <c r="E429" s="22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4"/>
        <v>1.1290429799426933</v>
      </c>
      <c r="P429" s="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3">
        <f t="shared" si="26"/>
        <v>41895.208333333336</v>
      </c>
      <c r="T429" s="13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 s="22">
        <v>101400</v>
      </c>
      <c r="E430" s="22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4"/>
        <v>0.46387573964497042</v>
      </c>
      <c r="P430" s="9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3">
        <f t="shared" si="26"/>
        <v>40585.25</v>
      </c>
      <c r="T430" s="13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 s="22">
        <v>191000</v>
      </c>
      <c r="E431" s="22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4"/>
        <v>0.90675916230366493</v>
      </c>
      <c r="P431" s="9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3">
        <f t="shared" si="26"/>
        <v>41680.25</v>
      </c>
      <c r="T431" s="13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 s="22">
        <v>8100</v>
      </c>
      <c r="E432" s="2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4"/>
        <v>0.67740740740740746</v>
      </c>
      <c r="P432" s="9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3">
        <f t="shared" si="26"/>
        <v>43737.208333333328</v>
      </c>
      <c r="T432" s="13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 s="22">
        <v>5100</v>
      </c>
      <c r="E433" s="22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4"/>
        <v>1.9249019607843136</v>
      </c>
      <c r="P433" s="9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3">
        <f t="shared" si="26"/>
        <v>43273.208333333328</v>
      </c>
      <c r="T433" s="13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 s="22">
        <v>7700</v>
      </c>
      <c r="E434" s="22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4"/>
        <v>0.82714285714285718</v>
      </c>
      <c r="P434" s="9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3">
        <f t="shared" si="26"/>
        <v>41761.208333333336</v>
      </c>
      <c r="T434" s="13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 s="22">
        <v>121400</v>
      </c>
      <c r="E435" s="22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4"/>
        <v>0.54163920922570019</v>
      </c>
      <c r="P435" s="9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3">
        <f t="shared" si="26"/>
        <v>41603.25</v>
      </c>
      <c r="T435" s="13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 s="22">
        <v>5400</v>
      </c>
      <c r="E436" s="22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4"/>
        <v>0.16722222222222222</v>
      </c>
      <c r="P436" s="9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3">
        <f t="shared" si="26"/>
        <v>42705.25</v>
      </c>
      <c r="T436" s="13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 s="22">
        <v>152400</v>
      </c>
      <c r="E437" s="22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4"/>
        <v>1.168766404199475</v>
      </c>
      <c r="P437" s="9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3">
        <f t="shared" si="26"/>
        <v>41988.25</v>
      </c>
      <c r="T437" s="13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 s="22">
        <v>1300</v>
      </c>
      <c r="E438" s="22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4"/>
        <v>10.521538461538462</v>
      </c>
      <c r="P438" s="9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3">
        <f t="shared" si="26"/>
        <v>43575.208333333328</v>
      </c>
      <c r="T438" s="13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 s="22">
        <v>8100</v>
      </c>
      <c r="E439" s="22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4"/>
        <v>1.2307407407407407</v>
      </c>
      <c r="P439" s="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3">
        <f t="shared" si="26"/>
        <v>42260.208333333328</v>
      </c>
      <c r="T439" s="13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 s="22">
        <v>8300</v>
      </c>
      <c r="E440" s="22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4"/>
        <v>1.7863855421686747</v>
      </c>
      <c r="P440" s="9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3">
        <f t="shared" si="26"/>
        <v>41337.25</v>
      </c>
      <c r="T440" s="13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 s="22">
        <v>28400</v>
      </c>
      <c r="E441" s="22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4"/>
        <v>3.5528169014084505</v>
      </c>
      <c r="P441" s="9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3">
        <f t="shared" si="26"/>
        <v>42680.208333333328</v>
      </c>
      <c r="T441" s="13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 s="22">
        <v>102500</v>
      </c>
      <c r="E442" s="2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4"/>
        <v>1.6190634146341463</v>
      </c>
      <c r="P442" s="9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3">
        <f t="shared" si="26"/>
        <v>42916.208333333328</v>
      </c>
      <c r="T442" s="13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 s="22">
        <v>7000</v>
      </c>
      <c r="E443" s="22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4"/>
        <v>0.24914285714285714</v>
      </c>
      <c r="P443" s="9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3">
        <f t="shared" si="26"/>
        <v>41025.208333333336</v>
      </c>
      <c r="T443" s="13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 s="22">
        <v>5400</v>
      </c>
      <c r="E444" s="22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4"/>
        <v>1.9872222222222222</v>
      </c>
      <c r="P444" s="9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3">
        <f t="shared" si="26"/>
        <v>42980.208333333328</v>
      </c>
      <c r="T444" s="13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 s="22">
        <v>9300</v>
      </c>
      <c r="E445" s="22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4"/>
        <v>0.34752688172043011</v>
      </c>
      <c r="P445" s="9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3">
        <f t="shared" si="26"/>
        <v>40451.208333333336</v>
      </c>
      <c r="T445" s="13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 s="22">
        <v>6200</v>
      </c>
      <c r="E446" s="22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4"/>
        <v>1.7641935483870967</v>
      </c>
      <c r="P446" s="9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3">
        <f t="shared" si="26"/>
        <v>40748.208333333336</v>
      </c>
      <c r="T446" s="13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 s="22">
        <v>2100</v>
      </c>
      <c r="E447" s="22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4"/>
        <v>5.1138095238095236</v>
      </c>
      <c r="P447" s="9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3">
        <f t="shared" si="26"/>
        <v>40515.25</v>
      </c>
      <c r="T447" s="13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 s="22">
        <v>6800</v>
      </c>
      <c r="E448" s="22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4"/>
        <v>0.82044117647058823</v>
      </c>
      <c r="P448" s="9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3">
        <f t="shared" si="26"/>
        <v>41261.25</v>
      </c>
      <c r="T448" s="13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 s="22">
        <v>155200</v>
      </c>
      <c r="E449" s="22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4"/>
        <v>0.24326030927835052</v>
      </c>
      <c r="P449" s="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3">
        <f t="shared" si="26"/>
        <v>43088.25</v>
      </c>
      <c r="T449" s="13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 s="22">
        <v>89900</v>
      </c>
      <c r="E450" s="22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4"/>
        <v>0.50482758620689661</v>
      </c>
      <c r="P450" s="9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3">
        <f t="shared" si="26"/>
        <v>41378.208333333336</v>
      </c>
      <c r="T450" s="13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 s="22">
        <v>900</v>
      </c>
      <c r="E451" s="22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28">E451/D451</f>
        <v>9.67</v>
      </c>
      <c r="P451" s="9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13">
        <f t="shared" ref="S451:S514" si="30">(((J451/60)/60)/24)+DATE(1970,1,1)</f>
        <v>43530.25</v>
      </c>
      <c r="T451" s="13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 s="22">
        <v>100</v>
      </c>
      <c r="E452" s="2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28"/>
        <v>0.04</v>
      </c>
      <c r="P452" s="9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3">
        <f t="shared" si="30"/>
        <v>43394.208333333328</v>
      </c>
      <c r="T452" s="13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 s="22">
        <v>148400</v>
      </c>
      <c r="E453" s="22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8"/>
        <v>1.2284501347708894</v>
      </c>
      <c r="P453" s="9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3">
        <f t="shared" si="30"/>
        <v>42935.208333333328</v>
      </c>
      <c r="T453" s="13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 s="22">
        <v>4800</v>
      </c>
      <c r="E454" s="22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8"/>
        <v>0.63437500000000002</v>
      </c>
      <c r="P454" s="9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3">
        <f t="shared" si="30"/>
        <v>40365.208333333336</v>
      </c>
      <c r="T454" s="13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 s="22">
        <v>182400</v>
      </c>
      <c r="E455" s="22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8"/>
        <v>0.56331688596491225</v>
      </c>
      <c r="P455" s="9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3">
        <f t="shared" si="30"/>
        <v>42705.25</v>
      </c>
      <c r="T455" s="13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 s="22">
        <v>4000</v>
      </c>
      <c r="E456" s="22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8"/>
        <v>0.44074999999999998</v>
      </c>
      <c r="P456" s="9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3">
        <f t="shared" si="30"/>
        <v>41568.208333333336</v>
      </c>
      <c r="T456" s="13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 s="22">
        <v>116500</v>
      </c>
      <c r="E457" s="22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8"/>
        <v>1.1837253218884121</v>
      </c>
      <c r="P457" s="9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3">
        <f t="shared" si="30"/>
        <v>40809.208333333336</v>
      </c>
      <c r="T457" s="13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 s="22">
        <v>146400</v>
      </c>
      <c r="E458" s="22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8"/>
        <v>1.041243169398907</v>
      </c>
      <c r="P458" s="9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3">
        <f t="shared" si="30"/>
        <v>43141.25</v>
      </c>
      <c r="T458" s="13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 s="22">
        <v>5000</v>
      </c>
      <c r="E459" s="22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8"/>
        <v>0.26640000000000003</v>
      </c>
      <c r="P459" s="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3">
        <f t="shared" si="30"/>
        <v>42657.208333333328</v>
      </c>
      <c r="T459" s="13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 s="22">
        <v>33800</v>
      </c>
      <c r="E460" s="22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8"/>
        <v>3.5120118343195266</v>
      </c>
      <c r="P460" s="9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3">
        <f t="shared" si="30"/>
        <v>40265.208333333336</v>
      </c>
      <c r="T460" s="13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 s="22">
        <v>6300</v>
      </c>
      <c r="E461" s="22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8"/>
        <v>0.90063492063492068</v>
      </c>
      <c r="P461" s="9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3">
        <f t="shared" si="30"/>
        <v>42001.25</v>
      </c>
      <c r="T461" s="13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 s="22">
        <v>2400</v>
      </c>
      <c r="E462" s="2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8"/>
        <v>1.7162500000000001</v>
      </c>
      <c r="P462" s="9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3">
        <f t="shared" si="30"/>
        <v>40399.208333333336</v>
      </c>
      <c r="T462" s="13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 s="22">
        <v>98800</v>
      </c>
      <c r="E463" s="22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8"/>
        <v>1.4104655870445344</v>
      </c>
      <c r="P463" s="9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3">
        <f t="shared" si="30"/>
        <v>41757.208333333336</v>
      </c>
      <c r="T463" s="13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 s="22">
        <v>188800</v>
      </c>
      <c r="E464" s="22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8"/>
        <v>0.30579449152542371</v>
      </c>
      <c r="P464" s="9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3">
        <f t="shared" si="30"/>
        <v>41304.25</v>
      </c>
      <c r="T464" s="13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 s="22">
        <v>134300</v>
      </c>
      <c r="E465" s="22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8"/>
        <v>1.0816455696202532</v>
      </c>
      <c r="P465" s="9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3">
        <f t="shared" si="30"/>
        <v>41639.25</v>
      </c>
      <c r="T465" s="13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 s="22">
        <v>71200</v>
      </c>
      <c r="E466" s="22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8"/>
        <v>1.3345505617977529</v>
      </c>
      <c r="P466" s="9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3">
        <f t="shared" si="30"/>
        <v>43142.25</v>
      </c>
      <c r="T466" s="13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 s="22">
        <v>4700</v>
      </c>
      <c r="E467" s="22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8"/>
        <v>1.8785106382978722</v>
      </c>
      <c r="P467" s="9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3">
        <f t="shared" si="30"/>
        <v>43127.25</v>
      </c>
      <c r="T467" s="13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 s="22">
        <v>1200</v>
      </c>
      <c r="E468" s="22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8"/>
        <v>3.32</v>
      </c>
      <c r="P468" s="9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3">
        <f t="shared" si="30"/>
        <v>41409.208333333336</v>
      </c>
      <c r="T468" s="13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 s="22">
        <v>1400</v>
      </c>
      <c r="E469" s="22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8"/>
        <v>5.7521428571428572</v>
      </c>
      <c r="P469" s="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3">
        <f t="shared" si="30"/>
        <v>42331.25</v>
      </c>
      <c r="T469" s="13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 s="22">
        <v>4000</v>
      </c>
      <c r="E470" s="22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8"/>
        <v>0.40500000000000003</v>
      </c>
      <c r="P470" s="9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3">
        <f t="shared" si="30"/>
        <v>43569.208333333328</v>
      </c>
      <c r="T470" s="13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 s="22">
        <v>5600</v>
      </c>
      <c r="E471" s="22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8"/>
        <v>1.8442857142857143</v>
      </c>
      <c r="P471" s="9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3">
        <f t="shared" si="30"/>
        <v>42142.208333333328</v>
      </c>
      <c r="T471" s="13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 s="22">
        <v>3600</v>
      </c>
      <c r="E472" s="2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8"/>
        <v>2.8580555555555556</v>
      </c>
      <c r="P472" s="9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3">
        <f t="shared" si="30"/>
        <v>42716.25</v>
      </c>
      <c r="T472" s="13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 s="22">
        <v>3100</v>
      </c>
      <c r="E473" s="22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8"/>
        <v>3.19</v>
      </c>
      <c r="P473" s="9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3">
        <f t="shared" si="30"/>
        <v>41031.208333333336</v>
      </c>
      <c r="T473" s="13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 s="22">
        <v>153800</v>
      </c>
      <c r="E474" s="22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8"/>
        <v>0.39234070221066319</v>
      </c>
      <c r="P474" s="9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3">
        <f t="shared" si="30"/>
        <v>43535.208333333328</v>
      </c>
      <c r="T474" s="13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 s="22">
        <v>5000</v>
      </c>
      <c r="E475" s="22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8"/>
        <v>1.7814000000000001</v>
      </c>
      <c r="P475" s="9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3">
        <f t="shared" si="30"/>
        <v>43277.208333333328</v>
      </c>
      <c r="T475" s="13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 s="22">
        <v>4000</v>
      </c>
      <c r="E476" s="22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8"/>
        <v>3.6515</v>
      </c>
      <c r="P476" s="9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3">
        <f t="shared" si="30"/>
        <v>41989.25</v>
      </c>
      <c r="T476" s="13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 s="22">
        <v>7400</v>
      </c>
      <c r="E477" s="22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8"/>
        <v>1.1394594594594594</v>
      </c>
      <c r="P477" s="9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3">
        <f t="shared" si="30"/>
        <v>41450.208333333336</v>
      </c>
      <c r="T477" s="13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 s="22">
        <v>191500</v>
      </c>
      <c r="E478" s="22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8"/>
        <v>0.29828720626631855</v>
      </c>
      <c r="P478" s="9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3">
        <f t="shared" si="30"/>
        <v>43322.208333333328</v>
      </c>
      <c r="T478" s="13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 s="22">
        <v>8500</v>
      </c>
      <c r="E479" s="22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8"/>
        <v>0.54270588235294115</v>
      </c>
      <c r="P479" s="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3">
        <f t="shared" si="30"/>
        <v>40720.208333333336</v>
      </c>
      <c r="T479" s="13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 s="22">
        <v>68800</v>
      </c>
      <c r="E480" s="22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8"/>
        <v>2.3634156976744185</v>
      </c>
      <c r="P480" s="9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3">
        <f t="shared" si="30"/>
        <v>42072.208333333328</v>
      </c>
      <c r="T480" s="13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 s="22">
        <v>2400</v>
      </c>
      <c r="E481" s="22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8"/>
        <v>5.1291666666666664</v>
      </c>
      <c r="P481" s="9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3">
        <f t="shared" si="30"/>
        <v>42945.208333333328</v>
      </c>
      <c r="T481" s="13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 s="22">
        <v>8600</v>
      </c>
      <c r="E482" s="2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8"/>
        <v>1.0065116279069768</v>
      </c>
      <c r="P482" s="9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3">
        <f t="shared" si="30"/>
        <v>40248.25</v>
      </c>
      <c r="T482" s="13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 s="22">
        <v>196600</v>
      </c>
      <c r="E483" s="22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8"/>
        <v>0.81348423194303154</v>
      </c>
      <c r="P483" s="9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3">
        <f t="shared" si="30"/>
        <v>41913.208333333336</v>
      </c>
      <c r="T483" s="13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 s="22">
        <v>4200</v>
      </c>
      <c r="E484" s="22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8"/>
        <v>0.16404761904761905</v>
      </c>
      <c r="P484" s="9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3">
        <f t="shared" si="30"/>
        <v>40963.25</v>
      </c>
      <c r="T484" s="13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 s="22">
        <v>91400</v>
      </c>
      <c r="E485" s="22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8"/>
        <v>0.52774617067833696</v>
      </c>
      <c r="P485" s="9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3">
        <f t="shared" si="30"/>
        <v>43811.25</v>
      </c>
      <c r="T485" s="13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 s="22">
        <v>29600</v>
      </c>
      <c r="E486" s="22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8"/>
        <v>2.6020608108108108</v>
      </c>
      <c r="P486" s="9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3">
        <f t="shared" si="30"/>
        <v>41855.208333333336</v>
      </c>
      <c r="T486" s="13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 s="22">
        <v>90600</v>
      </c>
      <c r="E487" s="22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8"/>
        <v>0.30732891832229581</v>
      </c>
      <c r="P487" s="9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3">
        <f t="shared" si="30"/>
        <v>43626.208333333328</v>
      </c>
      <c r="T487" s="13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 s="22">
        <v>5200</v>
      </c>
      <c r="E488" s="22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8"/>
        <v>0.13500000000000001</v>
      </c>
      <c r="P488" s="9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3">
        <f t="shared" si="30"/>
        <v>43168.25</v>
      </c>
      <c r="T488" s="13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 s="22">
        <v>110300</v>
      </c>
      <c r="E489" s="22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8"/>
        <v>1.7862556663644606</v>
      </c>
      <c r="P489" s="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3">
        <f t="shared" si="30"/>
        <v>42845.208333333328</v>
      </c>
      <c r="T489" s="13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 s="22">
        <v>5300</v>
      </c>
      <c r="E490" s="22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8"/>
        <v>2.2005660377358489</v>
      </c>
      <c r="P490" s="9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3">
        <f t="shared" si="30"/>
        <v>42403.25</v>
      </c>
      <c r="T490" s="13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 s="22">
        <v>9200</v>
      </c>
      <c r="E491" s="22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8"/>
        <v>1.015108695652174</v>
      </c>
      <c r="P491" s="9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3">
        <f t="shared" si="30"/>
        <v>40406.208333333336</v>
      </c>
      <c r="T491" s="13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 s="22">
        <v>2400</v>
      </c>
      <c r="E492" s="2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8"/>
        <v>1.915</v>
      </c>
      <c r="P492" s="9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3">
        <f t="shared" si="30"/>
        <v>43786.25</v>
      </c>
      <c r="T492" s="13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 s="22">
        <v>56800</v>
      </c>
      <c r="E493" s="22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8"/>
        <v>3.0534683098591549</v>
      </c>
      <c r="P493" s="9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3">
        <f t="shared" si="30"/>
        <v>41456.208333333336</v>
      </c>
      <c r="T493" s="13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 s="22">
        <v>191000</v>
      </c>
      <c r="E494" s="22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8"/>
        <v>0.23995287958115183</v>
      </c>
      <c r="P494" s="9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3">
        <f t="shared" si="30"/>
        <v>40336.208333333336</v>
      </c>
      <c r="T494" s="13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 s="22">
        <v>900</v>
      </c>
      <c r="E495" s="22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8"/>
        <v>7.2377777777777776</v>
      </c>
      <c r="P495" s="9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3">
        <f t="shared" si="30"/>
        <v>43645.208333333328</v>
      </c>
      <c r="T495" s="13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 s="22">
        <v>2500</v>
      </c>
      <c r="E496" s="22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8"/>
        <v>5.4736000000000002</v>
      </c>
      <c r="P496" s="9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3">
        <f t="shared" si="30"/>
        <v>40990.208333333336</v>
      </c>
      <c r="T496" s="13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 s="22">
        <v>3200</v>
      </c>
      <c r="E497" s="22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8"/>
        <v>4.1449999999999996</v>
      </c>
      <c r="P497" s="9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3">
        <f t="shared" si="30"/>
        <v>41800.208333333336</v>
      </c>
      <c r="T497" s="13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 s="22">
        <v>183800</v>
      </c>
      <c r="E498" s="22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8"/>
        <v>9.0696409140369975E-3</v>
      </c>
      <c r="P498" s="9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3">
        <f t="shared" si="30"/>
        <v>42876.208333333328</v>
      </c>
      <c r="T498" s="13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 s="22">
        <v>9800</v>
      </c>
      <c r="E499" s="22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8"/>
        <v>0.34173469387755101</v>
      </c>
      <c r="P499" s="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3">
        <f t="shared" si="30"/>
        <v>42724.25</v>
      </c>
      <c r="T499" s="13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 s="22">
        <v>193400</v>
      </c>
      <c r="E500" s="22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8"/>
        <v>0.239488107549121</v>
      </c>
      <c r="P500" s="9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3">
        <f t="shared" si="30"/>
        <v>42005.25</v>
      </c>
      <c r="T500" s="13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 s="22">
        <v>163800</v>
      </c>
      <c r="E501" s="22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8"/>
        <v>0.48072649572649573</v>
      </c>
      <c r="P501" s="9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3">
        <f t="shared" si="30"/>
        <v>42444.208333333328</v>
      </c>
      <c r="T501" s="13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 s="22">
        <v>100</v>
      </c>
      <c r="E502" s="2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8"/>
        <v>0</v>
      </c>
      <c r="P502" s="9">
        <f t="shared" si="29"/>
        <v>0</v>
      </c>
      <c r="Q502" t="str" cm="1">
        <f t="array" ref="Q502:R502">_xlfn.TEXTSPLIT(N502,"/")</f>
        <v>theater</v>
      </c>
      <c r="R502" t="str">
        <v>plays</v>
      </c>
      <c r="S502" s="13">
        <f t="shared" si="30"/>
        <v>41395.208333333336</v>
      </c>
      <c r="T502" s="13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 s="22">
        <v>153600</v>
      </c>
      <c r="E503" s="22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8"/>
        <v>0.70145182291666663</v>
      </c>
      <c r="P503" s="9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3">
        <f t="shared" si="30"/>
        <v>41345.208333333336</v>
      </c>
      <c r="T503" s="13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 s="22">
        <v>1300</v>
      </c>
      <c r="E504" s="22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8"/>
        <v>5.2992307692307694</v>
      </c>
      <c r="P504" s="9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3">
        <f t="shared" si="30"/>
        <v>41117.208333333336</v>
      </c>
      <c r="T504" s="13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 s="22">
        <v>25500</v>
      </c>
      <c r="E505" s="22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8"/>
        <v>1.8032549019607844</v>
      </c>
      <c r="P505" s="9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3">
        <f t="shared" si="30"/>
        <v>42186.208333333328</v>
      </c>
      <c r="T505" s="13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 s="22">
        <v>7500</v>
      </c>
      <c r="E506" s="22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8"/>
        <v>0.92320000000000002</v>
      </c>
      <c r="P506" s="9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3">
        <f t="shared" si="30"/>
        <v>42142.208333333328</v>
      </c>
      <c r="T506" s="13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 s="22">
        <v>89900</v>
      </c>
      <c r="E507" s="22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8"/>
        <v>0.13901001112347053</v>
      </c>
      <c r="P507" s="9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3">
        <f t="shared" si="30"/>
        <v>41341.25</v>
      </c>
      <c r="T507" s="13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 s="22">
        <v>18000</v>
      </c>
      <c r="E508" s="22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8"/>
        <v>9.2707777777777771</v>
      </c>
      <c r="P508" s="9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3">
        <f t="shared" si="30"/>
        <v>43062.25</v>
      </c>
      <c r="T508" s="13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 s="22">
        <v>2100</v>
      </c>
      <c r="E509" s="22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8"/>
        <v>0.39857142857142858</v>
      </c>
      <c r="P509" s="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3">
        <f t="shared" si="30"/>
        <v>41373.208333333336</v>
      </c>
      <c r="T509" s="13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 s="22">
        <v>172700</v>
      </c>
      <c r="E510" s="22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8"/>
        <v>1.1222929936305732</v>
      </c>
      <c r="P510" s="9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3">
        <f t="shared" si="30"/>
        <v>43310.208333333328</v>
      </c>
      <c r="T510" s="13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 s="22">
        <v>168500</v>
      </c>
      <c r="E511" s="22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8"/>
        <v>0.70925816023738875</v>
      </c>
      <c r="P511" s="9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3">
        <f t="shared" si="30"/>
        <v>41034.208333333336</v>
      </c>
      <c r="T511" s="13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 s="22">
        <v>7800</v>
      </c>
      <c r="E512" s="2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8"/>
        <v>1.1908974358974358</v>
      </c>
      <c r="P512" s="9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3">
        <f t="shared" si="30"/>
        <v>43251.208333333328</v>
      </c>
      <c r="T512" s="13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 s="22">
        <v>147800</v>
      </c>
      <c r="E513" s="22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8"/>
        <v>0.24017591339648173</v>
      </c>
      <c r="P513" s="9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3">
        <f t="shared" si="30"/>
        <v>43671.208333333328</v>
      </c>
      <c r="T513" s="13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 s="22">
        <v>9100</v>
      </c>
      <c r="E514" s="22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8"/>
        <v>1.3931868131868133</v>
      </c>
      <c r="P514" s="9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3">
        <f t="shared" si="30"/>
        <v>41825.208333333336</v>
      </c>
      <c r="T514" s="13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 s="22">
        <v>8300</v>
      </c>
      <c r="E515" s="22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32">E515/D515</f>
        <v>0.39277108433734942</v>
      </c>
      <c r="P515" s="9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3">
        <f t="shared" ref="S515:S578" si="34">(((J515/60)/60)/24)+DATE(1970,1,1)</f>
        <v>40430.208333333336</v>
      </c>
      <c r="T515" s="13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 s="22">
        <v>138700</v>
      </c>
      <c r="E516" s="22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32"/>
        <v>0.22439077144917088</v>
      </c>
      <c r="P516" s="9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3">
        <f t="shared" si="34"/>
        <v>41614.25</v>
      </c>
      <c r="T516" s="13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 s="22">
        <v>8600</v>
      </c>
      <c r="E517" s="22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0.55779069767441858</v>
      </c>
      <c r="P517" s="9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3">
        <f t="shared" si="34"/>
        <v>40900.25</v>
      </c>
      <c r="T517" s="13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 s="22">
        <v>125400</v>
      </c>
      <c r="E518" s="22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0.42523125996810207</v>
      </c>
      <c r="P518" s="9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3">
        <f t="shared" si="34"/>
        <v>40396.208333333336</v>
      </c>
      <c r="T518" s="13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 s="22">
        <v>5900</v>
      </c>
      <c r="E519" s="22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1.1200000000000001</v>
      </c>
      <c r="P519" s="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3">
        <f t="shared" si="34"/>
        <v>42860.208333333328</v>
      </c>
      <c r="T519" s="13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 s="22">
        <v>8800</v>
      </c>
      <c r="E520" s="22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7.0681818181818179E-2</v>
      </c>
      <c r="P520" s="9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3">
        <f t="shared" si="34"/>
        <v>43154.25</v>
      </c>
      <c r="T520" s="13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 s="22">
        <v>177700</v>
      </c>
      <c r="E521" s="22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1.0174563871693867</v>
      </c>
      <c r="P521" s="9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3">
        <f t="shared" si="34"/>
        <v>42012.25</v>
      </c>
      <c r="T521" s="13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 s="22">
        <v>800</v>
      </c>
      <c r="E522" s="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4.2575000000000003</v>
      </c>
      <c r="P522" s="9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3">
        <f t="shared" si="34"/>
        <v>43574.208333333328</v>
      </c>
      <c r="T522" s="13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 s="22">
        <v>7600</v>
      </c>
      <c r="E523" s="22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1.4553947368421052</v>
      </c>
      <c r="P523" s="9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3">
        <f t="shared" si="34"/>
        <v>42605.208333333328</v>
      </c>
      <c r="T523" s="13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 s="22">
        <v>50500</v>
      </c>
      <c r="E524" s="22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0.32453465346534655</v>
      </c>
      <c r="P524" s="9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3">
        <f t="shared" si="34"/>
        <v>41093.208333333336</v>
      </c>
      <c r="T524" s="13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 s="22">
        <v>900</v>
      </c>
      <c r="E525" s="22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7.003333333333333</v>
      </c>
      <c r="P525" s="9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3">
        <f t="shared" si="34"/>
        <v>40241.25</v>
      </c>
      <c r="T525" s="13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 s="22">
        <v>96700</v>
      </c>
      <c r="E526" s="22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0.83904860392967939</v>
      </c>
      <c r="P526" s="9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3">
        <f t="shared" si="34"/>
        <v>40294.208333333336</v>
      </c>
      <c r="T526" s="13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 s="22">
        <v>2100</v>
      </c>
      <c r="E527" s="22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0.84190476190476193</v>
      </c>
      <c r="P527" s="9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3">
        <f t="shared" si="34"/>
        <v>40505.25</v>
      </c>
      <c r="T527" s="13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 s="22">
        <v>8300</v>
      </c>
      <c r="E528" s="22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1.5595180722891566</v>
      </c>
      <c r="P528" s="9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3">
        <f t="shared" si="34"/>
        <v>42364.25</v>
      </c>
      <c r="T528" s="13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 s="22">
        <v>189200</v>
      </c>
      <c r="E529" s="22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0.99619450317124736</v>
      </c>
      <c r="P529" s="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3">
        <f t="shared" si="34"/>
        <v>42405.25</v>
      </c>
      <c r="T529" s="13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 s="22">
        <v>9000</v>
      </c>
      <c r="E530" s="22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0.80300000000000005</v>
      </c>
      <c r="P530" s="9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3">
        <f t="shared" si="34"/>
        <v>41601.25</v>
      </c>
      <c r="T530" s="13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 s="22">
        <v>5100</v>
      </c>
      <c r="E531" s="22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0.11254901960784314</v>
      </c>
      <c r="P531" s="9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3">
        <f t="shared" si="34"/>
        <v>41769.208333333336</v>
      </c>
      <c r="T531" s="13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 s="22">
        <v>105000</v>
      </c>
      <c r="E532" s="2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0.91740952380952379</v>
      </c>
      <c r="P532" s="9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3">
        <f t="shared" si="34"/>
        <v>40421.208333333336</v>
      </c>
      <c r="T532" s="13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 s="22">
        <v>186700</v>
      </c>
      <c r="E533" s="22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0.95521156936261387</v>
      </c>
      <c r="P533" s="9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3">
        <f t="shared" si="34"/>
        <v>41589.25</v>
      </c>
      <c r="T533" s="13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 s="22">
        <v>1600</v>
      </c>
      <c r="E534" s="22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5.0287499999999996</v>
      </c>
      <c r="P534" s="9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3">
        <f t="shared" si="34"/>
        <v>43125.25</v>
      </c>
      <c r="T534" s="13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 s="22">
        <v>115600</v>
      </c>
      <c r="E535" s="22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1.5924394463667819</v>
      </c>
      <c r="P535" s="9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3">
        <f t="shared" si="34"/>
        <v>41479.208333333336</v>
      </c>
      <c r="T535" s="13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 s="22">
        <v>89100</v>
      </c>
      <c r="E536" s="22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0.15022446689113356</v>
      </c>
      <c r="P536" s="9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3">
        <f t="shared" si="34"/>
        <v>43329.208333333328</v>
      </c>
      <c r="T536" s="13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 s="22">
        <v>2600</v>
      </c>
      <c r="E537" s="22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4.820384615384615</v>
      </c>
      <c r="P537" s="9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3">
        <f t="shared" si="34"/>
        <v>43259.208333333328</v>
      </c>
      <c r="T537" s="13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 s="22">
        <v>9800</v>
      </c>
      <c r="E538" s="22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1.4996938775510205</v>
      </c>
      <c r="P538" s="9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3">
        <f t="shared" si="34"/>
        <v>40414.208333333336</v>
      </c>
      <c r="T538" s="13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 s="22">
        <v>84400</v>
      </c>
      <c r="E539" s="22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1.1722156398104266</v>
      </c>
      <c r="P539" s="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3">
        <f t="shared" si="34"/>
        <v>43342.208333333328</v>
      </c>
      <c r="T539" s="13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 s="22">
        <v>151300</v>
      </c>
      <c r="E540" s="22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0.37695968274950431</v>
      </c>
      <c r="P540" s="9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3">
        <f t="shared" si="34"/>
        <v>41539.208333333336</v>
      </c>
      <c r="T540" s="13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 s="22">
        <v>9800</v>
      </c>
      <c r="E541" s="22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0.72653061224489801</v>
      </c>
      <c r="P541" s="9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3">
        <f t="shared" si="34"/>
        <v>43647.208333333328</v>
      </c>
      <c r="T541" s="13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 s="22">
        <v>5300</v>
      </c>
      <c r="E542" s="2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2.6598113207547169</v>
      </c>
      <c r="P542" s="9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3">
        <f t="shared" si="34"/>
        <v>43225.208333333328</v>
      </c>
      <c r="T542" s="13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 s="22">
        <v>178000</v>
      </c>
      <c r="E543" s="22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0.24205617977528091</v>
      </c>
      <c r="P543" s="9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3">
        <f t="shared" si="34"/>
        <v>42165.208333333328</v>
      </c>
      <c r="T543" s="13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 s="22">
        <v>77000</v>
      </c>
      <c r="E544" s="22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2.5064935064935064E-2</v>
      </c>
      <c r="P544" s="9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3">
        <f t="shared" si="34"/>
        <v>42391.25</v>
      </c>
      <c r="T544" s="13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 s="22">
        <v>84900</v>
      </c>
      <c r="E545" s="22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0.1632979976442874</v>
      </c>
      <c r="P545" s="9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3">
        <f t="shared" si="34"/>
        <v>41528.208333333336</v>
      </c>
      <c r="T545" s="13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 s="22">
        <v>2800</v>
      </c>
      <c r="E546" s="22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2.7650000000000001</v>
      </c>
      <c r="P546" s="9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3">
        <f t="shared" si="34"/>
        <v>42377.25</v>
      </c>
      <c r="T546" s="13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 s="22">
        <v>184800</v>
      </c>
      <c r="E547" s="22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0.88803571428571426</v>
      </c>
      <c r="P547" s="9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3">
        <f t="shared" si="34"/>
        <v>43824.25</v>
      </c>
      <c r="T547" s="13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 s="22">
        <v>4200</v>
      </c>
      <c r="E548" s="22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1.6357142857142857</v>
      </c>
      <c r="P548" s="9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3">
        <f t="shared" si="34"/>
        <v>43360.208333333328</v>
      </c>
      <c r="T548" s="13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 s="22">
        <v>1300</v>
      </c>
      <c r="E549" s="22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9.69</v>
      </c>
      <c r="P549" s="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3">
        <f t="shared" si="34"/>
        <v>42029.25</v>
      </c>
      <c r="T549" s="13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 s="22">
        <v>66100</v>
      </c>
      <c r="E550" s="22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2.7091376701966716</v>
      </c>
      <c r="P550" s="9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3">
        <f t="shared" si="34"/>
        <v>42461.208333333328</v>
      </c>
      <c r="T550" s="13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 s="22">
        <v>29500</v>
      </c>
      <c r="E551" s="22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2.8421355932203389</v>
      </c>
      <c r="P551" s="9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3">
        <f t="shared" si="34"/>
        <v>41422.208333333336</v>
      </c>
      <c r="T551" s="13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 s="22">
        <v>100</v>
      </c>
      <c r="E552" s="2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0.04</v>
      </c>
      <c r="P552" s="9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3">
        <f t="shared" si="34"/>
        <v>40968.25</v>
      </c>
      <c r="T552" s="13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 s="22">
        <v>180100</v>
      </c>
      <c r="E553" s="22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0.58632981676846196</v>
      </c>
      <c r="P553" s="9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3">
        <f t="shared" si="34"/>
        <v>41993.25</v>
      </c>
      <c r="T553" s="13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 s="22">
        <v>9000</v>
      </c>
      <c r="E554" s="22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0.98511111111111116</v>
      </c>
      <c r="P554" s="9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3">
        <f t="shared" si="34"/>
        <v>42700.25</v>
      </c>
      <c r="T554" s="13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 s="22">
        <v>170600</v>
      </c>
      <c r="E555" s="22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0.43975381008206332</v>
      </c>
      <c r="P555" s="9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3">
        <f t="shared" si="34"/>
        <v>40545.25</v>
      </c>
      <c r="T555" s="13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 s="22">
        <v>9500</v>
      </c>
      <c r="E556" s="22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1.5166315789473683</v>
      </c>
      <c r="P556" s="9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3">
        <f t="shared" si="34"/>
        <v>42723.25</v>
      </c>
      <c r="T556" s="13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 s="22">
        <v>6300</v>
      </c>
      <c r="E557" s="22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2.2363492063492063</v>
      </c>
      <c r="P557" s="9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3">
        <f t="shared" si="34"/>
        <v>41731.208333333336</v>
      </c>
      <c r="T557" s="13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 s="22">
        <v>5200</v>
      </c>
      <c r="E558" s="22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2.3975</v>
      </c>
      <c r="P558" s="9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3">
        <f t="shared" si="34"/>
        <v>40792.208333333336</v>
      </c>
      <c r="T558" s="13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 s="22">
        <v>6000</v>
      </c>
      <c r="E559" s="22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1.9933333333333334</v>
      </c>
      <c r="P559" s="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3">
        <f t="shared" si="34"/>
        <v>42279.208333333328</v>
      </c>
      <c r="T559" s="13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 s="22">
        <v>5800</v>
      </c>
      <c r="E560" s="22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1.373448275862069</v>
      </c>
      <c r="P560" s="9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3">
        <f t="shared" si="34"/>
        <v>42424.25</v>
      </c>
      <c r="T560" s="13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 s="22">
        <v>105300</v>
      </c>
      <c r="E561" s="22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1.009696106362773</v>
      </c>
      <c r="P561" s="9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3">
        <f t="shared" si="34"/>
        <v>42584.208333333328</v>
      </c>
      <c r="T561" s="13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 s="22">
        <v>20000</v>
      </c>
      <c r="E562" s="2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7.9416000000000002</v>
      </c>
      <c r="P562" s="9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3">
        <f t="shared" si="34"/>
        <v>40865.25</v>
      </c>
      <c r="T562" s="13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 s="22">
        <v>3000</v>
      </c>
      <c r="E563" s="22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3.6970000000000001</v>
      </c>
      <c r="P563" s="9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3">
        <f t="shared" si="34"/>
        <v>40833.208333333336</v>
      </c>
      <c r="T563" s="13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 s="22">
        <v>9900</v>
      </c>
      <c r="E564" s="22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0.12818181818181817</v>
      </c>
      <c r="P564" s="9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3">
        <f t="shared" si="34"/>
        <v>43536.208333333328</v>
      </c>
      <c r="T564" s="13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 s="22">
        <v>3700</v>
      </c>
      <c r="E565" s="22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1.3802702702702703</v>
      </c>
      <c r="P565" s="9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3">
        <f t="shared" si="34"/>
        <v>43417.25</v>
      </c>
      <c r="T565" s="13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 s="22">
        <v>168700</v>
      </c>
      <c r="E566" s="22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0.83813278008298753</v>
      </c>
      <c r="P566" s="9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3">
        <f t="shared" si="34"/>
        <v>42078.208333333328</v>
      </c>
      <c r="T566" s="13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 s="22">
        <v>94900</v>
      </c>
      <c r="E567" s="22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2.0460063224446787</v>
      </c>
      <c r="P567" s="9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3">
        <f t="shared" si="34"/>
        <v>40862.25</v>
      </c>
      <c r="T567" s="13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 s="22">
        <v>9300</v>
      </c>
      <c r="E568" s="22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0.44344086021505374</v>
      </c>
      <c r="P568" s="9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3">
        <f t="shared" si="34"/>
        <v>42424.25</v>
      </c>
      <c r="T568" s="13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 s="22">
        <v>6800</v>
      </c>
      <c r="E569" s="22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2.1860294117647059</v>
      </c>
      <c r="P569" s="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3">
        <f t="shared" si="34"/>
        <v>41830.208333333336</v>
      </c>
      <c r="T569" s="13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 s="22">
        <v>72400</v>
      </c>
      <c r="E570" s="22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1.8603314917127072</v>
      </c>
      <c r="P570" s="9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3">
        <f t="shared" si="34"/>
        <v>40374.208333333336</v>
      </c>
      <c r="T570" s="13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 s="22">
        <v>20100</v>
      </c>
      <c r="E571" s="22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2.3733830845771142</v>
      </c>
      <c r="P571" s="9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3">
        <f t="shared" si="34"/>
        <v>40554.25</v>
      </c>
      <c r="T571" s="13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 s="22">
        <v>31200</v>
      </c>
      <c r="E572" s="2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3.0565384615384614</v>
      </c>
      <c r="P572" s="9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3">
        <f t="shared" si="34"/>
        <v>41993.25</v>
      </c>
      <c r="T572" s="13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 s="22">
        <v>3500</v>
      </c>
      <c r="E573" s="22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0.94142857142857139</v>
      </c>
      <c r="P573" s="9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3">
        <f t="shared" si="34"/>
        <v>42174.208333333328</v>
      </c>
      <c r="T573" s="13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 s="22">
        <v>9000</v>
      </c>
      <c r="E574" s="22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0.54400000000000004</v>
      </c>
      <c r="P574" s="9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3">
        <f t="shared" si="34"/>
        <v>42275.208333333328</v>
      </c>
      <c r="T574" s="13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 s="22">
        <v>6700</v>
      </c>
      <c r="E575" s="22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1.1188059701492536</v>
      </c>
      <c r="P575" s="9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3">
        <f t="shared" si="34"/>
        <v>41761.208333333336</v>
      </c>
      <c r="T575" s="13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 s="22">
        <v>2700</v>
      </c>
      <c r="E576" s="22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3.6914814814814814</v>
      </c>
      <c r="P576" s="9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3">
        <f t="shared" si="34"/>
        <v>43806.25</v>
      </c>
      <c r="T576" s="13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 s="22">
        <v>83300</v>
      </c>
      <c r="E577" s="22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0.62930372148859548</v>
      </c>
      <c r="P577" s="9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3">
        <f t="shared" si="34"/>
        <v>41779.208333333336</v>
      </c>
      <c r="T577" s="13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 s="22">
        <v>9700</v>
      </c>
      <c r="E578" s="22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0.6492783505154639</v>
      </c>
      <c r="P578" s="9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3">
        <f t="shared" si="34"/>
        <v>43040.208333333328</v>
      </c>
      <c r="T578" s="13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 s="22">
        <v>8200</v>
      </c>
      <c r="E579" s="22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36">E579/D579</f>
        <v>0.18853658536585366</v>
      </c>
      <c r="P579" s="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13">
        <f t="shared" ref="S579:S642" si="38">(((J579/60)/60)/24)+DATE(1970,1,1)</f>
        <v>40613.25</v>
      </c>
      <c r="T579" s="13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 s="22">
        <v>96500</v>
      </c>
      <c r="E580" s="22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36"/>
        <v>0.1675440414507772</v>
      </c>
      <c r="P580" s="9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3">
        <f t="shared" si="38"/>
        <v>40878.25</v>
      </c>
      <c r="T580" s="13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 s="22">
        <v>6200</v>
      </c>
      <c r="E581" s="22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6"/>
        <v>1.0111290322580646</v>
      </c>
      <c r="P581" s="9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3">
        <f t="shared" si="38"/>
        <v>40762.208333333336</v>
      </c>
      <c r="T581" s="13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 s="22">
        <v>43800</v>
      </c>
      <c r="E582" s="2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6"/>
        <v>3.4150228310502282</v>
      </c>
      <c r="P582" s="9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3">
        <f t="shared" si="38"/>
        <v>41696.25</v>
      </c>
      <c r="T582" s="13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 s="22">
        <v>6000</v>
      </c>
      <c r="E583" s="22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6"/>
        <v>0.64016666666666666</v>
      </c>
      <c r="P583" s="9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3">
        <f t="shared" si="38"/>
        <v>40662.208333333336</v>
      </c>
      <c r="T583" s="13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 s="22">
        <v>8700</v>
      </c>
      <c r="E584" s="22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6"/>
        <v>0.5208045977011494</v>
      </c>
      <c r="P584" s="9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3">
        <f t="shared" si="38"/>
        <v>42165.208333333328</v>
      </c>
      <c r="T584" s="13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 s="22">
        <v>18900</v>
      </c>
      <c r="E585" s="22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6"/>
        <v>3.2240211640211642</v>
      </c>
      <c r="P585" s="9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3">
        <f t="shared" si="38"/>
        <v>40959.25</v>
      </c>
      <c r="T585" s="13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 s="22">
        <v>86400</v>
      </c>
      <c r="E586" s="22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6"/>
        <v>1.1950810185185186</v>
      </c>
      <c r="P586" s="9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3">
        <f t="shared" si="38"/>
        <v>41024.208333333336</v>
      </c>
      <c r="T586" s="13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 s="22">
        <v>8900</v>
      </c>
      <c r="E587" s="22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6"/>
        <v>1.4679775280898877</v>
      </c>
      <c r="P587" s="9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3">
        <f t="shared" si="38"/>
        <v>40255.208333333336</v>
      </c>
      <c r="T587" s="13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 s="22">
        <v>700</v>
      </c>
      <c r="E588" s="22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6"/>
        <v>9.5057142857142853</v>
      </c>
      <c r="P588" s="9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3">
        <f t="shared" si="38"/>
        <v>40499.25</v>
      </c>
      <c r="T588" s="13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 s="22">
        <v>9400</v>
      </c>
      <c r="E589" s="22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6"/>
        <v>0.72893617021276591</v>
      </c>
      <c r="P589" s="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3">
        <f t="shared" si="38"/>
        <v>43484.25</v>
      </c>
      <c r="T589" s="13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 s="22">
        <v>157600</v>
      </c>
      <c r="E590" s="22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6"/>
        <v>0.7900824873096447</v>
      </c>
      <c r="P590" s="9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3">
        <f t="shared" si="38"/>
        <v>40262.208333333336</v>
      </c>
      <c r="T590" s="13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 s="22">
        <v>7900</v>
      </c>
      <c r="E591" s="22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6"/>
        <v>0.64721518987341775</v>
      </c>
      <c r="P591" s="9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3">
        <f t="shared" si="38"/>
        <v>42190.208333333328</v>
      </c>
      <c r="T591" s="13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 s="22">
        <v>7100</v>
      </c>
      <c r="E592" s="2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6"/>
        <v>0.82028169014084507</v>
      </c>
      <c r="P592" s="9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3">
        <f t="shared" si="38"/>
        <v>41994.25</v>
      </c>
      <c r="T592" s="13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 s="22">
        <v>600</v>
      </c>
      <c r="E593" s="22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6"/>
        <v>10.376666666666667</v>
      </c>
      <c r="P593" s="9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3">
        <f t="shared" si="38"/>
        <v>40373.208333333336</v>
      </c>
      <c r="T593" s="13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 s="22">
        <v>156800</v>
      </c>
      <c r="E594" s="22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6"/>
        <v>0.12910076530612244</v>
      </c>
      <c r="P594" s="9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3">
        <f t="shared" si="38"/>
        <v>41789.208333333336</v>
      </c>
      <c r="T594" s="13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 s="22">
        <v>121600</v>
      </c>
      <c r="E595" s="22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6"/>
        <v>1.5484210526315789</v>
      </c>
      <c r="P595" s="9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3">
        <f t="shared" si="38"/>
        <v>41724.208333333336</v>
      </c>
      <c r="T595" s="13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 s="22">
        <v>157300</v>
      </c>
      <c r="E596" s="22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6"/>
        <v>7.0991735537190084E-2</v>
      </c>
      <c r="P596" s="9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3">
        <f t="shared" si="38"/>
        <v>42548.208333333328</v>
      </c>
      <c r="T596" s="13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 s="22">
        <v>70300</v>
      </c>
      <c r="E597" s="22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6"/>
        <v>2.0852773826458035</v>
      </c>
      <c r="P597" s="9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3">
        <f t="shared" si="38"/>
        <v>40253.208333333336</v>
      </c>
      <c r="T597" s="13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 s="22">
        <v>7900</v>
      </c>
      <c r="E598" s="22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6"/>
        <v>0.99683544303797467</v>
      </c>
      <c r="P598" s="9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3">
        <f t="shared" si="38"/>
        <v>42434.25</v>
      </c>
      <c r="T598" s="13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 s="22">
        <v>73800</v>
      </c>
      <c r="E599" s="22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6"/>
        <v>2.0159756097560977</v>
      </c>
      <c r="P599" s="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3">
        <f t="shared" si="38"/>
        <v>43786.25</v>
      </c>
      <c r="T599" s="13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 s="22">
        <v>108500</v>
      </c>
      <c r="E600" s="22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6"/>
        <v>1.6209032258064515</v>
      </c>
      <c r="P600" s="9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3">
        <f t="shared" si="38"/>
        <v>40344.208333333336</v>
      </c>
      <c r="T600" s="13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 s="22">
        <v>140300</v>
      </c>
      <c r="E601" s="22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6"/>
        <v>3.6436208125445471E-2</v>
      </c>
      <c r="P601" s="9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3">
        <f t="shared" si="38"/>
        <v>42047.25</v>
      </c>
      <c r="T601" s="13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 s="22">
        <v>100</v>
      </c>
      <c r="E602" s="2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6"/>
        <v>0.05</v>
      </c>
      <c r="P602" s="9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3">
        <f t="shared" si="38"/>
        <v>41485.208333333336</v>
      </c>
      <c r="T602" s="13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 s="22">
        <v>6300</v>
      </c>
      <c r="E603" s="22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6"/>
        <v>2.0663492063492064</v>
      </c>
      <c r="P603" s="9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3">
        <f t="shared" si="38"/>
        <v>41789.208333333336</v>
      </c>
      <c r="T603" s="13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 s="22">
        <v>71100</v>
      </c>
      <c r="E604" s="22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6"/>
        <v>1.2823628691983122</v>
      </c>
      <c r="P604" s="9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3">
        <f t="shared" si="38"/>
        <v>42160.208333333328</v>
      </c>
      <c r="T604" s="13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 s="22">
        <v>5300</v>
      </c>
      <c r="E605" s="22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6"/>
        <v>1.1966037735849056</v>
      </c>
      <c r="P605" s="9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3">
        <f t="shared" si="38"/>
        <v>43573.208333333328</v>
      </c>
      <c r="T605" s="13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 s="22">
        <v>88700</v>
      </c>
      <c r="E606" s="22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6"/>
        <v>1.7073055242390078</v>
      </c>
      <c r="P606" s="9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3">
        <f t="shared" si="38"/>
        <v>40565.25</v>
      </c>
      <c r="T606" s="13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 s="22">
        <v>3300</v>
      </c>
      <c r="E607" s="22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6"/>
        <v>1.8721212121212121</v>
      </c>
      <c r="P607" s="9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3">
        <f t="shared" si="38"/>
        <v>42280.208333333328</v>
      </c>
      <c r="T607" s="13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 s="22">
        <v>3400</v>
      </c>
      <c r="E608" s="22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6"/>
        <v>1.8838235294117647</v>
      </c>
      <c r="P608" s="9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3">
        <f t="shared" si="38"/>
        <v>42436.25</v>
      </c>
      <c r="T608" s="13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 s="22">
        <v>137600</v>
      </c>
      <c r="E609" s="22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6"/>
        <v>1.3129869186046512</v>
      </c>
      <c r="P609" s="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3">
        <f t="shared" si="38"/>
        <v>41721.208333333336</v>
      </c>
      <c r="T609" s="13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 s="22">
        <v>3900</v>
      </c>
      <c r="E610" s="22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6"/>
        <v>2.8397435897435899</v>
      </c>
      <c r="P610" s="9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3">
        <f t="shared" si="38"/>
        <v>43530.25</v>
      </c>
      <c r="T610" s="13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 s="22">
        <v>10000</v>
      </c>
      <c r="E611" s="22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6"/>
        <v>1.2041999999999999</v>
      </c>
      <c r="P611" s="9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3">
        <f t="shared" si="38"/>
        <v>43481.25</v>
      </c>
      <c r="T611" s="13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 s="22">
        <v>42800</v>
      </c>
      <c r="E612" s="2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6"/>
        <v>4.1905607476635511</v>
      </c>
      <c r="P612" s="9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3">
        <f t="shared" si="38"/>
        <v>41259.25</v>
      </c>
      <c r="T612" s="13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 s="22">
        <v>8200</v>
      </c>
      <c r="E613" s="22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6"/>
        <v>0.13853658536585367</v>
      </c>
      <c r="P613" s="9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3">
        <f t="shared" si="38"/>
        <v>41480.208333333336</v>
      </c>
      <c r="T613" s="13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 s="22">
        <v>6200</v>
      </c>
      <c r="E614" s="22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6"/>
        <v>1.3943548387096774</v>
      </c>
      <c r="P614" s="9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3">
        <f t="shared" si="38"/>
        <v>40474.208333333336</v>
      </c>
      <c r="T614" s="13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 s="22">
        <v>1100</v>
      </c>
      <c r="E615" s="22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6"/>
        <v>1.74</v>
      </c>
      <c r="P615" s="9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3">
        <f t="shared" si="38"/>
        <v>42973.208333333328</v>
      </c>
      <c r="T615" s="13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 s="22">
        <v>26500</v>
      </c>
      <c r="E616" s="22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6"/>
        <v>1.5549056603773586</v>
      </c>
      <c r="P616" s="9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3">
        <f t="shared" si="38"/>
        <v>42746.25</v>
      </c>
      <c r="T616" s="13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 s="22">
        <v>8500</v>
      </c>
      <c r="E617" s="22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6"/>
        <v>1.7044705882352942</v>
      </c>
      <c r="P617" s="9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3">
        <f t="shared" si="38"/>
        <v>42489.208333333328</v>
      </c>
      <c r="T617" s="13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 s="22">
        <v>6400</v>
      </c>
      <c r="E618" s="22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6"/>
        <v>1.8951562500000001</v>
      </c>
      <c r="P618" s="9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3">
        <f t="shared" si="38"/>
        <v>41537.208333333336</v>
      </c>
      <c r="T618" s="13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 s="22">
        <v>1400</v>
      </c>
      <c r="E619" s="22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6"/>
        <v>2.4971428571428573</v>
      </c>
      <c r="P619" s="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3">
        <f t="shared" si="38"/>
        <v>41794.208333333336</v>
      </c>
      <c r="T619" s="13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 s="22">
        <v>198600</v>
      </c>
      <c r="E620" s="22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6"/>
        <v>0.48860523665659616</v>
      </c>
      <c r="P620" s="9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3">
        <f t="shared" si="38"/>
        <v>41396.208333333336</v>
      </c>
      <c r="T620" s="13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 s="22">
        <v>195900</v>
      </c>
      <c r="E621" s="22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6"/>
        <v>0.28461970393057684</v>
      </c>
      <c r="P621" s="9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3">
        <f t="shared" si="38"/>
        <v>40669.208333333336</v>
      </c>
      <c r="T621" s="13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 s="22">
        <v>4300</v>
      </c>
      <c r="E622" s="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6"/>
        <v>2.6802325581395348</v>
      </c>
      <c r="P622" s="9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3">
        <f t="shared" si="38"/>
        <v>42559.208333333328</v>
      </c>
      <c r="T622" s="13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 s="22">
        <v>25600</v>
      </c>
      <c r="E623" s="22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6"/>
        <v>6.1980078125000002</v>
      </c>
      <c r="P623" s="9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3">
        <f t="shared" si="38"/>
        <v>42626.208333333328</v>
      </c>
      <c r="T623" s="13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 s="22">
        <v>189000</v>
      </c>
      <c r="E624" s="22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6"/>
        <v>3.1301587301587303E-2</v>
      </c>
      <c r="P624" s="9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3">
        <f t="shared" si="38"/>
        <v>43205.208333333328</v>
      </c>
      <c r="T624" s="13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 s="22">
        <v>94300</v>
      </c>
      <c r="E625" s="22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6"/>
        <v>1.5992152704135738</v>
      </c>
      <c r="P625" s="9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3">
        <f t="shared" si="38"/>
        <v>42201.208333333328</v>
      </c>
      <c r="T625" s="13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 s="22">
        <v>5100</v>
      </c>
      <c r="E626" s="22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6"/>
        <v>2.793921568627451</v>
      </c>
      <c r="P626" s="9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3">
        <f t="shared" si="38"/>
        <v>42029.25</v>
      </c>
      <c r="T626" s="13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 s="22">
        <v>7500</v>
      </c>
      <c r="E627" s="22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6"/>
        <v>0.77373333333333338</v>
      </c>
      <c r="P627" s="9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3">
        <f t="shared" si="38"/>
        <v>43857.25</v>
      </c>
      <c r="T627" s="13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 s="22">
        <v>6400</v>
      </c>
      <c r="E628" s="22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6"/>
        <v>2.0632812500000002</v>
      </c>
      <c r="P628" s="9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3">
        <f t="shared" si="38"/>
        <v>40449.208333333336</v>
      </c>
      <c r="T628" s="13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 s="22">
        <v>1600</v>
      </c>
      <c r="E629" s="22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6"/>
        <v>6.9424999999999999</v>
      </c>
      <c r="P629" s="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3">
        <f t="shared" si="38"/>
        <v>40345.208333333336</v>
      </c>
      <c r="T629" s="13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 s="22">
        <v>1900</v>
      </c>
      <c r="E630" s="22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6"/>
        <v>1.5178947368421052</v>
      </c>
      <c r="P630" s="9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3">
        <f t="shared" si="38"/>
        <v>40455.208333333336</v>
      </c>
      <c r="T630" s="13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 s="22">
        <v>85900</v>
      </c>
      <c r="E631" s="22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6"/>
        <v>0.64582072176949945</v>
      </c>
      <c r="P631" s="9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3">
        <f t="shared" si="38"/>
        <v>42557.208333333328</v>
      </c>
      <c r="T631" s="13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 s="22">
        <v>9500</v>
      </c>
      <c r="E632" s="2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6"/>
        <v>0.62873684210526315</v>
      </c>
      <c r="P632" s="9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3">
        <f t="shared" si="38"/>
        <v>43586.208333333328</v>
      </c>
      <c r="T632" s="13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 s="22">
        <v>59200</v>
      </c>
      <c r="E633" s="22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6"/>
        <v>3.1039864864864866</v>
      </c>
      <c r="P633" s="9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3">
        <f t="shared" si="38"/>
        <v>43550.208333333328</v>
      </c>
      <c r="T633" s="13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 s="22">
        <v>72100</v>
      </c>
      <c r="E634" s="22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6"/>
        <v>0.42859916782246882</v>
      </c>
      <c r="P634" s="9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3">
        <f t="shared" si="38"/>
        <v>41945.208333333336</v>
      </c>
      <c r="T634" s="13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 s="22">
        <v>6700</v>
      </c>
      <c r="E635" s="22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6"/>
        <v>0.83119402985074631</v>
      </c>
      <c r="P635" s="9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3">
        <f t="shared" si="38"/>
        <v>42315.25</v>
      </c>
      <c r="T635" s="13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 s="22">
        <v>118200</v>
      </c>
      <c r="E636" s="22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6"/>
        <v>0.78531302876480547</v>
      </c>
      <c r="P636" s="9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3">
        <f t="shared" si="38"/>
        <v>42819.208333333328</v>
      </c>
      <c r="T636" s="13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 s="22">
        <v>139000</v>
      </c>
      <c r="E637" s="22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6"/>
        <v>1.1409352517985611</v>
      </c>
      <c r="P637" s="9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3">
        <f t="shared" si="38"/>
        <v>41314.25</v>
      </c>
      <c r="T637" s="13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 s="22">
        <v>197700</v>
      </c>
      <c r="E638" s="22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6"/>
        <v>0.64537683358624176</v>
      </c>
      <c r="P638" s="9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3">
        <f t="shared" si="38"/>
        <v>40926.25</v>
      </c>
      <c r="T638" s="13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 s="22">
        <v>8500</v>
      </c>
      <c r="E639" s="22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6"/>
        <v>0.79411764705882348</v>
      </c>
      <c r="P639" s="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3">
        <f t="shared" si="38"/>
        <v>42688.25</v>
      </c>
      <c r="T639" s="13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 s="22">
        <v>81600</v>
      </c>
      <c r="E640" s="22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6"/>
        <v>0.11419117647058824</v>
      </c>
      <c r="P640" s="9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3">
        <f t="shared" si="38"/>
        <v>40386.208333333336</v>
      </c>
      <c r="T640" s="13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 s="22">
        <v>8600</v>
      </c>
      <c r="E641" s="22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6"/>
        <v>0.56186046511627907</v>
      </c>
      <c r="P641" s="9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3">
        <f t="shared" si="38"/>
        <v>43309.208333333328</v>
      </c>
      <c r="T641" s="13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 s="22">
        <v>119800</v>
      </c>
      <c r="E642" s="2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6"/>
        <v>0.16501669449081802</v>
      </c>
      <c r="P642" s="9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3">
        <f t="shared" si="38"/>
        <v>42387.25</v>
      </c>
      <c r="T642" s="13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 s="22">
        <v>9400</v>
      </c>
      <c r="E643" s="22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40">E643/D643</f>
        <v>1.1996808510638297</v>
      </c>
      <c r="P643" s="9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13">
        <f t="shared" ref="S643:S706" si="42">(((J643/60)/60)/24)+DATE(1970,1,1)</f>
        <v>42786.25</v>
      </c>
      <c r="T643" s="13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 s="22">
        <v>9200</v>
      </c>
      <c r="E644" s="22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40"/>
        <v>1.4545652173913044</v>
      </c>
      <c r="P644" s="9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3">
        <f t="shared" si="42"/>
        <v>43451.25</v>
      </c>
      <c r="T644" s="13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 s="22">
        <v>14900</v>
      </c>
      <c r="E645" s="22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0"/>
        <v>2.2138255033557046</v>
      </c>
      <c r="P645" s="9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3">
        <f t="shared" si="42"/>
        <v>42795.25</v>
      </c>
      <c r="T645" s="13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 s="22">
        <v>169400</v>
      </c>
      <c r="E646" s="22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0"/>
        <v>0.48396694214876035</v>
      </c>
      <c r="P646" s="9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3">
        <f t="shared" si="42"/>
        <v>43452.25</v>
      </c>
      <c r="T646" s="13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 s="22">
        <v>192100</v>
      </c>
      <c r="E647" s="22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0"/>
        <v>0.92911504424778757</v>
      </c>
      <c r="P647" s="9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3">
        <f t="shared" si="42"/>
        <v>43369.208333333328</v>
      </c>
      <c r="T647" s="13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 s="22">
        <v>98700</v>
      </c>
      <c r="E648" s="22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0"/>
        <v>0.88599797365754818</v>
      </c>
      <c r="P648" s="9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3">
        <f t="shared" si="42"/>
        <v>41346.208333333336</v>
      </c>
      <c r="T648" s="13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 s="22">
        <v>4500</v>
      </c>
      <c r="E649" s="22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0"/>
        <v>0.41399999999999998</v>
      </c>
      <c r="P649" s="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3">
        <f t="shared" si="42"/>
        <v>43199.208333333328</v>
      </c>
      <c r="T649" s="13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 s="22">
        <v>98600</v>
      </c>
      <c r="E650" s="22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0"/>
        <v>0.63056795131845844</v>
      </c>
      <c r="P650" s="9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3">
        <f t="shared" si="42"/>
        <v>42922.208333333328</v>
      </c>
      <c r="T650" s="13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 s="22">
        <v>121700</v>
      </c>
      <c r="E651" s="22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0"/>
        <v>0.48482333607230893</v>
      </c>
      <c r="P651" s="9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3">
        <f t="shared" si="42"/>
        <v>40471.208333333336</v>
      </c>
      <c r="T651" s="13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 s="22">
        <v>100</v>
      </c>
      <c r="E652" s="2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0"/>
        <v>0.02</v>
      </c>
      <c r="P652" s="9">
        <f t="shared" si="41"/>
        <v>2</v>
      </c>
      <c r="Q652" t="str" cm="1">
        <f t="array" ref="Q652:R652">_xlfn.TEXTSPLIT(N652,"/")</f>
        <v>music</v>
      </c>
      <c r="R652" t="str">
        <v>jazz</v>
      </c>
      <c r="S652" s="13">
        <f t="shared" si="42"/>
        <v>41828.208333333336</v>
      </c>
      <c r="T652" s="13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 s="22">
        <v>196700</v>
      </c>
      <c r="E653" s="22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0"/>
        <v>0.88479410269445857</v>
      </c>
      <c r="P653" s="9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3">
        <f t="shared" si="42"/>
        <v>41692.25</v>
      </c>
      <c r="T653" s="13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 s="22">
        <v>10000</v>
      </c>
      <c r="E654" s="22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0"/>
        <v>1.2684</v>
      </c>
      <c r="P654" s="9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3">
        <f t="shared" si="42"/>
        <v>42587.208333333328</v>
      </c>
      <c r="T654" s="13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 s="22">
        <v>600</v>
      </c>
      <c r="E655" s="22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0"/>
        <v>23.388333333333332</v>
      </c>
      <c r="P655" s="9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3">
        <f t="shared" si="42"/>
        <v>42468.208333333328</v>
      </c>
      <c r="T655" s="13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 s="22">
        <v>35000</v>
      </c>
      <c r="E656" s="22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0"/>
        <v>5.0838857142857146</v>
      </c>
      <c r="P656" s="9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3">
        <f t="shared" si="42"/>
        <v>42240.208333333328</v>
      </c>
      <c r="T656" s="13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 s="22">
        <v>6900</v>
      </c>
      <c r="E657" s="22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0"/>
        <v>1.9147826086956521</v>
      </c>
      <c r="P657" s="9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3">
        <f t="shared" si="42"/>
        <v>42796.25</v>
      </c>
      <c r="T657" s="13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 s="22">
        <v>118400</v>
      </c>
      <c r="E658" s="22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0"/>
        <v>0.42127533783783783</v>
      </c>
      <c r="P658" s="9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3">
        <f t="shared" si="42"/>
        <v>43097.25</v>
      </c>
      <c r="T658" s="13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 s="22">
        <v>10000</v>
      </c>
      <c r="E659" s="22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0"/>
        <v>8.2400000000000001E-2</v>
      </c>
      <c r="P659" s="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3">
        <f t="shared" si="42"/>
        <v>43096.25</v>
      </c>
      <c r="T659" s="13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 s="22">
        <v>52600</v>
      </c>
      <c r="E660" s="22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0"/>
        <v>0.60064638783269964</v>
      </c>
      <c r="P660" s="9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3">
        <f t="shared" si="42"/>
        <v>42246.208333333328</v>
      </c>
      <c r="T660" s="13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 s="22">
        <v>120700</v>
      </c>
      <c r="E661" s="22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0"/>
        <v>0.47232808616404309</v>
      </c>
      <c r="P661" s="9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3">
        <f t="shared" si="42"/>
        <v>40570.25</v>
      </c>
      <c r="T661" s="13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 s="22">
        <v>9100</v>
      </c>
      <c r="E662" s="2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0"/>
        <v>0.81736263736263737</v>
      </c>
      <c r="P662" s="9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3">
        <f t="shared" si="42"/>
        <v>42237.208333333328</v>
      </c>
      <c r="T662" s="13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 s="22">
        <v>106800</v>
      </c>
      <c r="E663" s="22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0"/>
        <v>0.54187265917603</v>
      </c>
      <c r="P663" s="9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3">
        <f t="shared" si="42"/>
        <v>40996.208333333336</v>
      </c>
      <c r="T663" s="13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 s="22">
        <v>9100</v>
      </c>
      <c r="E664" s="22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0"/>
        <v>0.97868131868131869</v>
      </c>
      <c r="P664" s="9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3">
        <f t="shared" si="42"/>
        <v>43443.25</v>
      </c>
      <c r="T664" s="13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 s="22">
        <v>10000</v>
      </c>
      <c r="E665" s="22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0"/>
        <v>0.77239999999999998</v>
      </c>
      <c r="P665" s="9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3">
        <f t="shared" si="42"/>
        <v>40458.208333333336</v>
      </c>
      <c r="T665" s="13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 s="22">
        <v>79400</v>
      </c>
      <c r="E666" s="22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0"/>
        <v>0.33464735516372796</v>
      </c>
      <c r="P666" s="9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3">
        <f t="shared" si="42"/>
        <v>40959.25</v>
      </c>
      <c r="T666" s="13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 s="22">
        <v>5100</v>
      </c>
      <c r="E667" s="22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0"/>
        <v>2.3958823529411766</v>
      </c>
      <c r="P667" s="9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3">
        <f t="shared" si="42"/>
        <v>40733.208333333336</v>
      </c>
      <c r="T667" s="13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 s="22">
        <v>3100</v>
      </c>
      <c r="E668" s="22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0"/>
        <v>0.64032258064516134</v>
      </c>
      <c r="P668" s="9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3">
        <f t="shared" si="42"/>
        <v>41516.208333333336</v>
      </c>
      <c r="T668" s="13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 s="22">
        <v>6900</v>
      </c>
      <c r="E669" s="22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0"/>
        <v>1.7615942028985507</v>
      </c>
      <c r="P669" s="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3">
        <f t="shared" si="42"/>
        <v>41892.208333333336</v>
      </c>
      <c r="T669" s="13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 s="22">
        <v>27500</v>
      </c>
      <c r="E670" s="22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0"/>
        <v>0.20338181818181819</v>
      </c>
      <c r="P670" s="9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3">
        <f t="shared" si="42"/>
        <v>41122.208333333336</v>
      </c>
      <c r="T670" s="13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 s="22">
        <v>48800</v>
      </c>
      <c r="E671" s="22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0"/>
        <v>3.5864754098360656</v>
      </c>
      <c r="P671" s="9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3">
        <f t="shared" si="42"/>
        <v>42912.208333333328</v>
      </c>
      <c r="T671" s="13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 s="22">
        <v>16200</v>
      </c>
      <c r="E672" s="2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0"/>
        <v>4.6885802469135802</v>
      </c>
      <c r="P672" s="9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3">
        <f t="shared" si="42"/>
        <v>42425.25</v>
      </c>
      <c r="T672" s="13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 s="22">
        <v>97600</v>
      </c>
      <c r="E673" s="22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0"/>
        <v>1.220563524590164</v>
      </c>
      <c r="P673" s="9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3">
        <f t="shared" si="42"/>
        <v>40390.208333333336</v>
      </c>
      <c r="T673" s="13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 s="22">
        <v>197900</v>
      </c>
      <c r="E674" s="22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0"/>
        <v>0.55931783729156137</v>
      </c>
      <c r="P674" s="9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3">
        <f t="shared" si="42"/>
        <v>43180.208333333328</v>
      </c>
      <c r="T674" s="13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 s="22">
        <v>5600</v>
      </c>
      <c r="E675" s="22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0"/>
        <v>0.43660714285714286</v>
      </c>
      <c r="P675" s="9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3">
        <f t="shared" si="42"/>
        <v>42475.208333333328</v>
      </c>
      <c r="T675" s="13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 s="22">
        <v>170700</v>
      </c>
      <c r="E676" s="22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0"/>
        <v>0.33538371411833628</v>
      </c>
      <c r="P676" s="9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3">
        <f t="shared" si="42"/>
        <v>40774.208333333336</v>
      </c>
      <c r="T676" s="13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 s="22">
        <v>9700</v>
      </c>
      <c r="E677" s="22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0"/>
        <v>1.2297938144329896</v>
      </c>
      <c r="P677" s="9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3">
        <f t="shared" si="42"/>
        <v>43719.208333333328</v>
      </c>
      <c r="T677" s="13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 s="22">
        <v>62300</v>
      </c>
      <c r="E678" s="22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0"/>
        <v>1.8974959871589085</v>
      </c>
      <c r="P678" s="9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3">
        <f t="shared" si="42"/>
        <v>41178.208333333336</v>
      </c>
      <c r="T678" s="13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 s="22">
        <v>5300</v>
      </c>
      <c r="E679" s="22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0"/>
        <v>0.83622641509433959</v>
      </c>
      <c r="P679" s="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3">
        <f t="shared" si="42"/>
        <v>42561.208333333328</v>
      </c>
      <c r="T679" s="13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 s="22">
        <v>99500</v>
      </c>
      <c r="E680" s="22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0"/>
        <v>0.17968844221105529</v>
      </c>
      <c r="P680" s="9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3">
        <f t="shared" si="42"/>
        <v>43484.25</v>
      </c>
      <c r="T680" s="13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 s="22">
        <v>1400</v>
      </c>
      <c r="E681" s="22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0"/>
        <v>10.365</v>
      </c>
      <c r="P681" s="9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3">
        <f t="shared" si="42"/>
        <v>43756.208333333328</v>
      </c>
      <c r="T681" s="13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 s="22">
        <v>145600</v>
      </c>
      <c r="E682" s="2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0"/>
        <v>0.97405219780219776</v>
      </c>
      <c r="P682" s="9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3">
        <f t="shared" si="42"/>
        <v>43813.25</v>
      </c>
      <c r="T682" s="13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 s="22">
        <v>184100</v>
      </c>
      <c r="E683" s="22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0"/>
        <v>0.86386203150461705</v>
      </c>
      <c r="P683" s="9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3">
        <f t="shared" si="42"/>
        <v>40898.25</v>
      </c>
      <c r="T683" s="13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 s="22">
        <v>5400</v>
      </c>
      <c r="E684" s="22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0"/>
        <v>1.5016666666666667</v>
      </c>
      <c r="P684" s="9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3">
        <f t="shared" si="42"/>
        <v>41619.25</v>
      </c>
      <c r="T684" s="13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 s="22">
        <v>2300</v>
      </c>
      <c r="E685" s="22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0"/>
        <v>3.5843478260869563</v>
      </c>
      <c r="P685" s="9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3">
        <f t="shared" si="42"/>
        <v>43359.208333333328</v>
      </c>
      <c r="T685" s="13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 s="22">
        <v>1400</v>
      </c>
      <c r="E686" s="22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0"/>
        <v>5.4285714285714288</v>
      </c>
      <c r="P686" s="9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3">
        <f t="shared" si="42"/>
        <v>40358.208333333336</v>
      </c>
      <c r="T686" s="13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 s="22">
        <v>140000</v>
      </c>
      <c r="E687" s="22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0"/>
        <v>0.67500714285714281</v>
      </c>
      <c r="P687" s="9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3">
        <f t="shared" si="42"/>
        <v>42239.208333333328</v>
      </c>
      <c r="T687" s="13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 s="22">
        <v>7500</v>
      </c>
      <c r="E688" s="22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0"/>
        <v>1.9174666666666667</v>
      </c>
      <c r="P688" s="9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3">
        <f t="shared" si="42"/>
        <v>43186.208333333328</v>
      </c>
      <c r="T688" s="13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 s="22">
        <v>1500</v>
      </c>
      <c r="E689" s="22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0"/>
        <v>9.32</v>
      </c>
      <c r="P689" s="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3">
        <f t="shared" si="42"/>
        <v>42806.25</v>
      </c>
      <c r="T689" s="13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 s="22">
        <v>2900</v>
      </c>
      <c r="E690" s="22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0"/>
        <v>4.2927586206896553</v>
      </c>
      <c r="P690" s="9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3">
        <f t="shared" si="42"/>
        <v>43475.25</v>
      </c>
      <c r="T690" s="13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 s="22">
        <v>7300</v>
      </c>
      <c r="E691" s="22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0"/>
        <v>1.0065753424657535</v>
      </c>
      <c r="P691" s="9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3">
        <f t="shared" si="42"/>
        <v>41576.208333333336</v>
      </c>
      <c r="T691" s="13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 s="22">
        <v>3600</v>
      </c>
      <c r="E692" s="2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0"/>
        <v>2.266111111111111</v>
      </c>
      <c r="P692" s="9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3">
        <f t="shared" si="42"/>
        <v>40874.25</v>
      </c>
      <c r="T692" s="13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 s="22">
        <v>5000</v>
      </c>
      <c r="E693" s="22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0"/>
        <v>1.4238</v>
      </c>
      <c r="P693" s="9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3">
        <f t="shared" si="42"/>
        <v>41185.208333333336</v>
      </c>
      <c r="T693" s="13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 s="22">
        <v>6000</v>
      </c>
      <c r="E694" s="22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0"/>
        <v>0.90633333333333332</v>
      </c>
      <c r="P694" s="9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3">
        <f t="shared" si="42"/>
        <v>43655.208333333328</v>
      </c>
      <c r="T694" s="13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 s="22">
        <v>180400</v>
      </c>
      <c r="E695" s="22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0"/>
        <v>0.63966740576496672</v>
      </c>
      <c r="P695" s="9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3">
        <f t="shared" si="42"/>
        <v>43025.208333333328</v>
      </c>
      <c r="T695" s="13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 s="22">
        <v>9100</v>
      </c>
      <c r="E696" s="22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0"/>
        <v>0.84131868131868137</v>
      </c>
      <c r="P696" s="9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3">
        <f t="shared" si="42"/>
        <v>43066.25</v>
      </c>
      <c r="T696" s="13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 s="22">
        <v>9200</v>
      </c>
      <c r="E697" s="22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0"/>
        <v>1.3393478260869565</v>
      </c>
      <c r="P697" s="9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3">
        <f t="shared" si="42"/>
        <v>42322.25</v>
      </c>
      <c r="T697" s="13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 s="22">
        <v>164100</v>
      </c>
      <c r="E698" s="22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0"/>
        <v>0.59042047531992692</v>
      </c>
      <c r="P698" s="9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3">
        <f t="shared" si="42"/>
        <v>42114.208333333328</v>
      </c>
      <c r="T698" s="13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 s="22">
        <v>128900</v>
      </c>
      <c r="E699" s="22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0"/>
        <v>1.5280062063615205</v>
      </c>
      <c r="P699" s="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3">
        <f t="shared" si="42"/>
        <v>43190.208333333328</v>
      </c>
      <c r="T699" s="13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 s="22">
        <v>42100</v>
      </c>
      <c r="E700" s="22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0"/>
        <v>4.466912114014252</v>
      </c>
      <c r="P700" s="9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3">
        <f t="shared" si="42"/>
        <v>40871.25</v>
      </c>
      <c r="T700" s="13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 s="22">
        <v>7400</v>
      </c>
      <c r="E701" s="22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0"/>
        <v>0.8439189189189189</v>
      </c>
      <c r="P701" s="9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3">
        <f t="shared" si="42"/>
        <v>43641.208333333328</v>
      </c>
      <c r="T701" s="13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 s="22">
        <v>100</v>
      </c>
      <c r="E702" s="2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0"/>
        <v>0.03</v>
      </c>
      <c r="P702" s="9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3">
        <f t="shared" si="42"/>
        <v>40203.25</v>
      </c>
      <c r="T702" s="13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 s="22">
        <v>52000</v>
      </c>
      <c r="E703" s="22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0"/>
        <v>1.7502692307692307</v>
      </c>
      <c r="P703" s="9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3">
        <f t="shared" si="42"/>
        <v>40629.208333333336</v>
      </c>
      <c r="T703" s="13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 s="22">
        <v>8700</v>
      </c>
      <c r="E704" s="22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0"/>
        <v>0.54137931034482756</v>
      </c>
      <c r="P704" s="9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3">
        <f t="shared" si="42"/>
        <v>41477.208333333336</v>
      </c>
      <c r="T704" s="13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 s="22">
        <v>63400</v>
      </c>
      <c r="E705" s="22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0"/>
        <v>3.1187381703470032</v>
      </c>
      <c r="P705" s="9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3">
        <f t="shared" si="42"/>
        <v>41020.208333333336</v>
      </c>
      <c r="T705" s="13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 s="22">
        <v>8700</v>
      </c>
      <c r="E706" s="22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0"/>
        <v>1.2278160919540231</v>
      </c>
      <c r="P706" s="9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3">
        <f t="shared" si="42"/>
        <v>42555.208333333328</v>
      </c>
      <c r="T706" s="13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 s="22">
        <v>169700</v>
      </c>
      <c r="E707" s="22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44">E707/D707</f>
        <v>0.99026517383618151</v>
      </c>
      <c r="P707" s="9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13">
        <f t="shared" ref="S707:S770" si="46">(((J707/60)/60)/24)+DATE(1970,1,1)</f>
        <v>41619.25</v>
      </c>
      <c r="T707" s="13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 s="22">
        <v>108400</v>
      </c>
      <c r="E708" s="22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44"/>
        <v>1.278468634686347</v>
      </c>
      <c r="P708" s="9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3">
        <f t="shared" si="46"/>
        <v>43471.25</v>
      </c>
      <c r="T708" s="13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 s="22">
        <v>7300</v>
      </c>
      <c r="E709" s="22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4"/>
        <v>1.5861643835616439</v>
      </c>
      <c r="P709" s="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3">
        <f t="shared" si="46"/>
        <v>43442.25</v>
      </c>
      <c r="T709" s="13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 s="22">
        <v>1700</v>
      </c>
      <c r="E710" s="22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4"/>
        <v>7.0705882352941174</v>
      </c>
      <c r="P710" s="9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3">
        <f t="shared" si="46"/>
        <v>42877.208333333328</v>
      </c>
      <c r="T710" s="13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 s="22">
        <v>9800</v>
      </c>
      <c r="E711" s="22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4"/>
        <v>1.4238775510204082</v>
      </c>
      <c r="P711" s="9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3">
        <f t="shared" si="46"/>
        <v>41018.208333333336</v>
      </c>
      <c r="T711" s="13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 s="22">
        <v>4300</v>
      </c>
      <c r="E712" s="2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4"/>
        <v>1.4786046511627906</v>
      </c>
      <c r="P712" s="9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3">
        <f t="shared" si="46"/>
        <v>43295.208333333328</v>
      </c>
      <c r="T712" s="13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 s="22">
        <v>6200</v>
      </c>
      <c r="E713" s="22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4"/>
        <v>0.20322580645161289</v>
      </c>
      <c r="P713" s="9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3">
        <f t="shared" si="46"/>
        <v>42393.25</v>
      </c>
      <c r="T713" s="13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 s="22">
        <v>800</v>
      </c>
      <c r="E714" s="22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4"/>
        <v>18.40625</v>
      </c>
      <c r="P714" s="9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3">
        <f t="shared" si="46"/>
        <v>42559.208333333328</v>
      </c>
      <c r="T714" s="13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 s="22">
        <v>6900</v>
      </c>
      <c r="E715" s="22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4"/>
        <v>1.6194202898550725</v>
      </c>
      <c r="P715" s="9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3">
        <f t="shared" si="46"/>
        <v>42604.208333333328</v>
      </c>
      <c r="T715" s="13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 s="22">
        <v>38500</v>
      </c>
      <c r="E716" s="22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4"/>
        <v>4.7282077922077921</v>
      </c>
      <c r="P716" s="9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3">
        <f t="shared" si="46"/>
        <v>41870.208333333336</v>
      </c>
      <c r="T716" s="13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 s="22">
        <v>118000</v>
      </c>
      <c r="E717" s="22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4"/>
        <v>0.24466101694915254</v>
      </c>
      <c r="P717" s="9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3">
        <f t="shared" si="46"/>
        <v>40397.208333333336</v>
      </c>
      <c r="T717" s="13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 s="22">
        <v>2000</v>
      </c>
      <c r="E718" s="22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4"/>
        <v>5.1764999999999999</v>
      </c>
      <c r="P718" s="9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3">
        <f t="shared" si="46"/>
        <v>41465.208333333336</v>
      </c>
      <c r="T718" s="13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 s="22">
        <v>5600</v>
      </c>
      <c r="E719" s="22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4"/>
        <v>2.4764285714285714</v>
      </c>
      <c r="P719" s="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3">
        <f t="shared" si="46"/>
        <v>40777.208333333336</v>
      </c>
      <c r="T719" s="13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 s="22">
        <v>8300</v>
      </c>
      <c r="E720" s="22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4"/>
        <v>1.0020481927710843</v>
      </c>
      <c r="P720" s="9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3">
        <f t="shared" si="46"/>
        <v>41442.208333333336</v>
      </c>
      <c r="T720" s="13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 s="22">
        <v>6900</v>
      </c>
      <c r="E721" s="22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4"/>
        <v>1.53</v>
      </c>
      <c r="P721" s="9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3">
        <f t="shared" si="46"/>
        <v>41058.208333333336</v>
      </c>
      <c r="T721" s="13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 s="22">
        <v>8700</v>
      </c>
      <c r="E722" s="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4"/>
        <v>0.37091954022988505</v>
      </c>
      <c r="P722" s="9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3">
        <f t="shared" si="46"/>
        <v>43152.25</v>
      </c>
      <c r="T722" s="13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 s="22">
        <v>123600</v>
      </c>
      <c r="E723" s="22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4"/>
        <v>4.3923948220064728E-2</v>
      </c>
      <c r="P723" s="9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3">
        <f t="shared" si="46"/>
        <v>43194.208333333328</v>
      </c>
      <c r="T723" s="13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 s="22">
        <v>48500</v>
      </c>
      <c r="E724" s="22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4"/>
        <v>1.5650721649484536</v>
      </c>
      <c r="P724" s="9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3">
        <f t="shared" si="46"/>
        <v>43045.25</v>
      </c>
      <c r="T724" s="13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 s="22">
        <v>4900</v>
      </c>
      <c r="E725" s="22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4"/>
        <v>2.704081632653061</v>
      </c>
      <c r="P725" s="9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3">
        <f t="shared" si="46"/>
        <v>42431.25</v>
      </c>
      <c r="T725" s="13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 s="22">
        <v>8400</v>
      </c>
      <c r="E726" s="22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4"/>
        <v>1.3405952380952382</v>
      </c>
      <c r="P726" s="9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3">
        <f t="shared" si="46"/>
        <v>41934.208333333336</v>
      </c>
      <c r="T726" s="13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 s="22">
        <v>193200</v>
      </c>
      <c r="E727" s="22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4"/>
        <v>0.50398033126293995</v>
      </c>
      <c r="P727" s="9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3">
        <f t="shared" si="46"/>
        <v>41958.25</v>
      </c>
      <c r="T727" s="13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 s="22">
        <v>54300</v>
      </c>
      <c r="E728" s="22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4"/>
        <v>0.88815837937384901</v>
      </c>
      <c r="P728" s="9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3">
        <f t="shared" si="46"/>
        <v>40476.208333333336</v>
      </c>
      <c r="T728" s="13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 s="22">
        <v>8900</v>
      </c>
      <c r="E729" s="22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4"/>
        <v>1.65</v>
      </c>
      <c r="P729" s="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3">
        <f t="shared" si="46"/>
        <v>43485.25</v>
      </c>
      <c r="T729" s="13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 s="22">
        <v>4200</v>
      </c>
      <c r="E730" s="22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4"/>
        <v>0.17499999999999999</v>
      </c>
      <c r="P730" s="9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3">
        <f t="shared" si="46"/>
        <v>42515.208333333328</v>
      </c>
      <c r="T730" s="13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 s="22">
        <v>5600</v>
      </c>
      <c r="E731" s="22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4"/>
        <v>1.8566071428571429</v>
      </c>
      <c r="P731" s="9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3">
        <f t="shared" si="46"/>
        <v>41309.25</v>
      </c>
      <c r="T731" s="13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 s="22">
        <v>28800</v>
      </c>
      <c r="E732" s="2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4"/>
        <v>4.1266319444444441</v>
      </c>
      <c r="P732" s="9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3">
        <f t="shared" si="46"/>
        <v>42147.208333333328</v>
      </c>
      <c r="T732" s="13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 s="22">
        <v>8000</v>
      </c>
      <c r="E733" s="22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4"/>
        <v>0.90249999999999997</v>
      </c>
      <c r="P733" s="9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3">
        <f t="shared" si="46"/>
        <v>42939.208333333328</v>
      </c>
      <c r="T733" s="13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 s="22">
        <v>117000</v>
      </c>
      <c r="E734" s="22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4"/>
        <v>0.91984615384615387</v>
      </c>
      <c r="P734" s="9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3">
        <f t="shared" si="46"/>
        <v>42816.208333333328</v>
      </c>
      <c r="T734" s="13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 s="22">
        <v>15800</v>
      </c>
      <c r="E735" s="22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4"/>
        <v>5.2700632911392402</v>
      </c>
      <c r="P735" s="9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3">
        <f t="shared" si="46"/>
        <v>41844.208333333336</v>
      </c>
      <c r="T735" s="13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 s="22">
        <v>4200</v>
      </c>
      <c r="E736" s="22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4"/>
        <v>3.1914285714285713</v>
      </c>
      <c r="P736" s="9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3">
        <f t="shared" si="46"/>
        <v>42763.25</v>
      </c>
      <c r="T736" s="13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 s="22">
        <v>37100</v>
      </c>
      <c r="E737" s="22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4"/>
        <v>3.5418867924528303</v>
      </c>
      <c r="P737" s="9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3">
        <f t="shared" si="46"/>
        <v>42459.208333333328</v>
      </c>
      <c r="T737" s="13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 s="22">
        <v>7700</v>
      </c>
      <c r="E738" s="22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4"/>
        <v>0.32896103896103895</v>
      </c>
      <c r="P738" s="9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3">
        <f t="shared" si="46"/>
        <v>42055.25</v>
      </c>
      <c r="T738" s="13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 s="22">
        <v>3700</v>
      </c>
      <c r="E739" s="22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4"/>
        <v>1.358918918918919</v>
      </c>
      <c r="P739" s="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3">
        <f t="shared" si="46"/>
        <v>42685.25</v>
      </c>
      <c r="T739" s="13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 s="22">
        <v>74700</v>
      </c>
      <c r="E740" s="22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4"/>
        <v>2.0843373493975904E-2</v>
      </c>
      <c r="P740" s="9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3">
        <f t="shared" si="46"/>
        <v>41959.25</v>
      </c>
      <c r="T740" s="13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 s="22">
        <v>10000</v>
      </c>
      <c r="E741" s="22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4"/>
        <v>0.61</v>
      </c>
      <c r="P741" s="9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3">
        <f t="shared" si="46"/>
        <v>41089.208333333336</v>
      </c>
      <c r="T741" s="13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 s="22">
        <v>5300</v>
      </c>
      <c r="E742" s="2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4"/>
        <v>0.30037735849056602</v>
      </c>
      <c r="P742" s="9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3">
        <f t="shared" si="46"/>
        <v>42769.25</v>
      </c>
      <c r="T742" s="13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 s="22">
        <v>1200</v>
      </c>
      <c r="E743" s="22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4"/>
        <v>11.791666666666666</v>
      </c>
      <c r="P743" s="9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3">
        <f t="shared" si="46"/>
        <v>40321.208333333336</v>
      </c>
      <c r="T743" s="13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 s="22">
        <v>1200</v>
      </c>
      <c r="E744" s="22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4"/>
        <v>11.260833333333334</v>
      </c>
      <c r="P744" s="9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3">
        <f t="shared" si="46"/>
        <v>40197.25</v>
      </c>
      <c r="T744" s="13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 s="22">
        <v>3900</v>
      </c>
      <c r="E745" s="22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4"/>
        <v>0.12923076923076923</v>
      </c>
      <c r="P745" s="9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3">
        <f t="shared" si="46"/>
        <v>42298.208333333328</v>
      </c>
      <c r="T745" s="13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 s="22">
        <v>2000</v>
      </c>
      <c r="E746" s="22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4"/>
        <v>7.12</v>
      </c>
      <c r="P746" s="9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3">
        <f t="shared" si="46"/>
        <v>43322.208333333328</v>
      </c>
      <c r="T746" s="13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 s="22">
        <v>6900</v>
      </c>
      <c r="E747" s="22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4"/>
        <v>0.30304347826086958</v>
      </c>
      <c r="P747" s="9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3">
        <f t="shared" si="46"/>
        <v>40328.208333333336</v>
      </c>
      <c r="T747" s="13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 s="22">
        <v>55800</v>
      </c>
      <c r="E748" s="22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4"/>
        <v>2.1250896057347672</v>
      </c>
      <c r="P748" s="9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3">
        <f t="shared" si="46"/>
        <v>40825.208333333336</v>
      </c>
      <c r="T748" s="13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 s="22">
        <v>4900</v>
      </c>
      <c r="E749" s="22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4"/>
        <v>2.2885714285714287</v>
      </c>
      <c r="P749" s="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3">
        <f t="shared" si="46"/>
        <v>40423.208333333336</v>
      </c>
      <c r="T749" s="13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 s="22">
        <v>194900</v>
      </c>
      <c r="E750" s="22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4"/>
        <v>0.34959979476654696</v>
      </c>
      <c r="P750" s="9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3">
        <f t="shared" si="46"/>
        <v>40238.25</v>
      </c>
      <c r="T750" s="13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 s="22">
        <v>8600</v>
      </c>
      <c r="E751" s="22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4"/>
        <v>1.5729069767441861</v>
      </c>
      <c r="P751" s="9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3">
        <f t="shared" si="46"/>
        <v>41920.208333333336</v>
      </c>
      <c r="T751" s="13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 s="22">
        <v>100</v>
      </c>
      <c r="E752" s="2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4"/>
        <v>0.01</v>
      </c>
      <c r="P752" s="9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3">
        <f t="shared" si="46"/>
        <v>40360.208333333336</v>
      </c>
      <c r="T752" s="13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 s="22">
        <v>3600</v>
      </c>
      <c r="E753" s="22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4"/>
        <v>2.3230555555555554</v>
      </c>
      <c r="P753" s="9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3">
        <f t="shared" si="46"/>
        <v>42446.208333333328</v>
      </c>
      <c r="T753" s="13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 s="22">
        <v>5800</v>
      </c>
      <c r="E754" s="22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4"/>
        <v>0.92448275862068963</v>
      </c>
      <c r="P754" s="9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3">
        <f t="shared" si="46"/>
        <v>40395.208333333336</v>
      </c>
      <c r="T754" s="13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 s="22">
        <v>4700</v>
      </c>
      <c r="E755" s="22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4"/>
        <v>2.5670212765957445</v>
      </c>
      <c r="P755" s="9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3">
        <f t="shared" si="46"/>
        <v>40321.208333333336</v>
      </c>
      <c r="T755" s="13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 s="22">
        <v>70400</v>
      </c>
      <c r="E756" s="22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4"/>
        <v>1.6847017045454546</v>
      </c>
      <c r="P756" s="9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3">
        <f t="shared" si="46"/>
        <v>41210.208333333336</v>
      </c>
      <c r="T756" s="13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 s="22">
        <v>4500</v>
      </c>
      <c r="E757" s="22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4"/>
        <v>1.6657777777777778</v>
      </c>
      <c r="P757" s="9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3">
        <f t="shared" si="46"/>
        <v>43096.25</v>
      </c>
      <c r="T757" s="13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 s="22">
        <v>1300</v>
      </c>
      <c r="E758" s="22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4"/>
        <v>7.7207692307692311</v>
      </c>
      <c r="P758" s="9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3">
        <f t="shared" si="46"/>
        <v>42024.25</v>
      </c>
      <c r="T758" s="13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 s="22">
        <v>1400</v>
      </c>
      <c r="E759" s="22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4"/>
        <v>4.0685714285714285</v>
      </c>
      <c r="P759" s="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3">
        <f t="shared" si="46"/>
        <v>40675.208333333336</v>
      </c>
      <c r="T759" s="13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 s="22">
        <v>29600</v>
      </c>
      <c r="E760" s="22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4"/>
        <v>5.6420608108108112</v>
      </c>
      <c r="P760" s="9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3">
        <f t="shared" si="46"/>
        <v>41936.208333333336</v>
      </c>
      <c r="T760" s="13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 s="22">
        <v>167500</v>
      </c>
      <c r="E761" s="22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4"/>
        <v>0.6842686567164179</v>
      </c>
      <c r="P761" s="9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3">
        <f t="shared" si="46"/>
        <v>43136.25</v>
      </c>
      <c r="T761" s="13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 s="22">
        <v>48300</v>
      </c>
      <c r="E762" s="2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4"/>
        <v>0.34351966873706002</v>
      </c>
      <c r="P762" s="9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3">
        <f t="shared" si="46"/>
        <v>43678.208333333328</v>
      </c>
      <c r="T762" s="13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 s="22">
        <v>2200</v>
      </c>
      <c r="E763" s="22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4"/>
        <v>6.5545454545454547</v>
      </c>
      <c r="P763" s="9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3">
        <f t="shared" si="46"/>
        <v>42938.208333333328</v>
      </c>
      <c r="T763" s="13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 s="22">
        <v>3500</v>
      </c>
      <c r="E764" s="22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4"/>
        <v>1.7725714285714285</v>
      </c>
      <c r="P764" s="9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3">
        <f t="shared" si="46"/>
        <v>41241.25</v>
      </c>
      <c r="T764" s="13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 s="22">
        <v>5600</v>
      </c>
      <c r="E765" s="22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4"/>
        <v>1.1317857142857144</v>
      </c>
      <c r="P765" s="9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3">
        <f t="shared" si="46"/>
        <v>41037.208333333336</v>
      </c>
      <c r="T765" s="13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 s="22">
        <v>1100</v>
      </c>
      <c r="E766" s="22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4"/>
        <v>7.2818181818181822</v>
      </c>
      <c r="P766" s="9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3">
        <f t="shared" si="46"/>
        <v>40676.208333333336</v>
      </c>
      <c r="T766" s="13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 s="22">
        <v>3900</v>
      </c>
      <c r="E767" s="22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4"/>
        <v>2.0833333333333335</v>
      </c>
      <c r="P767" s="9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3">
        <f t="shared" si="46"/>
        <v>42840.208333333328</v>
      </c>
      <c r="T767" s="13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 s="22">
        <v>43800</v>
      </c>
      <c r="E768" s="22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4"/>
        <v>0.31171232876712329</v>
      </c>
      <c r="P768" s="9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3">
        <f t="shared" si="46"/>
        <v>43362.208333333328</v>
      </c>
      <c r="T768" s="13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 s="22">
        <v>97200</v>
      </c>
      <c r="E769" s="22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4"/>
        <v>0.56967078189300413</v>
      </c>
      <c r="P769" s="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3">
        <f t="shared" si="46"/>
        <v>42283.208333333328</v>
      </c>
      <c r="T769" s="13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 s="22">
        <v>4800</v>
      </c>
      <c r="E770" s="22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4"/>
        <v>2.31</v>
      </c>
      <c r="P770" s="9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3">
        <f t="shared" si="46"/>
        <v>41619.25</v>
      </c>
      <c r="T770" s="13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 s="22">
        <v>125600</v>
      </c>
      <c r="E771" s="22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48">E771/D771</f>
        <v>0.86867834394904464</v>
      </c>
      <c r="P771" s="9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13">
        <f t="shared" ref="S771:S834" si="50">(((J771/60)/60)/24)+DATE(1970,1,1)</f>
        <v>41501.208333333336</v>
      </c>
      <c r="T771" s="13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 s="22">
        <v>4300</v>
      </c>
      <c r="E772" s="2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48"/>
        <v>2.7074418604651163</v>
      </c>
      <c r="P772" s="9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3">
        <f t="shared" si="50"/>
        <v>41743.208333333336</v>
      </c>
      <c r="T772" s="13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 s="22">
        <v>5600</v>
      </c>
      <c r="E773" s="22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8"/>
        <v>0.49446428571428569</v>
      </c>
      <c r="P773" s="9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3">
        <f t="shared" si="50"/>
        <v>43491.25</v>
      </c>
      <c r="T773" s="13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 s="22">
        <v>149600</v>
      </c>
      <c r="E774" s="22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8"/>
        <v>1.1335962566844919</v>
      </c>
      <c r="P774" s="9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3">
        <f t="shared" si="50"/>
        <v>43505.25</v>
      </c>
      <c r="T774" s="13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 s="22">
        <v>53100</v>
      </c>
      <c r="E775" s="22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8"/>
        <v>1.9055555555555554</v>
      </c>
      <c r="P775" s="9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3">
        <f t="shared" si="50"/>
        <v>42838.208333333328</v>
      </c>
      <c r="T775" s="13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 s="22">
        <v>5000</v>
      </c>
      <c r="E776" s="22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8"/>
        <v>1.355</v>
      </c>
      <c r="P776" s="9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3">
        <f t="shared" si="50"/>
        <v>42513.208333333328</v>
      </c>
      <c r="T776" s="13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 s="22">
        <v>9400</v>
      </c>
      <c r="E777" s="22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8"/>
        <v>0.10297872340425532</v>
      </c>
      <c r="P777" s="9">
        <f t="shared" si="49"/>
        <v>96.8</v>
      </c>
      <c r="Q777" t="str" cm="1">
        <f t="array" ref="Q777:R777">_xlfn.TEXTSPLIT(N777,"/")</f>
        <v>music</v>
      </c>
      <c r="R777" t="str">
        <v>rock</v>
      </c>
      <c r="S777" s="13">
        <f t="shared" si="50"/>
        <v>41949.25</v>
      </c>
      <c r="T777" s="13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 s="22">
        <v>110800</v>
      </c>
      <c r="E778" s="22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8"/>
        <v>0.65544223826714798</v>
      </c>
      <c r="P778" s="9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3">
        <f t="shared" si="50"/>
        <v>43650.208333333328</v>
      </c>
      <c r="T778" s="13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 s="22">
        <v>93800</v>
      </c>
      <c r="E779" s="22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8"/>
        <v>0.49026652452025588</v>
      </c>
      <c r="P779" s="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3">
        <f t="shared" si="50"/>
        <v>40809.208333333336</v>
      </c>
      <c r="T779" s="13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 s="22">
        <v>1300</v>
      </c>
      <c r="E780" s="22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8"/>
        <v>7.8792307692307695</v>
      </c>
      <c r="P780" s="9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3">
        <f t="shared" si="50"/>
        <v>40768.208333333336</v>
      </c>
      <c r="T780" s="13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 s="22">
        <v>108700</v>
      </c>
      <c r="E781" s="22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8"/>
        <v>0.80306347746090156</v>
      </c>
      <c r="P781" s="9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3">
        <f t="shared" si="50"/>
        <v>42230.208333333328</v>
      </c>
      <c r="T781" s="13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 s="22">
        <v>5100</v>
      </c>
      <c r="E782" s="2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8"/>
        <v>1.0629411764705883</v>
      </c>
      <c r="P782" s="9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3">
        <f t="shared" si="50"/>
        <v>42573.208333333328</v>
      </c>
      <c r="T782" s="13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 s="22">
        <v>8700</v>
      </c>
      <c r="E783" s="22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8"/>
        <v>0.50735632183908042</v>
      </c>
      <c r="P783" s="9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3">
        <f t="shared" si="50"/>
        <v>40482.208333333336</v>
      </c>
      <c r="T783" s="13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 s="22">
        <v>5100</v>
      </c>
      <c r="E784" s="22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8"/>
        <v>2.153137254901961</v>
      </c>
      <c r="P784" s="9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3">
        <f t="shared" si="50"/>
        <v>40603.25</v>
      </c>
      <c r="T784" s="13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 s="22">
        <v>7400</v>
      </c>
      <c r="E785" s="22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8"/>
        <v>1.4122972972972974</v>
      </c>
      <c r="P785" s="9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3">
        <f t="shared" si="50"/>
        <v>41625.25</v>
      </c>
      <c r="T785" s="13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 s="22">
        <v>88900</v>
      </c>
      <c r="E786" s="22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8"/>
        <v>1.1533745781777278</v>
      </c>
      <c r="P786" s="9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3">
        <f t="shared" si="50"/>
        <v>42435.25</v>
      </c>
      <c r="T786" s="13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 s="22">
        <v>6700</v>
      </c>
      <c r="E787" s="22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8"/>
        <v>1.9311940298507462</v>
      </c>
      <c r="P787" s="9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3">
        <f t="shared" si="50"/>
        <v>43582.208333333328</v>
      </c>
      <c r="T787" s="13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 s="22">
        <v>1500</v>
      </c>
      <c r="E788" s="22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8"/>
        <v>7.2973333333333334</v>
      </c>
      <c r="P788" s="9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3">
        <f t="shared" si="50"/>
        <v>43186.208333333328</v>
      </c>
      <c r="T788" s="13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 s="22">
        <v>61200</v>
      </c>
      <c r="E789" s="22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8"/>
        <v>0.99663398692810456</v>
      </c>
      <c r="P789" s="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3">
        <f t="shared" si="50"/>
        <v>40684.208333333336</v>
      </c>
      <c r="T789" s="13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 s="22">
        <v>3600</v>
      </c>
      <c r="E790" s="22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8"/>
        <v>0.88166666666666671</v>
      </c>
      <c r="P790" s="9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3">
        <f t="shared" si="50"/>
        <v>41202.208333333336</v>
      </c>
      <c r="T790" s="13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 s="22">
        <v>9000</v>
      </c>
      <c r="E791" s="22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8"/>
        <v>0.37233333333333335</v>
      </c>
      <c r="P791" s="9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3">
        <f t="shared" si="50"/>
        <v>41786.208333333336</v>
      </c>
      <c r="T791" s="13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 s="22">
        <v>185900</v>
      </c>
      <c r="E792" s="2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8"/>
        <v>0.30540075309306081</v>
      </c>
      <c r="P792" s="9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3">
        <f t="shared" si="50"/>
        <v>40223.25</v>
      </c>
      <c r="T792" s="13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 s="22">
        <v>2100</v>
      </c>
      <c r="E793" s="22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8"/>
        <v>0.25714285714285712</v>
      </c>
      <c r="P793" s="9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3">
        <f t="shared" si="50"/>
        <v>42715.25</v>
      </c>
      <c r="T793" s="13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 s="22">
        <v>2000</v>
      </c>
      <c r="E794" s="22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8"/>
        <v>0.34</v>
      </c>
      <c r="P794" s="9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3">
        <f t="shared" si="50"/>
        <v>41451.208333333336</v>
      </c>
      <c r="T794" s="13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 s="22">
        <v>1100</v>
      </c>
      <c r="E795" s="22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8"/>
        <v>11.859090909090909</v>
      </c>
      <c r="P795" s="9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3">
        <f t="shared" si="50"/>
        <v>41450.208333333336</v>
      </c>
      <c r="T795" s="13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 s="22">
        <v>6600</v>
      </c>
      <c r="E796" s="22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8"/>
        <v>1.2539393939393939</v>
      </c>
      <c r="P796" s="9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3">
        <f t="shared" si="50"/>
        <v>43091.25</v>
      </c>
      <c r="T796" s="13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 s="22">
        <v>7100</v>
      </c>
      <c r="E797" s="22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8"/>
        <v>0.14394366197183098</v>
      </c>
      <c r="P797" s="9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3">
        <f t="shared" si="50"/>
        <v>42675.208333333328</v>
      </c>
      <c r="T797" s="13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 s="22">
        <v>7800</v>
      </c>
      <c r="E798" s="22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8"/>
        <v>0.54807692307692313</v>
      </c>
      <c r="P798" s="9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3">
        <f t="shared" si="50"/>
        <v>41859.208333333336</v>
      </c>
      <c r="T798" s="13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 s="22">
        <v>7600</v>
      </c>
      <c r="E799" s="22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8"/>
        <v>1.0963157894736841</v>
      </c>
      <c r="P799" s="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3">
        <f t="shared" si="50"/>
        <v>43464.25</v>
      </c>
      <c r="T799" s="13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 s="22">
        <v>3400</v>
      </c>
      <c r="E800" s="22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8"/>
        <v>1.8847058823529412</v>
      </c>
      <c r="P800" s="9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3">
        <f t="shared" si="50"/>
        <v>41060.208333333336</v>
      </c>
      <c r="T800" s="13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 s="22">
        <v>84500</v>
      </c>
      <c r="E801" s="22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8"/>
        <v>0.87008284023668636</v>
      </c>
      <c r="P801" s="9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3">
        <f t="shared" si="50"/>
        <v>42399.25</v>
      </c>
      <c r="T801" s="13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 s="22">
        <v>100</v>
      </c>
      <c r="E802" s="2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8"/>
        <v>0.01</v>
      </c>
      <c r="P802" s="9">
        <f t="shared" si="49"/>
        <v>1</v>
      </c>
      <c r="Q802" t="str" cm="1">
        <f t="array" ref="Q802:R802">_xlfn.TEXTSPLIT(N802,"/")</f>
        <v>music</v>
      </c>
      <c r="R802" t="str">
        <v>rock</v>
      </c>
      <c r="S802" s="13">
        <f t="shared" si="50"/>
        <v>42167.208333333328</v>
      </c>
      <c r="T802" s="13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 s="22">
        <v>2300</v>
      </c>
      <c r="E803" s="22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8"/>
        <v>2.0291304347826089</v>
      </c>
      <c r="P803" s="9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3">
        <f t="shared" si="50"/>
        <v>43830.25</v>
      </c>
      <c r="T803" s="13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 s="22">
        <v>6200</v>
      </c>
      <c r="E804" s="22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8"/>
        <v>1.9703225806451612</v>
      </c>
      <c r="P804" s="9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3">
        <f t="shared" si="50"/>
        <v>43650.208333333328</v>
      </c>
      <c r="T804" s="13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 s="22">
        <v>6100</v>
      </c>
      <c r="E805" s="22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8"/>
        <v>1.07</v>
      </c>
      <c r="P805" s="9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3">
        <f t="shared" si="50"/>
        <v>43492.25</v>
      </c>
      <c r="T805" s="13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 s="22">
        <v>2600</v>
      </c>
      <c r="E806" s="22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8"/>
        <v>2.6873076923076922</v>
      </c>
      <c r="P806" s="9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3">
        <f t="shared" si="50"/>
        <v>43102.25</v>
      </c>
      <c r="T806" s="13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 s="22">
        <v>9700</v>
      </c>
      <c r="E807" s="22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8"/>
        <v>0.50845360824742269</v>
      </c>
      <c r="P807" s="9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3">
        <f t="shared" si="50"/>
        <v>41958.25</v>
      </c>
      <c r="T807" s="13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 s="22">
        <v>700</v>
      </c>
      <c r="E808" s="22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8"/>
        <v>11.802857142857142</v>
      </c>
      <c r="P808" s="9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3">
        <f t="shared" si="50"/>
        <v>40973.25</v>
      </c>
      <c r="T808" s="13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 s="22">
        <v>700</v>
      </c>
      <c r="E809" s="22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8"/>
        <v>2.64</v>
      </c>
      <c r="P809" s="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3">
        <f t="shared" si="50"/>
        <v>43753.208333333328</v>
      </c>
      <c r="T809" s="13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 s="22">
        <v>5200</v>
      </c>
      <c r="E810" s="22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8"/>
        <v>0.30442307692307691</v>
      </c>
      <c r="P810" s="9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3">
        <f t="shared" si="50"/>
        <v>42507.208333333328</v>
      </c>
      <c r="T810" s="13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 s="22">
        <v>140800</v>
      </c>
      <c r="E811" s="22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8"/>
        <v>0.62880681818181816</v>
      </c>
      <c r="P811" s="9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3">
        <f t="shared" si="50"/>
        <v>41135.208333333336</v>
      </c>
      <c r="T811" s="13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 s="22">
        <v>6400</v>
      </c>
      <c r="E812" s="2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8"/>
        <v>1.9312499999999999</v>
      </c>
      <c r="P812" s="9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3">
        <f t="shared" si="50"/>
        <v>43067.25</v>
      </c>
      <c r="T812" s="13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 s="22">
        <v>92500</v>
      </c>
      <c r="E813" s="22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8"/>
        <v>0.77102702702702708</v>
      </c>
      <c r="P813" s="9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3">
        <f t="shared" si="50"/>
        <v>42378.25</v>
      </c>
      <c r="T813" s="13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 s="22">
        <v>59700</v>
      </c>
      <c r="E814" s="22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8"/>
        <v>2.2552763819095478</v>
      </c>
      <c r="P814" s="9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3">
        <f t="shared" si="50"/>
        <v>43206.208333333328</v>
      </c>
      <c r="T814" s="13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 s="22">
        <v>3200</v>
      </c>
      <c r="E815" s="22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8"/>
        <v>2.3940625</v>
      </c>
      <c r="P815" s="9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3">
        <f t="shared" si="50"/>
        <v>41148.208333333336</v>
      </c>
      <c r="T815" s="13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 s="22">
        <v>3200</v>
      </c>
      <c r="E816" s="22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8"/>
        <v>0.921875</v>
      </c>
      <c r="P816" s="9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3">
        <f t="shared" si="50"/>
        <v>42517.208333333328</v>
      </c>
      <c r="T816" s="13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 s="22">
        <v>9000</v>
      </c>
      <c r="E817" s="22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8"/>
        <v>1.3023333333333333</v>
      </c>
      <c r="P817" s="9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3">
        <f t="shared" si="50"/>
        <v>43068.25</v>
      </c>
      <c r="T817" s="13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 s="22">
        <v>2300</v>
      </c>
      <c r="E818" s="22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8"/>
        <v>6.1521739130434785</v>
      </c>
      <c r="P818" s="9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3">
        <f t="shared" si="50"/>
        <v>41680.25</v>
      </c>
      <c r="T818" s="13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 s="22">
        <v>51300</v>
      </c>
      <c r="E819" s="22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8"/>
        <v>3.687953216374269</v>
      </c>
      <c r="P819" s="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3">
        <f t="shared" si="50"/>
        <v>43589.208333333328</v>
      </c>
      <c r="T819" s="13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 s="22">
        <v>700</v>
      </c>
      <c r="E820" s="22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8"/>
        <v>10.948571428571428</v>
      </c>
      <c r="P820" s="9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3">
        <f t="shared" si="50"/>
        <v>43486.25</v>
      </c>
      <c r="T820" s="13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 s="22">
        <v>8900</v>
      </c>
      <c r="E821" s="22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8"/>
        <v>0.50662921348314605</v>
      </c>
      <c r="P821" s="9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3">
        <f t="shared" si="50"/>
        <v>41237.25</v>
      </c>
      <c r="T821" s="13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 s="22">
        <v>1500</v>
      </c>
      <c r="E822" s="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8"/>
        <v>8.0060000000000002</v>
      </c>
      <c r="P822" s="9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3">
        <f t="shared" si="50"/>
        <v>43310.208333333328</v>
      </c>
      <c r="T822" s="13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 s="22">
        <v>4900</v>
      </c>
      <c r="E823" s="22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8"/>
        <v>2.9128571428571428</v>
      </c>
      <c r="P823" s="9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3">
        <f t="shared" si="50"/>
        <v>42794.25</v>
      </c>
      <c r="T823" s="13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 s="22">
        <v>54000</v>
      </c>
      <c r="E824" s="22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8"/>
        <v>3.4996666666666667</v>
      </c>
      <c r="P824" s="9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3">
        <f t="shared" si="50"/>
        <v>41698.25</v>
      </c>
      <c r="T824" s="13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 s="22">
        <v>4100</v>
      </c>
      <c r="E825" s="22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8"/>
        <v>3.5707317073170732</v>
      </c>
      <c r="P825" s="9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3">
        <f t="shared" si="50"/>
        <v>41892.208333333336</v>
      </c>
      <c r="T825" s="13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 s="22">
        <v>85000</v>
      </c>
      <c r="E826" s="22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8"/>
        <v>1.2648941176470587</v>
      </c>
      <c r="P826" s="9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3">
        <f t="shared" si="50"/>
        <v>40348.208333333336</v>
      </c>
      <c r="T826" s="13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 s="22">
        <v>3600</v>
      </c>
      <c r="E827" s="22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8"/>
        <v>3.875</v>
      </c>
      <c r="P827" s="9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3">
        <f t="shared" si="50"/>
        <v>42941.208333333328</v>
      </c>
      <c r="T827" s="13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 s="22">
        <v>2800</v>
      </c>
      <c r="E828" s="22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8"/>
        <v>4.5703571428571426</v>
      </c>
      <c r="P828" s="9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3">
        <f t="shared" si="50"/>
        <v>40525.25</v>
      </c>
      <c r="T828" s="13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 s="22">
        <v>2300</v>
      </c>
      <c r="E829" s="22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8"/>
        <v>2.6669565217391304</v>
      </c>
      <c r="P829" s="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3">
        <f t="shared" si="50"/>
        <v>40666.208333333336</v>
      </c>
      <c r="T829" s="13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 s="22">
        <v>7100</v>
      </c>
      <c r="E830" s="22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8"/>
        <v>0.69</v>
      </c>
      <c r="P830" s="9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3">
        <f t="shared" si="50"/>
        <v>43340.208333333328</v>
      </c>
      <c r="T830" s="13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 s="22">
        <v>9600</v>
      </c>
      <c r="E831" s="22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8"/>
        <v>0.51343749999999999</v>
      </c>
      <c r="P831" s="9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3">
        <f t="shared" si="50"/>
        <v>42164.208333333328</v>
      </c>
      <c r="T831" s="13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 s="22">
        <v>121600</v>
      </c>
      <c r="E832" s="2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8"/>
        <v>1.1710526315789473E-2</v>
      </c>
      <c r="P832" s="9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3">
        <f t="shared" si="50"/>
        <v>43103.25</v>
      </c>
      <c r="T832" s="13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 s="22">
        <v>97100</v>
      </c>
      <c r="E833" s="22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8"/>
        <v>1.089773429454171</v>
      </c>
      <c r="P833" s="9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3">
        <f t="shared" si="50"/>
        <v>40994.208333333336</v>
      </c>
      <c r="T833" s="13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 s="22">
        <v>43200</v>
      </c>
      <c r="E834" s="22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8"/>
        <v>3.1517592592592591</v>
      </c>
      <c r="P834" s="9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3">
        <f t="shared" si="50"/>
        <v>42299.208333333328</v>
      </c>
      <c r="T834" s="13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 s="22">
        <v>6800</v>
      </c>
      <c r="E835" s="22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52">E835/D835</f>
        <v>1.5769117647058823</v>
      </c>
      <c r="P835" s="9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13">
        <f t="shared" ref="S835:S898" si="54">(((J835/60)/60)/24)+DATE(1970,1,1)</f>
        <v>40588.25</v>
      </c>
      <c r="T835" s="13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 s="22">
        <v>7300</v>
      </c>
      <c r="E836" s="22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52"/>
        <v>1.5380821917808218</v>
      </c>
      <c r="P836" s="9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3">
        <f t="shared" si="54"/>
        <v>41448.208333333336</v>
      </c>
      <c r="T836" s="13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 s="22">
        <v>86200</v>
      </c>
      <c r="E837" s="22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2"/>
        <v>0.89738979118329465</v>
      </c>
      <c r="P837" s="9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3">
        <f t="shared" si="54"/>
        <v>42063.25</v>
      </c>
      <c r="T837" s="13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 s="22">
        <v>8100</v>
      </c>
      <c r="E838" s="22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2"/>
        <v>0.75135802469135804</v>
      </c>
      <c r="P838" s="9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3">
        <f t="shared" si="54"/>
        <v>40214.25</v>
      </c>
      <c r="T838" s="13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 s="22">
        <v>17700</v>
      </c>
      <c r="E839" s="22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2"/>
        <v>8.5288135593220336</v>
      </c>
      <c r="P839" s="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3">
        <f t="shared" si="54"/>
        <v>40629.208333333336</v>
      </c>
      <c r="T839" s="13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 s="22">
        <v>6400</v>
      </c>
      <c r="E840" s="22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2"/>
        <v>1.3890625000000001</v>
      </c>
      <c r="P840" s="9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3">
        <f t="shared" si="54"/>
        <v>43370.208333333328</v>
      </c>
      <c r="T840" s="13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 s="22">
        <v>7700</v>
      </c>
      <c r="E841" s="22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2"/>
        <v>1.9018181818181819</v>
      </c>
      <c r="P841" s="9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3">
        <f t="shared" si="54"/>
        <v>41715.208333333336</v>
      </c>
      <c r="T841" s="13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 s="22">
        <v>116300</v>
      </c>
      <c r="E842" s="2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2"/>
        <v>1.0024333619948409</v>
      </c>
      <c r="P842" s="9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3">
        <f t="shared" si="54"/>
        <v>41836.208333333336</v>
      </c>
      <c r="T842" s="13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 s="22">
        <v>9100</v>
      </c>
      <c r="E843" s="22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2"/>
        <v>1.4275824175824177</v>
      </c>
      <c r="P843" s="9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3">
        <f t="shared" si="54"/>
        <v>42419.25</v>
      </c>
      <c r="T843" s="13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 s="22">
        <v>1500</v>
      </c>
      <c r="E844" s="22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2"/>
        <v>5.6313333333333331</v>
      </c>
      <c r="P844" s="9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3">
        <f t="shared" si="54"/>
        <v>43266.208333333328</v>
      </c>
      <c r="T844" s="13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 s="22">
        <v>8800</v>
      </c>
      <c r="E845" s="22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2"/>
        <v>0.30715909090909088</v>
      </c>
      <c r="P845" s="9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3">
        <f t="shared" si="54"/>
        <v>43338.208333333328</v>
      </c>
      <c r="T845" s="13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 s="22">
        <v>8800</v>
      </c>
      <c r="E846" s="22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2"/>
        <v>0.99397727272727276</v>
      </c>
      <c r="P846" s="9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3">
        <f t="shared" si="54"/>
        <v>40930.25</v>
      </c>
      <c r="T846" s="13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 s="22">
        <v>69900</v>
      </c>
      <c r="E847" s="22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2"/>
        <v>1.9754935622317598</v>
      </c>
      <c r="P847" s="9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3">
        <f t="shared" si="54"/>
        <v>43235.208333333328</v>
      </c>
      <c r="T847" s="13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 s="22">
        <v>1000</v>
      </c>
      <c r="E848" s="22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2"/>
        <v>5.085</v>
      </c>
      <c r="P848" s="9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3">
        <f t="shared" si="54"/>
        <v>43302.208333333328</v>
      </c>
      <c r="T848" s="13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 s="22">
        <v>4700</v>
      </c>
      <c r="E849" s="22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2"/>
        <v>2.3774468085106384</v>
      </c>
      <c r="P849" s="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3">
        <f t="shared" si="54"/>
        <v>43107.25</v>
      </c>
      <c r="T849" s="13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 s="22">
        <v>3200</v>
      </c>
      <c r="E850" s="22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2"/>
        <v>3.3846875000000001</v>
      </c>
      <c r="P850" s="9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3">
        <f t="shared" si="54"/>
        <v>40341.208333333336</v>
      </c>
      <c r="T850" s="13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 s="22">
        <v>6700</v>
      </c>
      <c r="E851" s="22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2"/>
        <v>1.3308955223880596</v>
      </c>
      <c r="P851" s="9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3">
        <f t="shared" si="54"/>
        <v>40948.25</v>
      </c>
      <c r="T851" s="13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 s="22">
        <v>100</v>
      </c>
      <c r="E852" s="2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2"/>
        <v>0.01</v>
      </c>
      <c r="P852" s="9">
        <f t="shared" si="53"/>
        <v>1</v>
      </c>
      <c r="Q852" t="str" cm="1">
        <f t="array" ref="Q852:R852">_xlfn.TEXTSPLIT(N852,"/")</f>
        <v>music</v>
      </c>
      <c r="R852" t="str">
        <v>rock</v>
      </c>
      <c r="S852" s="13">
        <f t="shared" si="54"/>
        <v>40866.25</v>
      </c>
      <c r="T852" s="13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 s="22">
        <v>6000</v>
      </c>
      <c r="E853" s="22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2"/>
        <v>2.0779999999999998</v>
      </c>
      <c r="P853" s="9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3">
        <f t="shared" si="54"/>
        <v>41031.208333333336</v>
      </c>
      <c r="T853" s="13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 s="22">
        <v>4900</v>
      </c>
      <c r="E854" s="22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2"/>
        <v>0.51122448979591839</v>
      </c>
      <c r="P854" s="9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3">
        <f t="shared" si="54"/>
        <v>40740.208333333336</v>
      </c>
      <c r="T854" s="13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 s="22">
        <v>17100</v>
      </c>
      <c r="E855" s="22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2"/>
        <v>6.5205847953216374</v>
      </c>
      <c r="P855" s="9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3">
        <f t="shared" si="54"/>
        <v>40714.208333333336</v>
      </c>
      <c r="T855" s="13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 s="22">
        <v>171000</v>
      </c>
      <c r="E856" s="22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2"/>
        <v>1.1363099415204678</v>
      </c>
      <c r="P856" s="9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3">
        <f t="shared" si="54"/>
        <v>43787.25</v>
      </c>
      <c r="T856" s="13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 s="22">
        <v>23400</v>
      </c>
      <c r="E857" s="22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2"/>
        <v>1.0237606837606839</v>
      </c>
      <c r="P857" s="9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3">
        <f t="shared" si="54"/>
        <v>40712.208333333336</v>
      </c>
      <c r="T857" s="13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 s="22">
        <v>2400</v>
      </c>
      <c r="E858" s="22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2"/>
        <v>3.5658333333333334</v>
      </c>
      <c r="P858" s="9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3">
        <f t="shared" si="54"/>
        <v>41023.208333333336</v>
      </c>
      <c r="T858" s="13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 s="22">
        <v>5300</v>
      </c>
      <c r="E859" s="22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2"/>
        <v>1.3986792452830188</v>
      </c>
      <c r="P859" s="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3">
        <f t="shared" si="54"/>
        <v>40944.25</v>
      </c>
      <c r="T859" s="13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 s="22">
        <v>4000</v>
      </c>
      <c r="E860" s="22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2"/>
        <v>0.69450000000000001</v>
      </c>
      <c r="P860" s="9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3">
        <f t="shared" si="54"/>
        <v>43211.208333333328</v>
      </c>
      <c r="T860" s="13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 s="22">
        <v>7300</v>
      </c>
      <c r="E861" s="22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2"/>
        <v>0.35534246575342465</v>
      </c>
      <c r="P861" s="9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3">
        <f t="shared" si="54"/>
        <v>41334.25</v>
      </c>
      <c r="T861" s="13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 s="22">
        <v>2000</v>
      </c>
      <c r="E862" s="2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2"/>
        <v>2.5165000000000002</v>
      </c>
      <c r="P862" s="9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3">
        <f t="shared" si="54"/>
        <v>43515.25</v>
      </c>
      <c r="T862" s="13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 s="22">
        <v>8800</v>
      </c>
      <c r="E863" s="22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2"/>
        <v>1.0587500000000001</v>
      </c>
      <c r="P863" s="9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3">
        <f t="shared" si="54"/>
        <v>40258.208333333336</v>
      </c>
      <c r="T863" s="13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 s="22">
        <v>3500</v>
      </c>
      <c r="E864" s="22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2"/>
        <v>1.8742857142857143</v>
      </c>
      <c r="P864" s="9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3">
        <f t="shared" si="54"/>
        <v>40756.208333333336</v>
      </c>
      <c r="T864" s="13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 s="22">
        <v>1400</v>
      </c>
      <c r="E865" s="22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2"/>
        <v>3.8678571428571429</v>
      </c>
      <c r="P865" s="9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3">
        <f t="shared" si="54"/>
        <v>42172.208333333328</v>
      </c>
      <c r="T865" s="13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 s="22">
        <v>4200</v>
      </c>
      <c r="E866" s="22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2"/>
        <v>3.4707142857142856</v>
      </c>
      <c r="P866" s="9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3">
        <f t="shared" si="54"/>
        <v>42601.208333333328</v>
      </c>
      <c r="T866" s="13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 s="22">
        <v>81000</v>
      </c>
      <c r="E867" s="22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2"/>
        <v>1.8582098765432098</v>
      </c>
      <c r="P867" s="9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3">
        <f t="shared" si="54"/>
        <v>41897.208333333336</v>
      </c>
      <c r="T867" s="13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 s="22">
        <v>182800</v>
      </c>
      <c r="E868" s="22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2"/>
        <v>0.43241247264770238</v>
      </c>
      <c r="P868" s="9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3">
        <f t="shared" si="54"/>
        <v>40671.208333333336</v>
      </c>
      <c r="T868" s="13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 s="22">
        <v>4800</v>
      </c>
      <c r="E869" s="22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2"/>
        <v>1.6243749999999999</v>
      </c>
      <c r="P869" s="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3">
        <f t="shared" si="54"/>
        <v>43382.208333333328</v>
      </c>
      <c r="T869" s="13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 s="22">
        <v>7000</v>
      </c>
      <c r="E870" s="22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2"/>
        <v>1.8484285714285715</v>
      </c>
      <c r="P870" s="9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3">
        <f t="shared" si="54"/>
        <v>41559.208333333336</v>
      </c>
      <c r="T870" s="13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 s="22">
        <v>161900</v>
      </c>
      <c r="E871" s="22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2"/>
        <v>0.23703520691785052</v>
      </c>
      <c r="P871" s="9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3">
        <f t="shared" si="54"/>
        <v>40350.208333333336</v>
      </c>
      <c r="T871" s="13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 s="22">
        <v>7700</v>
      </c>
      <c r="E872" s="2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2"/>
        <v>0.89870129870129867</v>
      </c>
      <c r="P872" s="9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3">
        <f t="shared" si="54"/>
        <v>42240.208333333328</v>
      </c>
      <c r="T872" s="13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 s="22">
        <v>71500</v>
      </c>
      <c r="E873" s="22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2"/>
        <v>2.7260419580419581</v>
      </c>
      <c r="P873" s="9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3">
        <f t="shared" si="54"/>
        <v>43040.208333333328</v>
      </c>
      <c r="T873" s="13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 s="22">
        <v>4700</v>
      </c>
      <c r="E874" s="22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2"/>
        <v>1.7004255319148935</v>
      </c>
      <c r="P874" s="9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3">
        <f t="shared" si="54"/>
        <v>43346.208333333328</v>
      </c>
      <c r="T874" s="13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 s="22">
        <v>42100</v>
      </c>
      <c r="E875" s="22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2"/>
        <v>1.8828503562945369</v>
      </c>
      <c r="P875" s="9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3">
        <f t="shared" si="54"/>
        <v>41647.25</v>
      </c>
      <c r="T875" s="13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 s="22">
        <v>40200</v>
      </c>
      <c r="E876" s="22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2"/>
        <v>3.4693532338308457</v>
      </c>
      <c r="P876" s="9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3">
        <f t="shared" si="54"/>
        <v>40291.208333333336</v>
      </c>
      <c r="T876" s="13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 s="22">
        <v>7900</v>
      </c>
      <c r="E877" s="22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2"/>
        <v>0.6917721518987342</v>
      </c>
      <c r="P877" s="9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3">
        <f t="shared" si="54"/>
        <v>40556.25</v>
      </c>
      <c r="T877" s="13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 s="22">
        <v>8300</v>
      </c>
      <c r="E878" s="22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2"/>
        <v>0.25433734939759034</v>
      </c>
      <c r="P878" s="9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3">
        <f t="shared" si="54"/>
        <v>43624.208333333328</v>
      </c>
      <c r="T878" s="13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 s="22">
        <v>163600</v>
      </c>
      <c r="E879" s="22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2"/>
        <v>0.77400977995110021</v>
      </c>
      <c r="P879" s="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3">
        <f t="shared" si="54"/>
        <v>42577.208333333328</v>
      </c>
      <c r="T879" s="13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 s="22">
        <v>2700</v>
      </c>
      <c r="E880" s="22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2"/>
        <v>0.37481481481481482</v>
      </c>
      <c r="P880" s="9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3">
        <f t="shared" si="54"/>
        <v>43845.25</v>
      </c>
      <c r="T880" s="13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 s="22">
        <v>1000</v>
      </c>
      <c r="E881" s="22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2"/>
        <v>5.4379999999999997</v>
      </c>
      <c r="P881" s="9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3">
        <f t="shared" si="54"/>
        <v>42788.25</v>
      </c>
      <c r="T881" s="13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 s="22">
        <v>84500</v>
      </c>
      <c r="E882" s="2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2"/>
        <v>2.2852189349112426</v>
      </c>
      <c r="P882" s="9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3">
        <f t="shared" si="54"/>
        <v>43667.208333333328</v>
      </c>
      <c r="T882" s="13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 s="22">
        <v>81300</v>
      </c>
      <c r="E883" s="22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2"/>
        <v>0.38948339483394834</v>
      </c>
      <c r="P883" s="9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3">
        <f t="shared" si="54"/>
        <v>42194.208333333328</v>
      </c>
      <c r="T883" s="13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 s="22">
        <v>800</v>
      </c>
      <c r="E884" s="22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2"/>
        <v>3.7</v>
      </c>
      <c r="P884" s="9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3">
        <f t="shared" si="54"/>
        <v>42025.25</v>
      </c>
      <c r="T884" s="13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 s="22">
        <v>3400</v>
      </c>
      <c r="E885" s="22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2"/>
        <v>2.3791176470588233</v>
      </c>
      <c r="P885" s="9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3">
        <f t="shared" si="54"/>
        <v>40323.208333333336</v>
      </c>
      <c r="T885" s="13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 s="22">
        <v>170800</v>
      </c>
      <c r="E886" s="22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2"/>
        <v>0.64036299765807958</v>
      </c>
      <c r="P886" s="9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3">
        <f t="shared" si="54"/>
        <v>41763.208333333336</v>
      </c>
      <c r="T886" s="13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 s="22">
        <v>1800</v>
      </c>
      <c r="E887" s="22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2"/>
        <v>1.1827777777777777</v>
      </c>
      <c r="P887" s="9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3">
        <f t="shared" si="54"/>
        <v>40335.208333333336</v>
      </c>
      <c r="T887" s="13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 s="22">
        <v>150600</v>
      </c>
      <c r="E888" s="22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2"/>
        <v>0.84824037184594958</v>
      </c>
      <c r="P888" s="9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3">
        <f t="shared" si="54"/>
        <v>40416.208333333336</v>
      </c>
      <c r="T888" s="13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 s="22">
        <v>7800</v>
      </c>
      <c r="E889" s="22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2"/>
        <v>0.29346153846153844</v>
      </c>
      <c r="P889" s="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3">
        <f t="shared" si="54"/>
        <v>42202.208333333328</v>
      </c>
      <c r="T889" s="13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 s="22">
        <v>5800</v>
      </c>
      <c r="E890" s="22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2"/>
        <v>2.0989655172413793</v>
      </c>
      <c r="P890" s="9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3">
        <f t="shared" si="54"/>
        <v>42836.208333333328</v>
      </c>
      <c r="T890" s="13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 s="22">
        <v>5600</v>
      </c>
      <c r="E891" s="22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2"/>
        <v>1.697857142857143</v>
      </c>
      <c r="P891" s="9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3">
        <f t="shared" si="54"/>
        <v>41710.208333333336</v>
      </c>
      <c r="T891" s="13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 s="22">
        <v>134400</v>
      </c>
      <c r="E892" s="2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2"/>
        <v>1.1595907738095239</v>
      </c>
      <c r="P892" s="9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3">
        <f t="shared" si="54"/>
        <v>43640.208333333328</v>
      </c>
      <c r="T892" s="13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 s="22">
        <v>3000</v>
      </c>
      <c r="E893" s="22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2"/>
        <v>2.5859999999999999</v>
      </c>
      <c r="P893" s="9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3">
        <f t="shared" si="54"/>
        <v>40880.25</v>
      </c>
      <c r="T893" s="13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 s="22">
        <v>6000</v>
      </c>
      <c r="E894" s="22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2"/>
        <v>2.3058333333333332</v>
      </c>
      <c r="P894" s="9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3">
        <f t="shared" si="54"/>
        <v>40319.208333333336</v>
      </c>
      <c r="T894" s="13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 s="22">
        <v>8400</v>
      </c>
      <c r="E895" s="22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2"/>
        <v>1.2821428571428573</v>
      </c>
      <c r="P895" s="9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3">
        <f t="shared" si="54"/>
        <v>42170.208333333328</v>
      </c>
      <c r="T895" s="13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 s="22">
        <v>1700</v>
      </c>
      <c r="E896" s="22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2"/>
        <v>1.8870588235294117</v>
      </c>
      <c r="P896" s="9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3">
        <f t="shared" si="54"/>
        <v>41466.208333333336</v>
      </c>
      <c r="T896" s="13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 s="22">
        <v>159800</v>
      </c>
      <c r="E897" s="22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2"/>
        <v>6.9511889862327911E-2</v>
      </c>
      <c r="P897" s="9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3">
        <f t="shared" si="54"/>
        <v>43134.25</v>
      </c>
      <c r="T897" s="13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 s="22">
        <v>19800</v>
      </c>
      <c r="E898" s="22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2"/>
        <v>7.7443434343434348</v>
      </c>
      <c r="P898" s="9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3">
        <f t="shared" si="54"/>
        <v>40738.208333333336</v>
      </c>
      <c r="T898" s="13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 s="22">
        <v>8800</v>
      </c>
      <c r="E899" s="22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56">E899/D899</f>
        <v>0.27693181818181817</v>
      </c>
      <c r="P899" s="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13">
        <f t="shared" ref="S899:S962" si="58">(((J899/60)/60)/24)+DATE(1970,1,1)</f>
        <v>43583.208333333328</v>
      </c>
      <c r="T899" s="13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 s="22">
        <v>179100</v>
      </c>
      <c r="E900" s="22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56"/>
        <v>0.52479620323841425</v>
      </c>
      <c r="P900" s="9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3">
        <f t="shared" si="58"/>
        <v>43815.25</v>
      </c>
      <c r="T900" s="13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 s="22">
        <v>3100</v>
      </c>
      <c r="E901" s="22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6"/>
        <v>4.0709677419354842</v>
      </c>
      <c r="P901" s="9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3">
        <f t="shared" si="58"/>
        <v>41554.208333333336</v>
      </c>
      <c r="T901" s="13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 s="22">
        <v>100</v>
      </c>
      <c r="E902" s="2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6"/>
        <v>0.02</v>
      </c>
      <c r="P902" s="9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3">
        <f t="shared" si="58"/>
        <v>41901.208333333336</v>
      </c>
      <c r="T902" s="13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 s="22">
        <v>5600</v>
      </c>
      <c r="E903" s="22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6"/>
        <v>1.5617857142857143</v>
      </c>
      <c r="P903" s="9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3">
        <f t="shared" si="58"/>
        <v>43298.208333333328</v>
      </c>
      <c r="T903" s="13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 s="22">
        <v>1400</v>
      </c>
      <c r="E904" s="22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6"/>
        <v>2.5242857142857145</v>
      </c>
      <c r="P904" s="9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3">
        <f t="shared" si="58"/>
        <v>42399.25</v>
      </c>
      <c r="T904" s="13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 s="22">
        <v>41000</v>
      </c>
      <c r="E905" s="22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6"/>
        <v>1.729268292682927E-2</v>
      </c>
      <c r="P905" s="9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3">
        <f t="shared" si="58"/>
        <v>41034.208333333336</v>
      </c>
      <c r="T905" s="13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 s="22">
        <v>6500</v>
      </c>
      <c r="E906" s="22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6"/>
        <v>0.12230769230769231</v>
      </c>
      <c r="P906" s="9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3">
        <f t="shared" si="58"/>
        <v>41186.208333333336</v>
      </c>
      <c r="T906" s="13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 s="22">
        <v>7900</v>
      </c>
      <c r="E907" s="22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6"/>
        <v>1.6398734177215191</v>
      </c>
      <c r="P907" s="9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3">
        <f t="shared" si="58"/>
        <v>41536.208333333336</v>
      </c>
      <c r="T907" s="13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 s="22">
        <v>5500</v>
      </c>
      <c r="E908" s="22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6"/>
        <v>1.6298181818181818</v>
      </c>
      <c r="P908" s="9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3">
        <f t="shared" si="58"/>
        <v>42868.208333333328</v>
      </c>
      <c r="T908" s="13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 s="22">
        <v>9100</v>
      </c>
      <c r="E909" s="22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6"/>
        <v>0.20252747252747252</v>
      </c>
      <c r="P909" s="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3">
        <f t="shared" si="58"/>
        <v>40660.208333333336</v>
      </c>
      <c r="T909" s="13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 s="22">
        <v>38200</v>
      </c>
      <c r="E910" s="22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6"/>
        <v>3.1924083769633507</v>
      </c>
      <c r="P910" s="9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3">
        <f t="shared" si="58"/>
        <v>41031.208333333336</v>
      </c>
      <c r="T910" s="13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 s="22">
        <v>1800</v>
      </c>
      <c r="E911" s="22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6"/>
        <v>4.7894444444444444</v>
      </c>
      <c r="P911" s="9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3">
        <f t="shared" si="58"/>
        <v>43255.208333333328</v>
      </c>
      <c r="T911" s="13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 s="22">
        <v>154500</v>
      </c>
      <c r="E912" s="2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6"/>
        <v>0.19556634304207121</v>
      </c>
      <c r="P912" s="9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3">
        <f t="shared" si="58"/>
        <v>42026.25</v>
      </c>
      <c r="T912" s="13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 s="22">
        <v>5800</v>
      </c>
      <c r="E913" s="22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6"/>
        <v>1.9894827586206896</v>
      </c>
      <c r="P913" s="9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3">
        <f t="shared" si="58"/>
        <v>43717.208333333328</v>
      </c>
      <c r="T913" s="13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 s="22">
        <v>1800</v>
      </c>
      <c r="E914" s="22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6"/>
        <v>7.95</v>
      </c>
      <c r="P914" s="9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3">
        <f t="shared" si="58"/>
        <v>41157.208333333336</v>
      </c>
      <c r="T914" s="13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 s="22">
        <v>70200</v>
      </c>
      <c r="E915" s="22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6"/>
        <v>0.50621082621082625</v>
      </c>
      <c r="P915" s="9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3">
        <f t="shared" si="58"/>
        <v>43597.208333333328</v>
      </c>
      <c r="T915" s="13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 s="22">
        <v>6400</v>
      </c>
      <c r="E916" s="22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6"/>
        <v>0.57437499999999997</v>
      </c>
      <c r="P916" s="9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3">
        <f t="shared" si="58"/>
        <v>41490.208333333336</v>
      </c>
      <c r="T916" s="13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 s="22">
        <v>125900</v>
      </c>
      <c r="E917" s="22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6"/>
        <v>1.5562827640984909</v>
      </c>
      <c r="P917" s="9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3">
        <f t="shared" si="58"/>
        <v>42976.208333333328</v>
      </c>
      <c r="T917" s="13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 s="22">
        <v>3700</v>
      </c>
      <c r="E918" s="22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6"/>
        <v>0.36297297297297298</v>
      </c>
      <c r="P918" s="9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3">
        <f t="shared" si="58"/>
        <v>41991.25</v>
      </c>
      <c r="T918" s="13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 s="22">
        <v>3600</v>
      </c>
      <c r="E919" s="22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6"/>
        <v>0.58250000000000002</v>
      </c>
      <c r="P919" s="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3">
        <f t="shared" si="58"/>
        <v>40722.208333333336</v>
      </c>
      <c r="T919" s="13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 s="22">
        <v>3800</v>
      </c>
      <c r="E920" s="22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6"/>
        <v>2.3739473684210526</v>
      </c>
      <c r="P920" s="9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3">
        <f t="shared" si="58"/>
        <v>41117.208333333336</v>
      </c>
      <c r="T920" s="13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 s="22">
        <v>35600</v>
      </c>
      <c r="E921" s="22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6"/>
        <v>0.58750000000000002</v>
      </c>
      <c r="P921" s="9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3">
        <f t="shared" si="58"/>
        <v>43022.208333333328</v>
      </c>
      <c r="T921" s="13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 s="22">
        <v>5300</v>
      </c>
      <c r="E922" s="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6"/>
        <v>1.8256603773584905</v>
      </c>
      <c r="P922" s="9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3">
        <f t="shared" si="58"/>
        <v>43503.25</v>
      </c>
      <c r="T922" s="13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 s="22">
        <v>160400</v>
      </c>
      <c r="E923" s="22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6"/>
        <v>7.5436408977556111E-3</v>
      </c>
      <c r="P923" s="9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3">
        <f t="shared" si="58"/>
        <v>40951.25</v>
      </c>
      <c r="T923" s="13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 s="22">
        <v>51400</v>
      </c>
      <c r="E924" s="22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6"/>
        <v>1.7595330739299611</v>
      </c>
      <c r="P924" s="9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3">
        <f t="shared" si="58"/>
        <v>43443.25</v>
      </c>
      <c r="T924" s="13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 s="22">
        <v>1700</v>
      </c>
      <c r="E925" s="22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6"/>
        <v>2.3788235294117648</v>
      </c>
      <c r="P925" s="9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3">
        <f t="shared" si="58"/>
        <v>40373.208333333336</v>
      </c>
      <c r="T925" s="13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 s="22">
        <v>39400</v>
      </c>
      <c r="E926" s="22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6"/>
        <v>4.8805076142131982</v>
      </c>
      <c r="P926" s="9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3">
        <f t="shared" si="58"/>
        <v>43769.208333333328</v>
      </c>
      <c r="T926" s="13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 s="22">
        <v>3000</v>
      </c>
      <c r="E927" s="22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6"/>
        <v>2.2406666666666668</v>
      </c>
      <c r="P927" s="9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3">
        <f t="shared" si="58"/>
        <v>43000.208333333328</v>
      </c>
      <c r="T927" s="13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 s="22">
        <v>8700</v>
      </c>
      <c r="E928" s="22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6"/>
        <v>0.18126436781609195</v>
      </c>
      <c r="P928" s="9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3">
        <f t="shared" si="58"/>
        <v>42502.208333333328</v>
      </c>
      <c r="T928" s="13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 s="22">
        <v>7200</v>
      </c>
      <c r="E929" s="22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6"/>
        <v>0.45847222222222223</v>
      </c>
      <c r="P929" s="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3">
        <f t="shared" si="58"/>
        <v>41102.208333333336</v>
      </c>
      <c r="T929" s="13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 s="22">
        <v>167400</v>
      </c>
      <c r="E930" s="22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6"/>
        <v>1.1731541218637993</v>
      </c>
      <c r="P930" s="9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3">
        <f t="shared" si="58"/>
        <v>41637.25</v>
      </c>
      <c r="T930" s="13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 s="22">
        <v>5500</v>
      </c>
      <c r="E931" s="22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6"/>
        <v>2.173090909090909</v>
      </c>
      <c r="P931" s="9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3">
        <f t="shared" si="58"/>
        <v>42858.208333333328</v>
      </c>
      <c r="T931" s="13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 s="22">
        <v>3500</v>
      </c>
      <c r="E932" s="2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6"/>
        <v>1.1228571428571428</v>
      </c>
      <c r="P932" s="9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3">
        <f t="shared" si="58"/>
        <v>42060.25</v>
      </c>
      <c r="T932" s="13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 s="22">
        <v>7900</v>
      </c>
      <c r="E933" s="22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6"/>
        <v>0.72518987341772156</v>
      </c>
      <c r="P933" s="9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3">
        <f t="shared" si="58"/>
        <v>41818.208333333336</v>
      </c>
      <c r="T933" s="13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 s="22">
        <v>2300</v>
      </c>
      <c r="E934" s="22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6"/>
        <v>2.1230434782608696</v>
      </c>
      <c r="P934" s="9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3">
        <f t="shared" si="58"/>
        <v>41709.208333333336</v>
      </c>
      <c r="T934" s="13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 s="22">
        <v>73000</v>
      </c>
      <c r="E935" s="22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6"/>
        <v>2.3974657534246577</v>
      </c>
      <c r="P935" s="9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3">
        <f t="shared" si="58"/>
        <v>41372.208333333336</v>
      </c>
      <c r="T935" s="13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 s="22">
        <v>6200</v>
      </c>
      <c r="E936" s="22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6"/>
        <v>1.8193548387096774</v>
      </c>
      <c r="P936" s="9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3">
        <f t="shared" si="58"/>
        <v>42422.25</v>
      </c>
      <c r="T936" s="13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 s="22">
        <v>6100</v>
      </c>
      <c r="E937" s="22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6"/>
        <v>1.6413114754098361</v>
      </c>
      <c r="P937" s="9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3">
        <f t="shared" si="58"/>
        <v>42209.208333333328</v>
      </c>
      <c r="T937" s="13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 s="22">
        <v>103200</v>
      </c>
      <c r="E938" s="22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6"/>
        <v>1.6375968992248063E-2</v>
      </c>
      <c r="P938" s="9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3">
        <f t="shared" si="58"/>
        <v>43668.208333333328</v>
      </c>
      <c r="T938" s="13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 s="22">
        <v>171000</v>
      </c>
      <c r="E939" s="22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6"/>
        <v>0.49643859649122807</v>
      </c>
      <c r="P939" s="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3">
        <f t="shared" si="58"/>
        <v>42334.25</v>
      </c>
      <c r="T939" s="13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 s="22">
        <v>9200</v>
      </c>
      <c r="E940" s="22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6"/>
        <v>1.0970652173913042</v>
      </c>
      <c r="P940" s="9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3">
        <f t="shared" si="58"/>
        <v>43263.208333333328</v>
      </c>
      <c r="T940" s="13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 s="22">
        <v>7800</v>
      </c>
      <c r="E941" s="22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6"/>
        <v>0.49217948717948717</v>
      </c>
      <c r="P941" s="9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3">
        <f t="shared" si="58"/>
        <v>40670.208333333336</v>
      </c>
      <c r="T941" s="13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 s="22">
        <v>9900</v>
      </c>
      <c r="E942" s="2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6"/>
        <v>0.62232323232323228</v>
      </c>
      <c r="P942" s="9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3">
        <f t="shared" si="58"/>
        <v>41244.25</v>
      </c>
      <c r="T942" s="13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 s="22">
        <v>43000</v>
      </c>
      <c r="E943" s="22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6"/>
        <v>0.1305813953488372</v>
      </c>
      <c r="P943" s="9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3">
        <f t="shared" si="58"/>
        <v>40552.25</v>
      </c>
      <c r="T943" s="13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 s="22">
        <v>9600</v>
      </c>
      <c r="E944" s="22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6"/>
        <v>0.64635416666666667</v>
      </c>
      <c r="P944" s="9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3">
        <f t="shared" si="58"/>
        <v>40568.25</v>
      </c>
      <c r="T944" s="13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 s="22">
        <v>7500</v>
      </c>
      <c r="E945" s="22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6"/>
        <v>1.5958666666666668</v>
      </c>
      <c r="P945" s="9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3">
        <f t="shared" si="58"/>
        <v>41906.208333333336</v>
      </c>
      <c r="T945" s="13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 s="22">
        <v>10000</v>
      </c>
      <c r="E946" s="22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6"/>
        <v>0.81420000000000003</v>
      </c>
      <c r="P946" s="9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3">
        <f t="shared" si="58"/>
        <v>42776.25</v>
      </c>
      <c r="T946" s="13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 s="22">
        <v>172000</v>
      </c>
      <c r="E947" s="22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6"/>
        <v>0.32444767441860467</v>
      </c>
      <c r="P947" s="9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3">
        <f t="shared" si="58"/>
        <v>41004.208333333336</v>
      </c>
      <c r="T947" s="13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 s="22">
        <v>153700</v>
      </c>
      <c r="E948" s="22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6"/>
        <v>9.9141184124918666E-2</v>
      </c>
      <c r="P948" s="9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3">
        <f t="shared" si="58"/>
        <v>40710.208333333336</v>
      </c>
      <c r="T948" s="13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 s="22">
        <v>3600</v>
      </c>
      <c r="E949" s="22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6"/>
        <v>0.26694444444444443</v>
      </c>
      <c r="P949" s="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3">
        <f t="shared" si="58"/>
        <v>41908.208333333336</v>
      </c>
      <c r="T949" s="13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 s="22">
        <v>9400</v>
      </c>
      <c r="E950" s="22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6"/>
        <v>0.62957446808510642</v>
      </c>
      <c r="P950" s="9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3">
        <f t="shared" si="58"/>
        <v>41985.25</v>
      </c>
      <c r="T950" s="13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 s="22">
        <v>5900</v>
      </c>
      <c r="E951" s="22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6"/>
        <v>1.6135593220338984</v>
      </c>
      <c r="P951" s="9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3">
        <f t="shared" si="58"/>
        <v>42112.208333333328</v>
      </c>
      <c r="T951" s="13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 s="22">
        <v>100</v>
      </c>
      <c r="E952" s="2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6"/>
        <v>0.05</v>
      </c>
      <c r="P952" s="9">
        <f t="shared" si="57"/>
        <v>5</v>
      </c>
      <c r="Q952" t="str" cm="1">
        <f t="array" ref="Q952:R952">_xlfn.TEXTSPLIT(N952,"/")</f>
        <v>theater</v>
      </c>
      <c r="R952" t="str">
        <v>plays</v>
      </c>
      <c r="S952" s="13">
        <f t="shared" si="58"/>
        <v>43571.208333333328</v>
      </c>
      <c r="T952" s="13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 s="22">
        <v>14500</v>
      </c>
      <c r="E953" s="22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6"/>
        <v>10.969379310344827</v>
      </c>
      <c r="P953" s="9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3">
        <f t="shared" si="58"/>
        <v>42730.25</v>
      </c>
      <c r="T953" s="13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 s="22">
        <v>145500</v>
      </c>
      <c r="E954" s="22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6"/>
        <v>0.70094158075601376</v>
      </c>
      <c r="P954" s="9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3">
        <f t="shared" si="58"/>
        <v>42591.208333333328</v>
      </c>
      <c r="T954" s="13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 s="22">
        <v>3300</v>
      </c>
      <c r="E955" s="22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6"/>
        <v>0.6</v>
      </c>
      <c r="P955" s="9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3">
        <f t="shared" si="58"/>
        <v>42358.25</v>
      </c>
      <c r="T955" s="13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 s="22">
        <v>42600</v>
      </c>
      <c r="E956" s="22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6"/>
        <v>3.6709859154929578</v>
      </c>
      <c r="P956" s="9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3">
        <f t="shared" si="58"/>
        <v>41174.208333333336</v>
      </c>
      <c r="T956" s="13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 s="22">
        <v>700</v>
      </c>
      <c r="E957" s="22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6"/>
        <v>11.09</v>
      </c>
      <c r="P957" s="9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3">
        <f t="shared" si="58"/>
        <v>41238.25</v>
      </c>
      <c r="T957" s="13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 s="22">
        <v>187600</v>
      </c>
      <c r="E958" s="22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6"/>
        <v>0.19028784648187633</v>
      </c>
      <c r="P958" s="9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3">
        <f t="shared" si="58"/>
        <v>42360.25</v>
      </c>
      <c r="T958" s="13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 s="22">
        <v>9800</v>
      </c>
      <c r="E959" s="22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6"/>
        <v>1.2687755102040816</v>
      </c>
      <c r="P959" s="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3">
        <f t="shared" si="58"/>
        <v>40955.25</v>
      </c>
      <c r="T959" s="13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 s="22">
        <v>1100</v>
      </c>
      <c r="E960" s="22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6"/>
        <v>7.3463636363636367</v>
      </c>
      <c r="P960" s="9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3">
        <f t="shared" si="58"/>
        <v>40350.208333333336</v>
      </c>
      <c r="T960" s="13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 s="22">
        <v>145000</v>
      </c>
      <c r="E961" s="22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6"/>
        <v>4.5731034482758622E-2</v>
      </c>
      <c r="P961" s="9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3">
        <f t="shared" si="58"/>
        <v>40357.208333333336</v>
      </c>
      <c r="T961" s="13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 s="22">
        <v>5500</v>
      </c>
      <c r="E962" s="2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6"/>
        <v>0.85054545454545449</v>
      </c>
      <c r="P962" s="9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3">
        <f t="shared" si="58"/>
        <v>42408.25</v>
      </c>
      <c r="T962" s="13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 s="22">
        <v>5700</v>
      </c>
      <c r="E963" s="22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60">E963/D963</f>
        <v>1.1929824561403508</v>
      </c>
      <c r="P963" s="9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13">
        <f t="shared" ref="S963:S1001" si="62">(((J963/60)/60)/24)+DATE(1970,1,1)</f>
        <v>40591.25</v>
      </c>
      <c r="T963" s="13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 s="22">
        <v>3600</v>
      </c>
      <c r="E964" s="22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60"/>
        <v>2.9602777777777778</v>
      </c>
      <c r="P964" s="9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3">
        <f t="shared" si="62"/>
        <v>41592.25</v>
      </c>
      <c r="T964" s="13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 s="22">
        <v>5900</v>
      </c>
      <c r="E965" s="22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0"/>
        <v>0.84694915254237291</v>
      </c>
      <c r="P965" s="9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3">
        <f t="shared" si="62"/>
        <v>40607.25</v>
      </c>
      <c r="T965" s="13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 s="22">
        <v>3700</v>
      </c>
      <c r="E966" s="22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0"/>
        <v>3.5578378378378379</v>
      </c>
      <c r="P966" s="9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3">
        <f t="shared" si="62"/>
        <v>42135.208333333328</v>
      </c>
      <c r="T966" s="13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 s="22">
        <v>2200</v>
      </c>
      <c r="E967" s="22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0"/>
        <v>3.8640909090909092</v>
      </c>
      <c r="P967" s="9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3">
        <f t="shared" si="62"/>
        <v>40203.25</v>
      </c>
      <c r="T967" s="13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 s="22">
        <v>1700</v>
      </c>
      <c r="E968" s="22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0"/>
        <v>7.9223529411764702</v>
      </c>
      <c r="P968" s="9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3">
        <f t="shared" si="62"/>
        <v>42901.208333333328</v>
      </c>
      <c r="T968" s="13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 s="22">
        <v>88400</v>
      </c>
      <c r="E969" s="22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0"/>
        <v>1.3703393665158372</v>
      </c>
      <c r="P969" s="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3">
        <f t="shared" si="62"/>
        <v>41005.208333333336</v>
      </c>
      <c r="T969" s="13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 s="22">
        <v>2400</v>
      </c>
      <c r="E970" s="22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0"/>
        <v>3.3820833333333336</v>
      </c>
      <c r="P970" s="9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3">
        <f t="shared" si="62"/>
        <v>40544.25</v>
      </c>
      <c r="T970" s="13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 s="22">
        <v>7900</v>
      </c>
      <c r="E971" s="22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0"/>
        <v>1.0822784810126582</v>
      </c>
      <c r="P971" s="9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3">
        <f t="shared" si="62"/>
        <v>43821.25</v>
      </c>
      <c r="T971" s="13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 s="22">
        <v>94900</v>
      </c>
      <c r="E972" s="2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0"/>
        <v>0.60757639620653314</v>
      </c>
      <c r="P972" s="9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3">
        <f t="shared" si="62"/>
        <v>40672.208333333336</v>
      </c>
      <c r="T972" s="13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 s="22">
        <v>5100</v>
      </c>
      <c r="E973" s="22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0"/>
        <v>0.27725490196078434</v>
      </c>
      <c r="P973" s="9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3">
        <f t="shared" si="62"/>
        <v>41555.208333333336</v>
      </c>
      <c r="T973" s="13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 s="22">
        <v>42700</v>
      </c>
      <c r="E974" s="22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0"/>
        <v>2.283934426229508</v>
      </c>
      <c r="P974" s="9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3">
        <f t="shared" si="62"/>
        <v>41792.208333333336</v>
      </c>
      <c r="T974" s="13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 s="22">
        <v>121100</v>
      </c>
      <c r="E975" s="22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0"/>
        <v>0.21615194054500414</v>
      </c>
      <c r="P975" s="9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3">
        <f t="shared" si="62"/>
        <v>40522.25</v>
      </c>
      <c r="T975" s="13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 s="22">
        <v>800</v>
      </c>
      <c r="E976" s="22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0"/>
        <v>3.73875</v>
      </c>
      <c r="P976" s="9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3">
        <f t="shared" si="62"/>
        <v>41412.208333333336</v>
      </c>
      <c r="T976" s="13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 s="22">
        <v>5400</v>
      </c>
      <c r="E977" s="22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0"/>
        <v>1.5492592592592593</v>
      </c>
      <c r="P977" s="9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3">
        <f t="shared" si="62"/>
        <v>42337.25</v>
      </c>
      <c r="T977" s="13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 s="22">
        <v>4000</v>
      </c>
      <c r="E978" s="22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0"/>
        <v>3.2214999999999998</v>
      </c>
      <c r="P978" s="9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3">
        <f t="shared" si="62"/>
        <v>40571.25</v>
      </c>
      <c r="T978" s="13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 s="22">
        <v>7000</v>
      </c>
      <c r="E979" s="22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0"/>
        <v>0.73957142857142855</v>
      </c>
      <c r="P979" s="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3">
        <f t="shared" si="62"/>
        <v>43138.25</v>
      </c>
      <c r="T979" s="13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 s="22">
        <v>1000</v>
      </c>
      <c r="E980" s="22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0"/>
        <v>8.641</v>
      </c>
      <c r="P980" s="9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3">
        <f t="shared" si="62"/>
        <v>42686.25</v>
      </c>
      <c r="T980" s="13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 s="22">
        <v>60200</v>
      </c>
      <c r="E981" s="22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0"/>
        <v>1.432624584717608</v>
      </c>
      <c r="P981" s="9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3">
        <f t="shared" si="62"/>
        <v>42078.208333333328</v>
      </c>
      <c r="T981" s="13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 s="22">
        <v>195200</v>
      </c>
      <c r="E982" s="2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0"/>
        <v>0.40281762295081969</v>
      </c>
      <c r="P982" s="9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3">
        <f t="shared" si="62"/>
        <v>42307.208333333328</v>
      </c>
      <c r="T982" s="13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 s="22">
        <v>6700</v>
      </c>
      <c r="E983" s="22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0"/>
        <v>1.7822388059701493</v>
      </c>
      <c r="P983" s="9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3">
        <f t="shared" si="62"/>
        <v>43094.25</v>
      </c>
      <c r="T983" s="13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 s="22">
        <v>7200</v>
      </c>
      <c r="E984" s="22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0"/>
        <v>0.84930555555555554</v>
      </c>
      <c r="P984" s="9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3">
        <f t="shared" si="62"/>
        <v>40743.208333333336</v>
      </c>
      <c r="T984" s="13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 s="22">
        <v>129100</v>
      </c>
      <c r="E985" s="22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0"/>
        <v>1.4593648334624323</v>
      </c>
      <c r="P985" s="9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3">
        <f t="shared" si="62"/>
        <v>43681.208333333328</v>
      </c>
      <c r="T985" s="13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 s="22">
        <v>6500</v>
      </c>
      <c r="E986" s="22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0"/>
        <v>1.5246153846153847</v>
      </c>
      <c r="P986" s="9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3">
        <f t="shared" si="62"/>
        <v>43716.208333333328</v>
      </c>
      <c r="T986" s="13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 s="22">
        <v>170600</v>
      </c>
      <c r="E987" s="22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0"/>
        <v>0.67129542790152408</v>
      </c>
      <c r="P987" s="9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3">
        <f t="shared" si="62"/>
        <v>41614.25</v>
      </c>
      <c r="T987" s="13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 s="22">
        <v>7800</v>
      </c>
      <c r="E988" s="22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0"/>
        <v>0.40307692307692305</v>
      </c>
      <c r="P988" s="9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3">
        <f t="shared" si="62"/>
        <v>40638.208333333336</v>
      </c>
      <c r="T988" s="13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 s="22">
        <v>6200</v>
      </c>
      <c r="E989" s="22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0"/>
        <v>2.1679032258064517</v>
      </c>
      <c r="P989" s="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3">
        <f t="shared" si="62"/>
        <v>42852.208333333328</v>
      </c>
      <c r="T989" s="13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 s="22">
        <v>9400</v>
      </c>
      <c r="E990" s="22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0"/>
        <v>0.52117021276595743</v>
      </c>
      <c r="P990" s="9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3">
        <f>(((J990/60)/60)/24)+DATE(1970,1,1)</f>
        <v>42686.25</v>
      </c>
      <c r="T990" s="13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 s="22">
        <v>2400</v>
      </c>
      <c r="E991" s="22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0"/>
        <v>4.9958333333333336</v>
      </c>
      <c r="P991" s="9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3">
        <f t="shared" si="62"/>
        <v>43571.208333333328</v>
      </c>
      <c r="T991" s="13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 s="22">
        <v>7800</v>
      </c>
      <c r="E992" s="2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0"/>
        <v>0.87679487179487181</v>
      </c>
      <c r="P992" s="9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3">
        <f t="shared" si="62"/>
        <v>42432.25</v>
      </c>
      <c r="T992" s="13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 s="22">
        <v>9800</v>
      </c>
      <c r="E993" s="22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0"/>
        <v>1.131734693877551</v>
      </c>
      <c r="P993" s="9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3">
        <f t="shared" si="62"/>
        <v>41907.208333333336</v>
      </c>
      <c r="T993" s="13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 s="22">
        <v>3100</v>
      </c>
      <c r="E994" s="22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0"/>
        <v>4.2654838709677421</v>
      </c>
      <c r="P994" s="9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3">
        <f t="shared" si="62"/>
        <v>43227.208333333328</v>
      </c>
      <c r="T994" s="13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 s="22">
        <v>9800</v>
      </c>
      <c r="E995" s="22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0"/>
        <v>0.77632653061224488</v>
      </c>
      <c r="P995" s="9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3">
        <f t="shared" si="62"/>
        <v>42362.25</v>
      </c>
      <c r="T995" s="13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 s="22">
        <v>141100</v>
      </c>
      <c r="E996" s="22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0"/>
        <v>0.52496810772501767</v>
      </c>
      <c r="P996" s="9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3">
        <f t="shared" si="62"/>
        <v>41929.208333333336</v>
      </c>
      <c r="T996" s="13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 s="22">
        <v>97300</v>
      </c>
      <c r="E997" s="22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0"/>
        <v>1.5746762589928058</v>
      </c>
      <c r="P997" s="9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3">
        <f t="shared" si="62"/>
        <v>43408.208333333328</v>
      </c>
      <c r="T997" s="13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 s="22">
        <v>6600</v>
      </c>
      <c r="E998" s="22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0"/>
        <v>0.72939393939393937</v>
      </c>
      <c r="P998" s="9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3">
        <f t="shared" si="62"/>
        <v>41276.25</v>
      </c>
      <c r="T998" s="13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 s="22">
        <v>7600</v>
      </c>
      <c r="E999" s="22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0"/>
        <v>0.60565789473684206</v>
      </c>
      <c r="P999" s="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3">
        <f t="shared" si="62"/>
        <v>41659.25</v>
      </c>
      <c r="T999" s="13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22">
        <v>66600</v>
      </c>
      <c r="E1000" s="22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0"/>
        <v>0.5679129129129129</v>
      </c>
      <c r="P1000" s="9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3">
        <f t="shared" si="62"/>
        <v>40220.25</v>
      </c>
      <c r="T1000" s="13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22">
        <v>111100</v>
      </c>
      <c r="E1001" s="22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0"/>
        <v>0.56542754275427543</v>
      </c>
      <c r="P1001" s="9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3">
        <f t="shared" si="62"/>
        <v>42550.208333333328</v>
      </c>
      <c r="T1001" s="13">
        <f t="shared" si="63"/>
        <v>42557.208333333328</v>
      </c>
    </row>
  </sheetData>
  <autoFilter ref="A1:T1001" xr:uid="{00000000-0001-0000-0000-000000000000}"/>
  <conditionalFormatting sqref="F1:F1048576">
    <cfRule type="containsText" dxfId="23" priority="9" operator="containsText" text="canceled">
      <formula>NOT(ISERROR(SEARCH("canceled",F1)))</formula>
    </cfRule>
    <cfRule type="containsText" dxfId="22" priority="10" operator="containsText" text="live">
      <formula>NOT(ISERROR(SEARCH("live",F1)))</formula>
    </cfRule>
    <cfRule type="containsText" dxfId="21" priority="11" operator="containsText" text="successful">
      <formula>NOT(ISERROR(SEARCH("successful",F1)))</formula>
    </cfRule>
    <cfRule type="containsText" dxfId="20" priority="12" operator="containsText" text="failed">
      <formula>NOT(ISERROR(SEARCH("failed",F1)))</formula>
    </cfRule>
  </conditionalFormatting>
  <conditionalFormatting sqref="O1:O1048576">
    <cfRule type="colorScale" priority="2">
      <colorScale>
        <cfvo type="num" val="0"/>
        <cfvo type="num" val="1"/>
        <cfvo type="num" val="2"/>
        <color rgb="FFC00000"/>
        <color theme="9" tint="0.39997558519241921"/>
        <color theme="8" tint="0.39997558519241921"/>
      </colorScale>
    </cfRule>
  </conditionalFormatting>
  <conditionalFormatting sqref="P1:T1">
    <cfRule type="colorScale" priority="1">
      <colorScale>
        <cfvo type="num" val="0"/>
        <cfvo type="num" val="1"/>
        <cfvo type="num" val="2"/>
        <color rgb="FFC00000"/>
        <color theme="9" tint="0.39997558519241921"/>
        <color theme="8" tint="0.39997558519241921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2FE6-3C59-BA42-B635-1B1BF52F1E6D}">
  <sheetPr codeName="Sheet2"/>
  <dimension ref="A1:G79"/>
  <sheetViews>
    <sheetView workbookViewId="0">
      <selection activeCell="T17" sqref="T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5" bestFit="1" customWidth="1"/>
    <col min="5" max="5" width="9.5" bestFit="1" customWidth="1"/>
    <col min="6" max="6" width="10.83203125" bestFit="1" customWidth="1"/>
  </cols>
  <sheetData>
    <row r="1" spans="1:7" x14ac:dyDescent="0.2">
      <c r="A1" s="11" t="s">
        <v>6</v>
      </c>
      <c r="B1" t="s">
        <v>2046</v>
      </c>
    </row>
    <row r="3" spans="1:7" x14ac:dyDescent="0.2">
      <c r="A3" s="11" t="s">
        <v>2045</v>
      </c>
      <c r="B3" s="11" t="s">
        <v>2044</v>
      </c>
    </row>
    <row r="4" spans="1:7" x14ac:dyDescent="0.2">
      <c r="A4" s="11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2165</v>
      </c>
    </row>
    <row r="5" spans="1:7" x14ac:dyDescent="0.2">
      <c r="A5" s="12" t="s">
        <v>2034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  <c r="G5" s="4">
        <f>E5/F5</f>
        <v>0.5730337078651685</v>
      </c>
    </row>
    <row r="6" spans="1:7" x14ac:dyDescent="0.2">
      <c r="A6" s="12" t="s">
        <v>2035</v>
      </c>
      <c r="B6" s="16">
        <v>4</v>
      </c>
      <c r="C6" s="16">
        <v>20</v>
      </c>
      <c r="D6" s="16"/>
      <c r="E6" s="16">
        <v>22</v>
      </c>
      <c r="F6" s="16">
        <v>46</v>
      </c>
      <c r="G6" s="4">
        <f t="shared" ref="G6:G69" si="0">E6/F6</f>
        <v>0.47826086956521741</v>
      </c>
    </row>
    <row r="7" spans="1:7" x14ac:dyDescent="0.2">
      <c r="A7" s="12" t="s">
        <v>2036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  <c r="G7" s="4">
        <f t="shared" si="0"/>
        <v>0.4375</v>
      </c>
    </row>
    <row r="8" spans="1:7" x14ac:dyDescent="0.2">
      <c r="A8" s="12" t="s">
        <v>2037</v>
      </c>
      <c r="B8" s="16"/>
      <c r="C8" s="16"/>
      <c r="D8" s="16"/>
      <c r="E8" s="16">
        <v>4</v>
      </c>
      <c r="F8" s="16">
        <v>4</v>
      </c>
      <c r="G8" s="4">
        <f t="shared" si="0"/>
        <v>1</v>
      </c>
    </row>
    <row r="9" spans="1:7" x14ac:dyDescent="0.2">
      <c r="A9" s="12" t="s">
        <v>2038</v>
      </c>
      <c r="B9" s="16">
        <v>10</v>
      </c>
      <c r="C9" s="16">
        <v>66</v>
      </c>
      <c r="D9" s="16"/>
      <c r="E9" s="16">
        <v>99</v>
      </c>
      <c r="F9" s="16">
        <v>175</v>
      </c>
      <c r="G9" s="4">
        <f t="shared" si="0"/>
        <v>0.56571428571428573</v>
      </c>
    </row>
    <row r="10" spans="1:7" x14ac:dyDescent="0.2">
      <c r="A10" s="12" t="s">
        <v>2039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  <c r="G10" s="4">
        <f t="shared" si="0"/>
        <v>0.61904761904761907</v>
      </c>
    </row>
    <row r="11" spans="1:7" x14ac:dyDescent="0.2">
      <c r="A11" s="12" t="s">
        <v>2040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  <c r="G11" s="4">
        <f t="shared" si="0"/>
        <v>0.59701492537313428</v>
      </c>
    </row>
    <row r="12" spans="1:7" x14ac:dyDescent="0.2">
      <c r="A12" s="12" t="s">
        <v>2041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  <c r="G12" s="4">
        <f t="shared" si="0"/>
        <v>0.66666666666666663</v>
      </c>
    </row>
    <row r="13" spans="1:7" x14ac:dyDescent="0.2">
      <c r="A13" s="12" t="s">
        <v>2042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  <c r="G13" s="4">
        <f t="shared" si="0"/>
        <v>0.54360465116279066</v>
      </c>
    </row>
    <row r="14" spans="1:7" x14ac:dyDescent="0.2">
      <c r="A14" s="12" t="s">
        <v>2043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  <c r="G14" s="4"/>
    </row>
    <row r="15" spans="1:7" x14ac:dyDescent="0.2">
      <c r="G15" s="4"/>
    </row>
    <row r="16" spans="1:7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  <row r="38" spans="7:7" x14ac:dyDescent="0.2">
      <c r="G38" s="4"/>
    </row>
    <row r="39" spans="7:7" x14ac:dyDescent="0.2">
      <c r="G39" s="4"/>
    </row>
    <row r="40" spans="7:7" x14ac:dyDescent="0.2">
      <c r="G40" s="4"/>
    </row>
    <row r="41" spans="7:7" x14ac:dyDescent="0.2">
      <c r="G41" s="4"/>
    </row>
    <row r="42" spans="7:7" x14ac:dyDescent="0.2">
      <c r="G42" s="4"/>
    </row>
    <row r="43" spans="7:7" x14ac:dyDescent="0.2">
      <c r="G43" s="4"/>
    </row>
    <row r="44" spans="7:7" x14ac:dyDescent="0.2">
      <c r="G44" s="4"/>
    </row>
    <row r="45" spans="7:7" x14ac:dyDescent="0.2">
      <c r="G45" s="4"/>
    </row>
    <row r="46" spans="7:7" x14ac:dyDescent="0.2">
      <c r="G46" s="4"/>
    </row>
    <row r="47" spans="7:7" x14ac:dyDescent="0.2">
      <c r="G47" s="4"/>
    </row>
    <row r="48" spans="7:7" x14ac:dyDescent="0.2">
      <c r="G48" s="4"/>
    </row>
    <row r="49" spans="7:7" x14ac:dyDescent="0.2">
      <c r="G49" s="4"/>
    </row>
    <row r="50" spans="7:7" x14ac:dyDescent="0.2">
      <c r="G50" s="4"/>
    </row>
    <row r="51" spans="7:7" x14ac:dyDescent="0.2">
      <c r="G51" s="4"/>
    </row>
    <row r="52" spans="7:7" x14ac:dyDescent="0.2">
      <c r="G52" s="4"/>
    </row>
    <row r="53" spans="7:7" x14ac:dyDescent="0.2">
      <c r="G53" s="4"/>
    </row>
    <row r="54" spans="7:7" x14ac:dyDescent="0.2">
      <c r="G54" s="4"/>
    </row>
    <row r="55" spans="7:7" x14ac:dyDescent="0.2">
      <c r="G55" s="4"/>
    </row>
    <row r="56" spans="7:7" x14ac:dyDescent="0.2">
      <c r="G56" s="4"/>
    </row>
    <row r="57" spans="7:7" x14ac:dyDescent="0.2">
      <c r="G57" s="4"/>
    </row>
    <row r="58" spans="7:7" x14ac:dyDescent="0.2">
      <c r="G58" s="4"/>
    </row>
    <row r="59" spans="7:7" x14ac:dyDescent="0.2">
      <c r="G59" s="4"/>
    </row>
    <row r="60" spans="7:7" x14ac:dyDescent="0.2">
      <c r="G60" s="4"/>
    </row>
    <row r="61" spans="7:7" x14ac:dyDescent="0.2">
      <c r="G61" s="4"/>
    </row>
    <row r="62" spans="7:7" x14ac:dyDescent="0.2">
      <c r="G62" s="4"/>
    </row>
    <row r="63" spans="7:7" x14ac:dyDescent="0.2">
      <c r="G63" s="4"/>
    </row>
    <row r="64" spans="7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38C3-A61B-0D41-AEE7-87E44EAD9A9E}">
  <sheetPr codeName="Sheet3"/>
  <dimension ref="A1:H30"/>
  <sheetViews>
    <sheetView workbookViewId="0">
      <selection activeCell="G26" sqref="G2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8" x14ac:dyDescent="0.2">
      <c r="A1" s="11" t="s">
        <v>6</v>
      </c>
      <c r="B1" t="s">
        <v>2046</v>
      </c>
    </row>
    <row r="2" spans="1:8" x14ac:dyDescent="0.2">
      <c r="A2" s="11" t="s">
        <v>2031</v>
      </c>
      <c r="B2" t="s">
        <v>2046</v>
      </c>
    </row>
    <row r="4" spans="1:8" x14ac:dyDescent="0.2">
      <c r="A4" s="11" t="s">
        <v>2045</v>
      </c>
      <c r="B4" s="11" t="s">
        <v>2044</v>
      </c>
    </row>
    <row r="5" spans="1:8" x14ac:dyDescent="0.2">
      <c r="A5" s="1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2162</v>
      </c>
      <c r="H5" t="s">
        <v>2164</v>
      </c>
    </row>
    <row r="6" spans="1:8" x14ac:dyDescent="0.2">
      <c r="A6" s="12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  <c r="G6" s="4">
        <f>E6/F6</f>
        <v>0.61764705882352944</v>
      </c>
      <c r="H6" s="4">
        <f>F6/1000</f>
        <v>3.4000000000000002E-2</v>
      </c>
    </row>
    <row r="7" spans="1:8" x14ac:dyDescent="0.2">
      <c r="A7" s="12" t="s">
        <v>2048</v>
      </c>
      <c r="B7" s="10"/>
      <c r="C7" s="10"/>
      <c r="D7" s="10"/>
      <c r="E7" s="10">
        <v>4</v>
      </c>
      <c r="F7" s="10">
        <v>4</v>
      </c>
      <c r="G7" s="4">
        <f t="shared" ref="G7:G29" si="0">E7/F7</f>
        <v>1</v>
      </c>
      <c r="H7" s="4">
        <f t="shared" ref="H7:H28" si="1">F7/1000</f>
        <v>4.0000000000000001E-3</v>
      </c>
    </row>
    <row r="8" spans="1:8" x14ac:dyDescent="0.2">
      <c r="A8" s="12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  <c r="G8" s="4">
        <f t="shared" si="0"/>
        <v>0.56666666666666665</v>
      </c>
      <c r="H8" s="4">
        <f t="shared" si="1"/>
        <v>0.06</v>
      </c>
    </row>
    <row r="9" spans="1:8" x14ac:dyDescent="0.2">
      <c r="A9" s="12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  <c r="G9" s="4">
        <f t="shared" si="0"/>
        <v>0.59459459459459463</v>
      </c>
      <c r="H9" s="4">
        <f t="shared" si="1"/>
        <v>3.6999999999999998E-2</v>
      </c>
    </row>
    <row r="10" spans="1:8" x14ac:dyDescent="0.2">
      <c r="A10" s="12" t="s">
        <v>2051</v>
      </c>
      <c r="B10" s="10"/>
      <c r="C10" s="10">
        <v>8</v>
      </c>
      <c r="D10" s="10"/>
      <c r="E10" s="10">
        <v>10</v>
      </c>
      <c r="F10" s="10">
        <v>18</v>
      </c>
      <c r="G10" s="4">
        <f t="shared" si="0"/>
        <v>0.55555555555555558</v>
      </c>
      <c r="H10" s="4">
        <f t="shared" si="1"/>
        <v>1.7999999999999999E-2</v>
      </c>
    </row>
    <row r="11" spans="1:8" x14ac:dyDescent="0.2">
      <c r="A11" s="12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  <c r="G11" s="4">
        <f t="shared" si="0"/>
        <v>0.52941176470588236</v>
      </c>
      <c r="H11" s="4">
        <f t="shared" si="1"/>
        <v>1.7000000000000001E-2</v>
      </c>
    </row>
    <row r="12" spans="1:8" x14ac:dyDescent="0.2">
      <c r="A12" s="12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  <c r="G12" s="4">
        <f t="shared" si="0"/>
        <v>0.47826086956521741</v>
      </c>
      <c r="H12" s="4">
        <f t="shared" si="1"/>
        <v>4.5999999999999999E-2</v>
      </c>
    </row>
    <row r="13" spans="1:8" x14ac:dyDescent="0.2">
      <c r="A13" s="12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  <c r="G13" s="4">
        <f t="shared" si="0"/>
        <v>0.51111111111111107</v>
      </c>
      <c r="H13" s="4">
        <f t="shared" si="1"/>
        <v>4.4999999999999998E-2</v>
      </c>
    </row>
    <row r="14" spans="1:8" x14ac:dyDescent="0.2">
      <c r="A14" s="12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  <c r="G14" s="4">
        <f t="shared" si="0"/>
        <v>0.58823529411764708</v>
      </c>
      <c r="H14" s="4">
        <f t="shared" si="1"/>
        <v>1.7000000000000001E-2</v>
      </c>
    </row>
    <row r="15" spans="1:8" x14ac:dyDescent="0.2">
      <c r="A15" s="12" t="s">
        <v>2056</v>
      </c>
      <c r="B15" s="10"/>
      <c r="C15" s="10">
        <v>3</v>
      </c>
      <c r="D15" s="10"/>
      <c r="E15" s="10">
        <v>4</v>
      </c>
      <c r="F15" s="10">
        <v>7</v>
      </c>
      <c r="G15" s="4">
        <f t="shared" si="0"/>
        <v>0.5714285714285714</v>
      </c>
      <c r="H15" s="4">
        <f t="shared" si="1"/>
        <v>7.0000000000000001E-3</v>
      </c>
    </row>
    <row r="16" spans="1:8" x14ac:dyDescent="0.2">
      <c r="A16" s="12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  <c r="G16" s="4">
        <f t="shared" si="0"/>
        <v>0.30769230769230771</v>
      </c>
      <c r="H16" s="4">
        <f t="shared" si="1"/>
        <v>1.2999999999999999E-2</v>
      </c>
    </row>
    <row r="17" spans="1:8" x14ac:dyDescent="0.2">
      <c r="A17" s="12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  <c r="G17" s="4">
        <f t="shared" si="0"/>
        <v>0.61904761904761907</v>
      </c>
      <c r="H17" s="4">
        <f t="shared" si="1"/>
        <v>2.1000000000000001E-2</v>
      </c>
    </row>
    <row r="18" spans="1:8" x14ac:dyDescent="0.2">
      <c r="A18" s="12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  <c r="G18" s="4">
        <f t="shared" si="0"/>
        <v>0.61904761904761907</v>
      </c>
      <c r="H18" s="4">
        <f t="shared" si="1"/>
        <v>4.2000000000000003E-2</v>
      </c>
    </row>
    <row r="19" spans="1:8" x14ac:dyDescent="0.2">
      <c r="A19" s="12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  <c r="G19" s="4">
        <f t="shared" si="0"/>
        <v>0.54360465116279066</v>
      </c>
      <c r="H19" s="4">
        <f t="shared" si="1"/>
        <v>0.34399999999999997</v>
      </c>
    </row>
    <row r="20" spans="1:8" x14ac:dyDescent="0.2">
      <c r="A20" s="12" t="s">
        <v>2061</v>
      </c>
      <c r="B20" s="10"/>
      <c r="C20" s="10">
        <v>4</v>
      </c>
      <c r="D20" s="10"/>
      <c r="E20" s="10">
        <v>4</v>
      </c>
      <c r="F20" s="10">
        <v>8</v>
      </c>
      <c r="G20" s="4">
        <f t="shared" si="0"/>
        <v>0.5</v>
      </c>
      <c r="H20" s="4">
        <f t="shared" si="1"/>
        <v>8.0000000000000002E-3</v>
      </c>
    </row>
    <row r="21" spans="1:8" x14ac:dyDescent="0.2">
      <c r="A21" s="12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  <c r="G21" s="4">
        <f t="shared" si="0"/>
        <v>0.57647058823529407</v>
      </c>
      <c r="H21" s="4">
        <f t="shared" si="1"/>
        <v>8.5000000000000006E-2</v>
      </c>
    </row>
    <row r="22" spans="1:8" x14ac:dyDescent="0.2">
      <c r="A22" s="12" t="s">
        <v>2063</v>
      </c>
      <c r="B22" s="10"/>
      <c r="C22" s="10">
        <v>9</v>
      </c>
      <c r="D22" s="10"/>
      <c r="E22" s="10">
        <v>5</v>
      </c>
      <c r="F22" s="10">
        <v>14</v>
      </c>
      <c r="G22" s="4">
        <f t="shared" si="0"/>
        <v>0.35714285714285715</v>
      </c>
      <c r="H22" s="4">
        <f t="shared" si="1"/>
        <v>1.4E-2</v>
      </c>
    </row>
    <row r="23" spans="1:8" x14ac:dyDescent="0.2">
      <c r="A23" s="12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  <c r="G23" s="4">
        <f t="shared" si="0"/>
        <v>0.5625</v>
      </c>
      <c r="H23" s="4">
        <f t="shared" si="1"/>
        <v>1.6E-2</v>
      </c>
    </row>
    <row r="24" spans="1:8" x14ac:dyDescent="0.2">
      <c r="A24" s="12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  <c r="G24" s="4">
        <f t="shared" si="0"/>
        <v>0.6470588235294118</v>
      </c>
      <c r="H24" s="4">
        <f t="shared" si="1"/>
        <v>1.7000000000000001E-2</v>
      </c>
    </row>
    <row r="25" spans="1:8" x14ac:dyDescent="0.2">
      <c r="A25" s="12" t="s">
        <v>2066</v>
      </c>
      <c r="B25" s="10"/>
      <c r="C25" s="10">
        <v>7</v>
      </c>
      <c r="D25" s="10"/>
      <c r="E25" s="10">
        <v>14</v>
      </c>
      <c r="F25" s="10">
        <v>21</v>
      </c>
      <c r="G25" s="4">
        <f t="shared" si="0"/>
        <v>0.66666666666666663</v>
      </c>
      <c r="H25" s="4">
        <f t="shared" si="1"/>
        <v>2.1000000000000001E-2</v>
      </c>
    </row>
    <row r="26" spans="1:8" x14ac:dyDescent="0.2">
      <c r="A26" s="12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  <c r="G26" s="4">
        <f t="shared" si="0"/>
        <v>0.48571428571428571</v>
      </c>
      <c r="H26" s="4">
        <f t="shared" si="1"/>
        <v>3.5000000000000003E-2</v>
      </c>
    </row>
    <row r="27" spans="1:8" x14ac:dyDescent="0.2">
      <c r="A27" s="12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  <c r="G27" s="4">
        <f t="shared" si="0"/>
        <v>0.62222222222222223</v>
      </c>
      <c r="H27" s="4">
        <f t="shared" si="1"/>
        <v>4.4999999999999998E-2</v>
      </c>
    </row>
    <row r="28" spans="1:8" x14ac:dyDescent="0.2">
      <c r="A28" s="12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  <c r="G28" s="4">
        <f t="shared" si="0"/>
        <v>0.70588235294117652</v>
      </c>
      <c r="H28" s="4">
        <f t="shared" si="1"/>
        <v>5.0999999999999997E-2</v>
      </c>
    </row>
    <row r="29" spans="1:8" x14ac:dyDescent="0.2">
      <c r="A29" s="12" t="s">
        <v>2070</v>
      </c>
      <c r="B29" s="10"/>
      <c r="C29" s="10"/>
      <c r="D29" s="10"/>
      <c r="E29" s="10">
        <v>3</v>
      </c>
      <c r="F29" s="10">
        <v>3</v>
      </c>
      <c r="G29" s="4">
        <f t="shared" si="0"/>
        <v>1</v>
      </c>
      <c r="H29" s="4">
        <f>F29/1000</f>
        <v>3.0000000000000001E-3</v>
      </c>
    </row>
    <row r="30" spans="1:8" x14ac:dyDescent="0.2">
      <c r="A30" s="12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3C0-E8BC-4C47-9681-DA2920E6402D}">
  <sheetPr codeName="Sheet4"/>
  <dimension ref="A1:F17"/>
  <sheetViews>
    <sheetView zoomScale="120" zoomScaleNormal="120" workbookViewId="0">
      <selection activeCell="F24" sqref="F24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6" x14ac:dyDescent="0.2">
      <c r="A1" s="11" t="s">
        <v>2096</v>
      </c>
      <c r="B1" t="s">
        <v>2046</v>
      </c>
    </row>
    <row r="3" spans="1:6" x14ac:dyDescent="0.2">
      <c r="A3" s="11" t="s">
        <v>2045</v>
      </c>
      <c r="B3" s="11" t="s">
        <v>2044</v>
      </c>
    </row>
    <row r="4" spans="1:6" x14ac:dyDescent="0.2">
      <c r="A4" s="11" t="s">
        <v>2033</v>
      </c>
      <c r="B4" t="s">
        <v>74</v>
      </c>
      <c r="C4" t="s">
        <v>14</v>
      </c>
      <c r="D4" t="s">
        <v>20</v>
      </c>
      <c r="E4" t="s">
        <v>2043</v>
      </c>
      <c r="F4" t="s">
        <v>2163</v>
      </c>
    </row>
    <row r="5" spans="1:6" x14ac:dyDescent="0.2">
      <c r="A5" s="14" t="s">
        <v>2074</v>
      </c>
      <c r="B5" s="10">
        <v>6</v>
      </c>
      <c r="C5" s="10">
        <v>36</v>
      </c>
      <c r="D5" s="10">
        <v>49</v>
      </c>
      <c r="E5" s="10">
        <v>91</v>
      </c>
      <c r="F5" s="4">
        <f>D5/(E5-B5)</f>
        <v>0.57647058823529407</v>
      </c>
    </row>
    <row r="6" spans="1:6" x14ac:dyDescent="0.2">
      <c r="A6" s="14" t="s">
        <v>2075</v>
      </c>
      <c r="B6" s="10">
        <v>7</v>
      </c>
      <c r="C6" s="10">
        <v>28</v>
      </c>
      <c r="D6" s="10">
        <v>44</v>
      </c>
      <c r="E6" s="10">
        <v>79</v>
      </c>
      <c r="F6" s="4">
        <f t="shared" ref="F6:F16" si="0">D6/(E6-B6)</f>
        <v>0.61111111111111116</v>
      </c>
    </row>
    <row r="7" spans="1:6" x14ac:dyDescent="0.2">
      <c r="A7" s="14" t="s">
        <v>2076</v>
      </c>
      <c r="B7" s="10">
        <v>4</v>
      </c>
      <c r="C7" s="10">
        <v>33</v>
      </c>
      <c r="D7" s="10">
        <v>49</v>
      </c>
      <c r="E7" s="10">
        <v>86</v>
      </c>
      <c r="F7" s="4">
        <f t="shared" si="0"/>
        <v>0.59756097560975607</v>
      </c>
    </row>
    <row r="8" spans="1:6" x14ac:dyDescent="0.2">
      <c r="A8" s="14" t="s">
        <v>2077</v>
      </c>
      <c r="B8" s="10">
        <v>1</v>
      </c>
      <c r="C8" s="10">
        <v>30</v>
      </c>
      <c r="D8" s="10">
        <v>46</v>
      </c>
      <c r="E8" s="10">
        <v>77</v>
      </c>
      <c r="F8" s="4">
        <f t="shared" si="0"/>
        <v>0.60526315789473684</v>
      </c>
    </row>
    <row r="9" spans="1:6" x14ac:dyDescent="0.2">
      <c r="A9" s="14" t="s">
        <v>2078</v>
      </c>
      <c r="B9" s="10">
        <v>3</v>
      </c>
      <c r="C9" s="10">
        <v>35</v>
      </c>
      <c r="D9" s="10">
        <v>46</v>
      </c>
      <c r="E9" s="10">
        <v>84</v>
      </c>
      <c r="F9" s="4">
        <f t="shared" si="0"/>
        <v>0.5679012345679012</v>
      </c>
    </row>
    <row r="10" spans="1:6" x14ac:dyDescent="0.2">
      <c r="A10" s="14" t="s">
        <v>2079</v>
      </c>
      <c r="B10" s="10">
        <v>3</v>
      </c>
      <c r="C10" s="10">
        <v>28</v>
      </c>
      <c r="D10" s="10">
        <v>55</v>
      </c>
      <c r="E10" s="10">
        <v>86</v>
      </c>
      <c r="F10" s="4">
        <f t="shared" si="0"/>
        <v>0.66265060240963858</v>
      </c>
    </row>
    <row r="11" spans="1:6" x14ac:dyDescent="0.2">
      <c r="A11" s="14" t="s">
        <v>2080</v>
      </c>
      <c r="B11" s="10">
        <v>4</v>
      </c>
      <c r="C11" s="10">
        <v>31</v>
      </c>
      <c r="D11" s="10">
        <v>58</v>
      </c>
      <c r="E11" s="10">
        <v>93</v>
      </c>
      <c r="F11" s="4">
        <f t="shared" si="0"/>
        <v>0.651685393258427</v>
      </c>
    </row>
    <row r="12" spans="1:6" x14ac:dyDescent="0.2">
      <c r="A12" s="14" t="s">
        <v>2081</v>
      </c>
      <c r="B12" s="10">
        <v>8</v>
      </c>
      <c r="C12" s="10">
        <v>35</v>
      </c>
      <c r="D12" s="10">
        <v>41</v>
      </c>
      <c r="E12" s="10">
        <v>84</v>
      </c>
      <c r="F12" s="4">
        <f t="shared" si="0"/>
        <v>0.53947368421052633</v>
      </c>
    </row>
    <row r="13" spans="1:6" x14ac:dyDescent="0.2">
      <c r="A13" s="14" t="s">
        <v>2082</v>
      </c>
      <c r="B13" s="10">
        <v>5</v>
      </c>
      <c r="C13" s="10">
        <v>23</v>
      </c>
      <c r="D13" s="10">
        <v>45</v>
      </c>
      <c r="E13" s="10">
        <v>73</v>
      </c>
      <c r="F13" s="4">
        <f t="shared" si="0"/>
        <v>0.66176470588235292</v>
      </c>
    </row>
    <row r="14" spans="1:6" x14ac:dyDescent="0.2">
      <c r="A14" s="14" t="s">
        <v>2083</v>
      </c>
      <c r="B14" s="10">
        <v>6</v>
      </c>
      <c r="C14" s="10">
        <v>26</v>
      </c>
      <c r="D14" s="10">
        <v>45</v>
      </c>
      <c r="E14" s="10">
        <v>77</v>
      </c>
      <c r="F14" s="4">
        <f t="shared" si="0"/>
        <v>0.63380281690140849</v>
      </c>
    </row>
    <row r="15" spans="1:6" x14ac:dyDescent="0.2">
      <c r="A15" s="14" t="s">
        <v>2084</v>
      </c>
      <c r="B15" s="10">
        <v>3</v>
      </c>
      <c r="C15" s="10">
        <v>27</v>
      </c>
      <c r="D15" s="10">
        <v>45</v>
      </c>
      <c r="E15" s="10">
        <v>75</v>
      </c>
      <c r="F15" s="4">
        <f t="shared" si="0"/>
        <v>0.625</v>
      </c>
    </row>
    <row r="16" spans="1:6" x14ac:dyDescent="0.2">
      <c r="A16" s="14" t="s">
        <v>2085</v>
      </c>
      <c r="B16" s="10">
        <v>7</v>
      </c>
      <c r="C16" s="10">
        <v>32</v>
      </c>
      <c r="D16" s="10">
        <v>42</v>
      </c>
      <c r="E16" s="10">
        <v>81</v>
      </c>
      <c r="F16" s="4">
        <f t="shared" si="0"/>
        <v>0.56756756756756754</v>
      </c>
    </row>
    <row r="17" spans="1:5" x14ac:dyDescent="0.2">
      <c r="A17" s="14" t="s">
        <v>2043</v>
      </c>
      <c r="B17" s="10">
        <v>57</v>
      </c>
      <c r="C17" s="10">
        <v>364</v>
      </c>
      <c r="D17" s="10">
        <v>565</v>
      </c>
      <c r="E17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F4BB-A7B6-864D-95D8-C3B9C76BA89D}">
  <sheetPr codeName="Sheet5"/>
  <dimension ref="A1:J16"/>
  <sheetViews>
    <sheetView zoomScaleNormal="100" workbookViewId="0">
      <selection activeCell="F9" sqref="F9"/>
    </sheetView>
  </sheetViews>
  <sheetFormatPr baseColWidth="10" defaultRowHeight="16" x14ac:dyDescent="0.2"/>
  <cols>
    <col min="2" max="2" width="15.83203125" customWidth="1"/>
    <col min="3" max="3" width="25.1640625" customWidth="1"/>
    <col min="4" max="4" width="14" bestFit="1" customWidth="1"/>
    <col min="5" max="5" width="11.1640625" bestFit="1" customWidth="1"/>
    <col min="6" max="6" width="13.1640625" bestFit="1" customWidth="1"/>
    <col min="7" max="7" width="10.33203125" bestFit="1" customWidth="1"/>
    <col min="8" max="8" width="16" bestFit="1" customWidth="1"/>
    <col min="9" max="9" width="13.33203125" bestFit="1" customWidth="1"/>
    <col min="10" max="10" width="15.1640625" bestFit="1" customWidth="1"/>
    <col min="11" max="11" width="12" customWidth="1"/>
  </cols>
  <sheetData>
    <row r="1" spans="1:10" x14ac:dyDescent="0.2">
      <c r="D1" s="21" t="s">
        <v>2117</v>
      </c>
      <c r="E1" s="21" t="s">
        <v>2119</v>
      </c>
      <c r="F1" s="21" t="s">
        <v>2118</v>
      </c>
      <c r="G1" s="21"/>
    </row>
    <row r="2" spans="1:10" x14ac:dyDescent="0.2">
      <c r="A2" t="s">
        <v>2126</v>
      </c>
      <c r="C2" s="20" t="s">
        <v>2097</v>
      </c>
      <c r="D2" s="19" t="s">
        <v>2098</v>
      </c>
      <c r="E2" s="19" t="s">
        <v>2099</v>
      </c>
      <c r="F2" s="19" t="s">
        <v>2100</v>
      </c>
      <c r="G2" s="19" t="s">
        <v>2101</v>
      </c>
      <c r="H2" s="19" t="s">
        <v>2102</v>
      </c>
      <c r="I2" s="19" t="s">
        <v>2103</v>
      </c>
      <c r="J2" s="19" t="s">
        <v>2104</v>
      </c>
    </row>
    <row r="3" spans="1:10" x14ac:dyDescent="0.2">
      <c r="B3" t="s">
        <v>2120</v>
      </c>
      <c r="C3" s="17" t="s">
        <v>2105</v>
      </c>
      <c r="D3" s="22">
        <f>COUNTIFS(Crowdfunding!$F:$F,'Crowfunding Goal Analysis'!D$1,Crowdfunding!$D:$D,$B$3)</f>
        <v>30</v>
      </c>
      <c r="E3" s="22">
        <f>COUNTIFS(Crowdfunding!$F:$F,'Crowfunding Goal Analysis'!E$1,Crowdfunding!$D:$D,$B$3)</f>
        <v>20</v>
      </c>
      <c r="F3" s="22">
        <f>COUNTIFS(Crowdfunding!$F:$F,'Crowfunding Goal Analysis'!F$1,Crowdfunding!$D:$D,$B$3)</f>
        <v>1</v>
      </c>
      <c r="G3" s="22">
        <f>SUM(D3:F3)</f>
        <v>51</v>
      </c>
      <c r="H3" s="4">
        <f>D3/G3</f>
        <v>0.58823529411764708</v>
      </c>
      <c r="I3" s="4">
        <f>E3/G3</f>
        <v>0.39215686274509803</v>
      </c>
      <c r="J3" s="4">
        <f>F3/G3</f>
        <v>1.9607843137254902E-2</v>
      </c>
    </row>
    <row r="4" spans="1:10" x14ac:dyDescent="0.2">
      <c r="A4" t="s">
        <v>2121</v>
      </c>
      <c r="B4" t="s">
        <v>2122</v>
      </c>
      <c r="C4" s="17" t="s">
        <v>2106</v>
      </c>
      <c r="D4" s="22">
        <f>COUNTIFS(Crowdfunding!$F:$F,'Crowfunding Goal Analysis'!D$1,Crowdfunding!$D:$D,$A$4,Crowdfunding!$D:$D,$B$4)</f>
        <v>191</v>
      </c>
      <c r="E4" s="22">
        <f>COUNTIFS(Crowdfunding!$F:$F,'Crowfunding Goal Analysis'!E$1,Crowdfunding!$D:$D,$A$4,Crowdfunding!$D:$D,$B$4)</f>
        <v>38</v>
      </c>
      <c r="F4" s="22">
        <f>COUNTIFS(Crowdfunding!$F:$F,'Crowfunding Goal Analysis'!F$1,Crowdfunding!$D:$D,$A$4,Crowdfunding!$D:$D,$B$4)</f>
        <v>2</v>
      </c>
      <c r="G4" s="22">
        <f t="shared" ref="G4:G14" si="0">SUM(D4:F4)</f>
        <v>231</v>
      </c>
      <c r="H4" s="4">
        <f t="shared" ref="H4:H14" si="1">D4/G4</f>
        <v>0.82683982683982682</v>
      </c>
      <c r="I4" s="4">
        <f t="shared" ref="I4:I14" si="2">E4/G4</f>
        <v>0.16450216450216451</v>
      </c>
      <c r="J4" s="4">
        <f t="shared" ref="J4:J14" si="3">F4/G4</f>
        <v>8.658008658008658E-3</v>
      </c>
    </row>
    <row r="5" spans="1:10" x14ac:dyDescent="0.2">
      <c r="A5" t="s">
        <v>2123</v>
      </c>
      <c r="B5" t="s">
        <v>2124</v>
      </c>
      <c r="C5" s="17" t="s">
        <v>2107</v>
      </c>
      <c r="D5" s="22">
        <f>COUNTIFS(Crowdfunding!$F:$F,'Crowfunding Goal Analysis'!D$1,Crowdfunding!$D:$D,$A$5,Crowdfunding!$D:$D,$B$5)</f>
        <v>164</v>
      </c>
      <c r="E5" s="22">
        <f>COUNTIFS(Crowdfunding!$F:$F,'Crowfunding Goal Analysis'!E$1,Crowdfunding!$D:$D,$A$5,Crowdfunding!$D:$D,$B$5)</f>
        <v>126</v>
      </c>
      <c r="F5" s="22">
        <f>COUNTIFS(Crowdfunding!$F:$F,'Crowfunding Goal Analysis'!F$1,Crowdfunding!$D:$D,$A$5,Crowdfunding!$D:$D,$B$5)</f>
        <v>25</v>
      </c>
      <c r="G5" s="22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2125</v>
      </c>
      <c r="B6" t="s">
        <v>2127</v>
      </c>
      <c r="C6" s="17" t="s">
        <v>2108</v>
      </c>
      <c r="D6" s="22">
        <f>COUNTIFS(Crowdfunding!$F:$F,'Crowfunding Goal Analysis'!D$1,Crowdfunding!$D:$D,$A$6,Crowdfunding!$D:$D,$B$6)</f>
        <v>4</v>
      </c>
      <c r="E6" s="22">
        <f>COUNTIFS(Crowdfunding!$F:$F,'Crowfunding Goal Analysis'!E$1,Crowdfunding!$D:$D,$A$6,Crowdfunding!$D:$D,$B$6)</f>
        <v>5</v>
      </c>
      <c r="F6" s="22">
        <f>COUNTIFS(Crowdfunding!$F:$F,'Crowfunding Goal Analysis'!F$1,Crowdfunding!$D:$D,$A$6,Crowdfunding!$D:$D,$B$6)</f>
        <v>0</v>
      </c>
      <c r="G6" s="22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2128</v>
      </c>
      <c r="B7" t="s">
        <v>2129</v>
      </c>
      <c r="C7" s="17" t="s">
        <v>2109</v>
      </c>
      <c r="D7" s="22">
        <f>COUNTIFS(Crowdfunding!$F:$F,'Crowfunding Goal Analysis'!D$1,Crowdfunding!$D:$D,$A$7,Crowdfunding!$D:$D,$B$7)</f>
        <v>10</v>
      </c>
      <c r="E7" s="22">
        <f>COUNTIFS(Crowdfunding!$F:$F,'Crowfunding Goal Analysis'!E$1,Crowdfunding!$D:$D,$A$7,Crowdfunding!$D:$D,$B$7)</f>
        <v>0</v>
      </c>
      <c r="F7" s="22">
        <f>COUNTIFS(Crowdfunding!$F:$F,'Crowfunding Goal Analysis'!F$1,Crowdfunding!$D:$D,$A$7,Crowdfunding!$D:$D,$B$7)</f>
        <v>0</v>
      </c>
      <c r="G7" s="22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2130</v>
      </c>
      <c r="B8" t="s">
        <v>2131</v>
      </c>
      <c r="C8" s="17" t="s">
        <v>2110</v>
      </c>
      <c r="D8" s="22">
        <f>COUNTIFS(Crowdfunding!$F:$F,'Crowfunding Goal Analysis'!D$1,Crowdfunding!$D:$D,$A$8,Crowdfunding!$D:$D,$B$8)</f>
        <v>7</v>
      </c>
      <c r="E8" s="22">
        <f>COUNTIFS(Crowdfunding!$F:$F,'Crowfunding Goal Analysis'!E$1,Crowdfunding!$D:$D,$A$8,Crowdfunding!$D:$D,$B$8)</f>
        <v>0</v>
      </c>
      <c r="F8" s="22">
        <f>COUNTIFS(Crowdfunding!$F:$F,'Crowfunding Goal Analysis'!F$1,Crowdfunding!$D:$D,$A$8,Crowdfunding!$D:$D,$B$8)</f>
        <v>0</v>
      </c>
      <c r="G8" s="22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2132</v>
      </c>
      <c r="B9" t="s">
        <v>2133</v>
      </c>
      <c r="C9" s="17" t="s">
        <v>2111</v>
      </c>
      <c r="D9" s="22">
        <f>COUNTIFS(Crowdfunding!$F:$F,'Crowfunding Goal Analysis'!D$1,Crowdfunding!$D:$D,$A$9,Crowdfunding!$D:$D,$B$9)</f>
        <v>11</v>
      </c>
      <c r="E9" s="22">
        <f>COUNTIFS(Crowdfunding!$F:$F,'Crowfunding Goal Analysis'!E$1,Crowdfunding!$D:$D,$A$9,Crowdfunding!$D:$D,$B$9)</f>
        <v>3</v>
      </c>
      <c r="F9" s="22">
        <f>COUNTIFS(Crowdfunding!$F:$F,'Crowfunding Goal Analysis'!F$1,Crowdfunding!$D:$D,$A$9,Crowdfunding!$D:$D,$B$9)</f>
        <v>0</v>
      </c>
      <c r="G9" s="22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2134</v>
      </c>
      <c r="B10" t="s">
        <v>2135</v>
      </c>
      <c r="C10" s="17" t="s">
        <v>2112</v>
      </c>
      <c r="D10" s="22">
        <f>COUNTIFS(Crowdfunding!$F:$F,'Crowfunding Goal Analysis'!D$1,Crowdfunding!$D:$D,$A$10,Crowdfunding!$D:$D,$B$10)</f>
        <v>7</v>
      </c>
      <c r="E10" s="22">
        <f>COUNTIFS(Crowdfunding!$F:$F,'Crowfunding Goal Analysis'!E$1,Crowdfunding!$D:$D,$A$10,Crowdfunding!$D:$D,$B$10)</f>
        <v>0</v>
      </c>
      <c r="F10" s="22">
        <f>COUNTIFS(Crowdfunding!$F:$F,'Crowfunding Goal Analysis'!F$1,Crowdfunding!$D:$D,$A$10,Crowdfunding!$D:$D,$B$10)</f>
        <v>0</v>
      </c>
      <c r="G10" s="22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2137</v>
      </c>
      <c r="B11" t="s">
        <v>2136</v>
      </c>
      <c r="C11" s="17" t="s">
        <v>2113</v>
      </c>
      <c r="D11" s="22">
        <f>COUNTIFS(Crowdfunding!$F:$F,'Crowfunding Goal Analysis'!D$1,Crowdfunding!$D:$D,$A$11,Crowdfunding!$D:$D,$B$11)</f>
        <v>8</v>
      </c>
      <c r="E11" s="22">
        <f>COUNTIFS(Crowdfunding!$F:$F,'Crowfunding Goal Analysis'!E$1,Crowdfunding!$D:$D,$A$11,Crowdfunding!$D:$D,$B$11)</f>
        <v>3</v>
      </c>
      <c r="F11" s="22">
        <f>COUNTIFS(Crowdfunding!$F:$F,'Crowfunding Goal Analysis'!F$1,Crowdfunding!$D:$D,$A$11,Crowdfunding!$D:$D,$B$11)</f>
        <v>1</v>
      </c>
      <c r="G11" s="22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2138</v>
      </c>
      <c r="B12" t="s">
        <v>2139</v>
      </c>
      <c r="C12" s="17" t="s">
        <v>2114</v>
      </c>
      <c r="D12" s="22">
        <f>COUNTIFS(Crowdfunding!$F:$F,'Crowfunding Goal Analysis'!D$1,Crowdfunding!$D:$D,$A$12,Crowdfunding!$D:$D,$B$12)</f>
        <v>11</v>
      </c>
      <c r="E12" s="22">
        <f>COUNTIFS(Crowdfunding!$F:$F,'Crowfunding Goal Analysis'!E$1,Crowdfunding!$D:$D,$A$12,Crowdfunding!$D:$D,$B$12)</f>
        <v>3</v>
      </c>
      <c r="F12" s="22">
        <f>COUNTIFS(Crowdfunding!$F:$F,'Crowfunding Goal Analysis'!F$1,Crowdfunding!$D:$D,$A$12,Crowdfunding!$D:$D,$B$12)</f>
        <v>0</v>
      </c>
      <c r="G12" s="2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2140</v>
      </c>
      <c r="B13" t="s">
        <v>2141</v>
      </c>
      <c r="C13" s="17" t="s">
        <v>2115</v>
      </c>
      <c r="D13" s="22">
        <f>COUNTIFS(Crowdfunding!$F:$F,'Crowfunding Goal Analysis'!D$1,Crowdfunding!$D:$D,$A$13,Crowdfunding!$D:$D,$B$13)</f>
        <v>8</v>
      </c>
      <c r="E13" s="22">
        <f>COUNTIFS(Crowdfunding!$F:$F,'Crowfunding Goal Analysis'!E$1,Crowdfunding!$D:$D,$A$13,Crowdfunding!$D:$D,$B$13)</f>
        <v>3</v>
      </c>
      <c r="F13" s="22">
        <f>COUNTIFS(Crowdfunding!$F:$F,'Crowfunding Goal Analysis'!F$1,Crowdfunding!$D:$D,$A$13,Crowdfunding!$D:$D,$B$13)</f>
        <v>0</v>
      </c>
      <c r="G13" s="22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B14" t="s">
        <v>2142</v>
      </c>
      <c r="C14" s="17" t="s">
        <v>2116</v>
      </c>
      <c r="D14" s="22">
        <f>COUNTIFS(Crowdfunding!$F:$F,'Crowfunding Goal Analysis'!D$1,Crowdfunding!$D:$D,$B$14)</f>
        <v>114</v>
      </c>
      <c r="E14" s="22">
        <f>COUNTIFS(Crowdfunding!$F:$F,'Crowfunding Goal Analysis'!E$1,Crowdfunding!$D:$D,$B$14)</f>
        <v>163</v>
      </c>
      <c r="F14" s="22">
        <f>COUNTIFS(Crowdfunding!$F:$F,'Crowfunding Goal Analysis'!F$1,Crowdfunding!$D:$D,$B$14)</f>
        <v>28</v>
      </c>
      <c r="G14" s="22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  <row r="15" spans="1:10" x14ac:dyDescent="0.2">
      <c r="D15" s="22"/>
      <c r="E15" s="22"/>
      <c r="F15" s="22"/>
      <c r="G15" s="22"/>
    </row>
    <row r="16" spans="1:10" ht="17" thickBot="1" x14ac:dyDescent="0.25">
      <c r="C16" s="17" t="s">
        <v>2143</v>
      </c>
      <c r="D16" s="23">
        <f>SUM(D3:D15)</f>
        <v>565</v>
      </c>
      <c r="E16" s="23">
        <f t="shared" ref="E16:G16" si="4">SUM(E3:E15)</f>
        <v>364</v>
      </c>
      <c r="F16" s="23">
        <f t="shared" si="4"/>
        <v>57</v>
      </c>
      <c r="G16" s="23">
        <f t="shared" si="4"/>
        <v>986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D8A-4E40-1C4C-A48C-5FC6EBB75EA9}">
  <sheetPr codeName="Sheet6"/>
  <dimension ref="B2:K567"/>
  <sheetViews>
    <sheetView topLeftCell="A496" workbookViewId="0">
      <selection activeCell="E511" sqref="E511"/>
    </sheetView>
  </sheetViews>
  <sheetFormatPr baseColWidth="10" defaultRowHeight="16" x14ac:dyDescent="0.2"/>
  <cols>
    <col min="3" max="3" width="15.33203125" customWidth="1"/>
    <col min="4" max="4" width="13" customWidth="1"/>
    <col min="6" max="6" width="13" bestFit="1" customWidth="1"/>
    <col min="9" max="9" width="39" customWidth="1"/>
    <col min="10" max="10" width="19.33203125" bestFit="1" customWidth="1"/>
    <col min="11" max="11" width="24.83203125" bestFit="1" customWidth="1"/>
  </cols>
  <sheetData>
    <row r="2" spans="2:11" ht="34" x14ac:dyDescent="0.2">
      <c r="B2" s="18" t="s">
        <v>4</v>
      </c>
      <c r="C2" s="26" t="s">
        <v>2152</v>
      </c>
      <c r="D2" s="18" t="s">
        <v>2156</v>
      </c>
      <c r="E2" s="18" t="s">
        <v>4</v>
      </c>
      <c r="F2" s="26" t="s">
        <v>2153</v>
      </c>
      <c r="G2" s="18" t="s">
        <v>2156</v>
      </c>
      <c r="I2" s="24"/>
      <c r="J2" s="25" t="s">
        <v>2144</v>
      </c>
      <c r="K2" s="25" t="s">
        <v>2151</v>
      </c>
    </row>
    <row r="3" spans="2:11" x14ac:dyDescent="0.2">
      <c r="B3" t="s">
        <v>20</v>
      </c>
      <c r="C3">
        <v>158</v>
      </c>
      <c r="D3" s="8">
        <f>(C3-$J$3)/$J$8</f>
        <v>-0.54740392204382071</v>
      </c>
      <c r="E3" t="s">
        <v>14</v>
      </c>
      <c r="F3">
        <v>0</v>
      </c>
      <c r="G3" s="8">
        <f>(F3-$K$3)/$K$8</f>
        <v>-0.61002440501480715</v>
      </c>
      <c r="I3" s="24" t="s">
        <v>2145</v>
      </c>
      <c r="J3" s="22">
        <f>AVERAGE(C3:C567)</f>
        <v>851.14690265486729</v>
      </c>
      <c r="K3" s="22">
        <f>AVERAGE(F3:F366)</f>
        <v>585.61538461538464</v>
      </c>
    </row>
    <row r="4" spans="2:11" x14ac:dyDescent="0.2">
      <c r="B4" t="s">
        <v>20</v>
      </c>
      <c r="C4">
        <v>1425</v>
      </c>
      <c r="D4" s="8">
        <f t="shared" ref="D4:D67" si="0">(C4-$J$3)/$J$8</f>
        <v>0.45319316145041166</v>
      </c>
      <c r="E4" t="s">
        <v>14</v>
      </c>
      <c r="F4">
        <v>24</v>
      </c>
      <c r="G4" s="8">
        <f t="shared" ref="G4:G67" si="1">(F4-$K$3)/$K$8</f>
        <v>-0.58502406160687082</v>
      </c>
      <c r="I4" s="24" t="s">
        <v>2146</v>
      </c>
      <c r="J4" s="22">
        <f>MEDIAN(C3:C567)</f>
        <v>201</v>
      </c>
      <c r="K4" s="22">
        <f>MEDIAN(F3:F366)</f>
        <v>114.5</v>
      </c>
    </row>
    <row r="5" spans="2:11" x14ac:dyDescent="0.2">
      <c r="B5" t="s">
        <v>20</v>
      </c>
      <c r="C5">
        <v>174</v>
      </c>
      <c r="D5" s="8">
        <f t="shared" si="0"/>
        <v>-0.5347681261985896</v>
      </c>
      <c r="E5" t="s">
        <v>14</v>
      </c>
      <c r="F5">
        <v>53</v>
      </c>
      <c r="G5" s="8">
        <f t="shared" si="1"/>
        <v>-0.55481531332228096</v>
      </c>
      <c r="I5" s="24" t="s">
        <v>2147</v>
      </c>
      <c r="J5" s="22">
        <f>MIN(C3:C567)</f>
        <v>16</v>
      </c>
      <c r="K5" s="22">
        <f>MIN(F3:F366)</f>
        <v>0</v>
      </c>
    </row>
    <row r="6" spans="2:11" x14ac:dyDescent="0.2">
      <c r="B6" t="s">
        <v>20</v>
      </c>
      <c r="C6">
        <v>227</v>
      </c>
      <c r="D6" s="8">
        <f t="shared" si="0"/>
        <v>-0.49291205246126185</v>
      </c>
      <c r="E6" t="s">
        <v>14</v>
      </c>
      <c r="F6">
        <v>18</v>
      </c>
      <c r="G6" s="8">
        <f t="shared" si="1"/>
        <v>-0.59127414745885487</v>
      </c>
      <c r="I6" s="24" t="s">
        <v>2148</v>
      </c>
      <c r="J6" s="22">
        <f>MAX(C3:C567)</f>
        <v>7295</v>
      </c>
      <c r="K6" s="22">
        <f>MAX(F3:F366)</f>
        <v>6080</v>
      </c>
    </row>
    <row r="7" spans="2:11" x14ac:dyDescent="0.2">
      <c r="B7" t="s">
        <v>20</v>
      </c>
      <c r="C7">
        <v>220</v>
      </c>
      <c r="D7" s="8">
        <f t="shared" si="0"/>
        <v>-0.49844021314355041</v>
      </c>
      <c r="E7" t="s">
        <v>14</v>
      </c>
      <c r="F7">
        <v>44</v>
      </c>
      <c r="G7" s="8">
        <f t="shared" si="1"/>
        <v>-0.56419044210025715</v>
      </c>
      <c r="I7" s="24" t="s">
        <v>2149</v>
      </c>
      <c r="J7" s="22">
        <f>_xlfn.VAR.P(C3:C567)</f>
        <v>1603373.7324019109</v>
      </c>
      <c r="K7" s="22">
        <f>_xlfn.VAR.P(F3:F366)</f>
        <v>921574.68174133555</v>
      </c>
    </row>
    <row r="8" spans="2:11" x14ac:dyDescent="0.2">
      <c r="B8" t="s">
        <v>20</v>
      </c>
      <c r="C8">
        <v>98</v>
      </c>
      <c r="D8" s="8">
        <f t="shared" si="0"/>
        <v>-0.59478815646343708</v>
      </c>
      <c r="E8" t="s">
        <v>14</v>
      </c>
      <c r="F8">
        <v>27</v>
      </c>
      <c r="G8" s="8">
        <f t="shared" si="1"/>
        <v>-0.58189901868087868</v>
      </c>
      <c r="I8" s="24" t="s">
        <v>2150</v>
      </c>
      <c r="J8" s="22">
        <f>_xlfn.STDEV.P(C3:C567)</f>
        <v>1266.2439466397898</v>
      </c>
      <c r="K8" s="22">
        <f>_xlfn.STDEV.P(F3:F366)</f>
        <v>959.98681331637863</v>
      </c>
    </row>
    <row r="9" spans="2:11" x14ac:dyDescent="0.2">
      <c r="B9" t="s">
        <v>20</v>
      </c>
      <c r="C9">
        <v>100</v>
      </c>
      <c r="D9" s="8">
        <f t="shared" si="0"/>
        <v>-0.59320868198278309</v>
      </c>
      <c r="E9" t="s">
        <v>14</v>
      </c>
      <c r="F9">
        <v>55</v>
      </c>
      <c r="G9" s="8">
        <f t="shared" si="1"/>
        <v>-0.55273195137161957</v>
      </c>
      <c r="I9" s="24"/>
    </row>
    <row r="10" spans="2:11" x14ac:dyDescent="0.2">
      <c r="B10" t="s">
        <v>20</v>
      </c>
      <c r="C10">
        <v>1249</v>
      </c>
      <c r="D10" s="8">
        <f t="shared" si="0"/>
        <v>0.31419940715287031</v>
      </c>
      <c r="E10" t="s">
        <v>14</v>
      </c>
      <c r="F10">
        <v>200</v>
      </c>
      <c r="G10" s="8">
        <f t="shared" si="1"/>
        <v>-0.40168820994867049</v>
      </c>
      <c r="I10" s="24" t="s">
        <v>2154</v>
      </c>
    </row>
    <row r="11" spans="2:11" x14ac:dyDescent="0.2">
      <c r="B11" t="s">
        <v>20</v>
      </c>
      <c r="C11">
        <v>1396</v>
      </c>
      <c r="D11" s="8">
        <f t="shared" si="0"/>
        <v>0.43029078148093042</v>
      </c>
      <c r="E11" t="s">
        <v>14</v>
      </c>
      <c r="F11">
        <v>452</v>
      </c>
      <c r="G11" s="8">
        <f t="shared" si="1"/>
        <v>-0.13918460416533826</v>
      </c>
      <c r="I11" s="24" t="s">
        <v>2160</v>
      </c>
    </row>
    <row r="12" spans="2:11" x14ac:dyDescent="0.2">
      <c r="B12" t="s">
        <v>20</v>
      </c>
      <c r="C12">
        <v>890</v>
      </c>
      <c r="D12" s="8">
        <f t="shared" si="0"/>
        <v>3.0683737875499044E-2</v>
      </c>
      <c r="E12" t="s">
        <v>14</v>
      </c>
      <c r="F12">
        <v>674</v>
      </c>
      <c r="G12" s="8">
        <f t="shared" si="1"/>
        <v>9.2068572358073447E-2</v>
      </c>
      <c r="I12" s="24" t="s">
        <v>2161</v>
      </c>
    </row>
    <row r="13" spans="2:11" x14ac:dyDescent="0.2">
      <c r="B13" t="s">
        <v>20</v>
      </c>
      <c r="C13">
        <v>142</v>
      </c>
      <c r="D13" s="8">
        <f t="shared" si="0"/>
        <v>-0.56003971788905171</v>
      </c>
      <c r="E13" t="s">
        <v>14</v>
      </c>
      <c r="F13">
        <v>558</v>
      </c>
      <c r="G13" s="8">
        <f t="shared" si="1"/>
        <v>-2.8766420780285823E-2</v>
      </c>
    </row>
    <row r="14" spans="2:11" x14ac:dyDescent="0.2">
      <c r="B14" t="s">
        <v>20</v>
      </c>
      <c r="C14">
        <v>2673</v>
      </c>
      <c r="D14" s="8">
        <f t="shared" si="0"/>
        <v>1.4387852373784322</v>
      </c>
      <c r="E14" t="s">
        <v>14</v>
      </c>
      <c r="F14">
        <v>15</v>
      </c>
      <c r="G14" s="8">
        <f t="shared" si="1"/>
        <v>-0.5943991903848469</v>
      </c>
      <c r="I14" t="s">
        <v>2155</v>
      </c>
    </row>
    <row r="15" spans="2:11" x14ac:dyDescent="0.2">
      <c r="B15" t="s">
        <v>20</v>
      </c>
      <c r="C15">
        <v>163</v>
      </c>
      <c r="D15" s="8">
        <f t="shared" si="0"/>
        <v>-0.54345523584218591</v>
      </c>
      <c r="E15" t="s">
        <v>14</v>
      </c>
      <c r="F15">
        <v>2307</v>
      </c>
      <c r="G15" s="8">
        <f t="shared" si="1"/>
        <v>1.7931336050730793</v>
      </c>
      <c r="I15" t="s">
        <v>2157</v>
      </c>
    </row>
    <row r="16" spans="2:11" x14ac:dyDescent="0.2">
      <c r="B16" t="s">
        <v>20</v>
      </c>
      <c r="C16">
        <v>2220</v>
      </c>
      <c r="D16" s="8">
        <f t="shared" si="0"/>
        <v>1.0810342675103286</v>
      </c>
      <c r="E16" t="s">
        <v>14</v>
      </c>
      <c r="F16">
        <v>88</v>
      </c>
      <c r="G16" s="8">
        <f t="shared" si="1"/>
        <v>-0.51835647918570704</v>
      </c>
      <c r="I16" t="s">
        <v>2158</v>
      </c>
    </row>
    <row r="17" spans="2:9" x14ac:dyDescent="0.2">
      <c r="B17" t="s">
        <v>20</v>
      </c>
      <c r="C17">
        <v>1606</v>
      </c>
      <c r="D17" s="8">
        <f t="shared" si="0"/>
        <v>0.5961356019495877</v>
      </c>
      <c r="E17" t="s">
        <v>14</v>
      </c>
      <c r="F17">
        <v>48</v>
      </c>
      <c r="G17" s="8">
        <f t="shared" si="1"/>
        <v>-0.56002371819893437</v>
      </c>
      <c r="I17" t="s">
        <v>2159</v>
      </c>
    </row>
    <row r="18" spans="2:9" x14ac:dyDescent="0.2">
      <c r="B18" t="s">
        <v>20</v>
      </c>
      <c r="C18">
        <v>129</v>
      </c>
      <c r="D18" s="8">
        <f t="shared" si="0"/>
        <v>-0.5703063020133019</v>
      </c>
      <c r="E18" t="s">
        <v>14</v>
      </c>
      <c r="F18">
        <v>1</v>
      </c>
      <c r="G18" s="8">
        <f t="shared" si="1"/>
        <v>-0.60898272403947651</v>
      </c>
    </row>
    <row r="19" spans="2:9" x14ac:dyDescent="0.2">
      <c r="B19" t="s">
        <v>20</v>
      </c>
      <c r="C19">
        <v>226</v>
      </c>
      <c r="D19" s="8">
        <f t="shared" si="0"/>
        <v>-0.49370178970158879</v>
      </c>
      <c r="E19" t="s">
        <v>14</v>
      </c>
      <c r="F19">
        <v>1467</v>
      </c>
      <c r="G19" s="8">
        <f t="shared" si="1"/>
        <v>0.91812158579530545</v>
      </c>
    </row>
    <row r="20" spans="2:9" x14ac:dyDescent="0.2">
      <c r="B20" t="s">
        <v>20</v>
      </c>
      <c r="C20">
        <v>5419</v>
      </c>
      <c r="D20" s="8">
        <f t="shared" si="0"/>
        <v>3.6074036993162077</v>
      </c>
      <c r="E20" t="s">
        <v>14</v>
      </c>
      <c r="F20">
        <v>75</v>
      </c>
      <c r="G20" s="8">
        <f t="shared" si="1"/>
        <v>-0.5318983318650059</v>
      </c>
    </row>
    <row r="21" spans="2:9" x14ac:dyDescent="0.2">
      <c r="B21" t="s">
        <v>20</v>
      </c>
      <c r="C21">
        <v>165</v>
      </c>
      <c r="D21" s="8">
        <f t="shared" si="0"/>
        <v>-0.54187576136153204</v>
      </c>
      <c r="E21" t="s">
        <v>14</v>
      </c>
      <c r="F21">
        <v>120</v>
      </c>
      <c r="G21" s="8">
        <f t="shared" si="1"/>
        <v>-0.48502268797512516</v>
      </c>
    </row>
    <row r="22" spans="2:9" x14ac:dyDescent="0.2">
      <c r="B22" t="s">
        <v>20</v>
      </c>
      <c r="C22">
        <v>1965</v>
      </c>
      <c r="D22" s="8">
        <f t="shared" si="0"/>
        <v>0.87965127122695896</v>
      </c>
      <c r="E22" t="s">
        <v>14</v>
      </c>
      <c r="F22">
        <v>2253</v>
      </c>
      <c r="G22" s="8">
        <f t="shared" si="1"/>
        <v>1.7368828324052226</v>
      </c>
    </row>
    <row r="23" spans="2:9" x14ac:dyDescent="0.2">
      <c r="B23" t="s">
        <v>20</v>
      </c>
      <c r="C23">
        <v>16</v>
      </c>
      <c r="D23" s="8">
        <f t="shared" si="0"/>
        <v>-0.65954661017024607</v>
      </c>
      <c r="E23" t="s">
        <v>14</v>
      </c>
      <c r="F23">
        <v>5</v>
      </c>
      <c r="G23" s="8">
        <f t="shared" si="1"/>
        <v>-0.60481600013815373</v>
      </c>
    </row>
    <row r="24" spans="2:9" x14ac:dyDescent="0.2">
      <c r="B24" t="s">
        <v>20</v>
      </c>
      <c r="C24">
        <v>107</v>
      </c>
      <c r="D24" s="8">
        <f t="shared" si="0"/>
        <v>-0.58768052130049453</v>
      </c>
      <c r="E24" t="s">
        <v>14</v>
      </c>
      <c r="F24">
        <v>38</v>
      </c>
      <c r="G24" s="8">
        <f t="shared" si="1"/>
        <v>-0.57044052795224121</v>
      </c>
    </row>
    <row r="25" spans="2:9" x14ac:dyDescent="0.2">
      <c r="B25" t="s">
        <v>20</v>
      </c>
      <c r="C25">
        <v>134</v>
      </c>
      <c r="D25" s="8">
        <f t="shared" si="0"/>
        <v>-0.56635761581166721</v>
      </c>
      <c r="E25" t="s">
        <v>14</v>
      </c>
      <c r="F25">
        <v>12</v>
      </c>
      <c r="G25" s="8">
        <f t="shared" si="1"/>
        <v>-0.59752423331083893</v>
      </c>
    </row>
    <row r="26" spans="2:9" x14ac:dyDescent="0.2">
      <c r="B26" t="s">
        <v>20</v>
      </c>
      <c r="C26">
        <v>198</v>
      </c>
      <c r="D26" s="8">
        <f t="shared" si="0"/>
        <v>-0.5158144324307431</v>
      </c>
      <c r="E26" t="s">
        <v>14</v>
      </c>
      <c r="F26">
        <v>1684</v>
      </c>
      <c r="G26" s="8">
        <f t="shared" si="1"/>
        <v>1.1441663574420635</v>
      </c>
    </row>
    <row r="27" spans="2:9" x14ac:dyDescent="0.2">
      <c r="B27" t="s">
        <v>20</v>
      </c>
      <c r="C27">
        <v>111</v>
      </c>
      <c r="D27" s="8">
        <f t="shared" si="0"/>
        <v>-0.58452157233918678</v>
      </c>
      <c r="E27" t="s">
        <v>14</v>
      </c>
      <c r="F27">
        <v>56</v>
      </c>
      <c r="G27" s="8">
        <f t="shared" si="1"/>
        <v>-0.55169027039628893</v>
      </c>
    </row>
    <row r="28" spans="2:9" x14ac:dyDescent="0.2">
      <c r="B28" t="s">
        <v>20</v>
      </c>
      <c r="C28">
        <v>222</v>
      </c>
      <c r="D28" s="8">
        <f t="shared" si="0"/>
        <v>-0.49686073866289654</v>
      </c>
      <c r="E28" t="s">
        <v>14</v>
      </c>
      <c r="F28">
        <v>838</v>
      </c>
      <c r="G28" s="8">
        <f t="shared" si="1"/>
        <v>0.26290425231230552</v>
      </c>
    </row>
    <row r="29" spans="2:9" x14ac:dyDescent="0.2">
      <c r="B29" t="s">
        <v>20</v>
      </c>
      <c r="C29">
        <v>6212</v>
      </c>
      <c r="D29" s="8">
        <f t="shared" si="0"/>
        <v>4.2336653308954704</v>
      </c>
      <c r="E29" t="s">
        <v>14</v>
      </c>
      <c r="F29">
        <v>1000</v>
      </c>
      <c r="G29" s="8">
        <f t="shared" si="1"/>
        <v>0.43165657031587623</v>
      </c>
    </row>
    <row r="30" spans="2:9" x14ac:dyDescent="0.2">
      <c r="B30" t="s">
        <v>20</v>
      </c>
      <c r="C30">
        <v>98</v>
      </c>
      <c r="D30" s="8">
        <f t="shared" si="0"/>
        <v>-0.59478815646343708</v>
      </c>
      <c r="E30" t="s">
        <v>14</v>
      </c>
      <c r="F30">
        <v>1482</v>
      </c>
      <c r="G30" s="8">
        <f t="shared" si="1"/>
        <v>0.9337468004252657</v>
      </c>
    </row>
    <row r="31" spans="2:9" x14ac:dyDescent="0.2">
      <c r="B31" t="s">
        <v>20</v>
      </c>
      <c r="C31">
        <v>92</v>
      </c>
      <c r="D31" s="8">
        <f t="shared" si="0"/>
        <v>-0.5995265799053987</v>
      </c>
      <c r="E31" t="s">
        <v>14</v>
      </c>
      <c r="F31">
        <v>106</v>
      </c>
      <c r="G31" s="8">
        <f t="shared" si="1"/>
        <v>-0.49960622162975471</v>
      </c>
    </row>
    <row r="32" spans="2:9" x14ac:dyDescent="0.2">
      <c r="B32" t="s">
        <v>20</v>
      </c>
      <c r="C32">
        <v>149</v>
      </c>
      <c r="D32" s="8">
        <f t="shared" si="0"/>
        <v>-0.55451155720676315</v>
      </c>
      <c r="E32" t="s">
        <v>14</v>
      </c>
      <c r="F32">
        <v>679</v>
      </c>
      <c r="G32" s="8">
        <f t="shared" si="1"/>
        <v>9.7276977234726877E-2</v>
      </c>
    </row>
    <row r="33" spans="2:7" x14ac:dyDescent="0.2">
      <c r="B33" t="s">
        <v>20</v>
      </c>
      <c r="C33">
        <v>2431</v>
      </c>
      <c r="D33" s="8">
        <f t="shared" si="0"/>
        <v>1.2476688252193129</v>
      </c>
      <c r="E33" t="s">
        <v>14</v>
      </c>
      <c r="F33">
        <v>1220</v>
      </c>
      <c r="G33" s="8">
        <f t="shared" si="1"/>
        <v>0.66082638488862655</v>
      </c>
    </row>
    <row r="34" spans="2:7" x14ac:dyDescent="0.2">
      <c r="B34" t="s">
        <v>20</v>
      </c>
      <c r="C34">
        <v>303</v>
      </c>
      <c r="D34" s="8">
        <f t="shared" si="0"/>
        <v>-0.43289202219641443</v>
      </c>
      <c r="E34" t="s">
        <v>14</v>
      </c>
      <c r="F34">
        <v>1</v>
      </c>
      <c r="G34" s="8">
        <f t="shared" si="1"/>
        <v>-0.60898272403947651</v>
      </c>
    </row>
    <row r="35" spans="2:7" x14ac:dyDescent="0.2">
      <c r="B35" t="s">
        <v>20</v>
      </c>
      <c r="C35">
        <v>209</v>
      </c>
      <c r="D35" s="8">
        <f t="shared" si="0"/>
        <v>-0.50712732278714678</v>
      </c>
      <c r="E35" t="s">
        <v>14</v>
      </c>
      <c r="F35">
        <v>37</v>
      </c>
      <c r="G35" s="8">
        <f t="shared" si="1"/>
        <v>-0.57148220892757184</v>
      </c>
    </row>
    <row r="36" spans="2:7" x14ac:dyDescent="0.2">
      <c r="B36" t="s">
        <v>20</v>
      </c>
      <c r="C36">
        <v>131</v>
      </c>
      <c r="D36" s="8">
        <f t="shared" si="0"/>
        <v>-0.56872682753264803</v>
      </c>
      <c r="E36" t="s">
        <v>14</v>
      </c>
      <c r="F36">
        <v>60</v>
      </c>
      <c r="G36" s="8">
        <f t="shared" si="1"/>
        <v>-0.54752354649496615</v>
      </c>
    </row>
    <row r="37" spans="2:7" x14ac:dyDescent="0.2">
      <c r="B37" t="s">
        <v>20</v>
      </c>
      <c r="C37">
        <v>164</v>
      </c>
      <c r="D37" s="8">
        <f t="shared" si="0"/>
        <v>-0.54266549860185898</v>
      </c>
      <c r="E37" t="s">
        <v>14</v>
      </c>
      <c r="F37">
        <v>296</v>
      </c>
      <c r="G37" s="8">
        <f t="shared" si="1"/>
        <v>-0.30168683631692489</v>
      </c>
    </row>
    <row r="38" spans="2:7" x14ac:dyDescent="0.2">
      <c r="B38" t="s">
        <v>20</v>
      </c>
      <c r="C38">
        <v>201</v>
      </c>
      <c r="D38" s="8">
        <f t="shared" si="0"/>
        <v>-0.51344522070976228</v>
      </c>
      <c r="E38" t="s">
        <v>14</v>
      </c>
      <c r="F38">
        <v>3304</v>
      </c>
      <c r="G38" s="8">
        <f t="shared" si="1"/>
        <v>2.8316895374777706</v>
      </c>
    </row>
    <row r="39" spans="2:7" x14ac:dyDescent="0.2">
      <c r="B39" t="s">
        <v>20</v>
      </c>
      <c r="C39">
        <v>211</v>
      </c>
      <c r="D39" s="8">
        <f t="shared" si="0"/>
        <v>-0.50554784830649291</v>
      </c>
      <c r="E39" t="s">
        <v>14</v>
      </c>
      <c r="F39">
        <v>73</v>
      </c>
      <c r="G39" s="8">
        <f t="shared" si="1"/>
        <v>-0.53398169381566729</v>
      </c>
    </row>
    <row r="40" spans="2:7" x14ac:dyDescent="0.2">
      <c r="B40" t="s">
        <v>20</v>
      </c>
      <c r="C40">
        <v>128</v>
      </c>
      <c r="D40" s="8">
        <f t="shared" si="0"/>
        <v>-0.57109603925362884</v>
      </c>
      <c r="E40" t="s">
        <v>14</v>
      </c>
      <c r="F40">
        <v>3387</v>
      </c>
      <c r="G40" s="8">
        <f t="shared" si="1"/>
        <v>2.9181490584302177</v>
      </c>
    </row>
    <row r="41" spans="2:7" x14ac:dyDescent="0.2">
      <c r="B41" t="s">
        <v>20</v>
      </c>
      <c r="C41">
        <v>1600</v>
      </c>
      <c r="D41" s="8">
        <f t="shared" si="0"/>
        <v>0.59139717850762608</v>
      </c>
      <c r="E41" t="s">
        <v>14</v>
      </c>
      <c r="F41">
        <v>662</v>
      </c>
      <c r="G41" s="8">
        <f t="shared" si="1"/>
        <v>7.9568400654105254E-2</v>
      </c>
    </row>
    <row r="42" spans="2:7" x14ac:dyDescent="0.2">
      <c r="B42" t="s">
        <v>20</v>
      </c>
      <c r="C42">
        <v>249</v>
      </c>
      <c r="D42" s="8">
        <f t="shared" si="0"/>
        <v>-0.47553783317406917</v>
      </c>
      <c r="E42" t="s">
        <v>14</v>
      </c>
      <c r="F42">
        <v>774</v>
      </c>
      <c r="G42" s="8">
        <f t="shared" si="1"/>
        <v>0.1962366698911418</v>
      </c>
    </row>
    <row r="43" spans="2:7" x14ac:dyDescent="0.2">
      <c r="B43" t="s">
        <v>20</v>
      </c>
      <c r="C43">
        <v>236</v>
      </c>
      <c r="D43" s="8">
        <f t="shared" si="0"/>
        <v>-0.48580441729831936</v>
      </c>
      <c r="E43" t="s">
        <v>14</v>
      </c>
      <c r="F43">
        <v>672</v>
      </c>
      <c r="G43" s="8">
        <f t="shared" si="1"/>
        <v>8.9985210407412086E-2</v>
      </c>
    </row>
    <row r="44" spans="2:7" x14ac:dyDescent="0.2">
      <c r="B44" t="s">
        <v>20</v>
      </c>
      <c r="C44">
        <v>4065</v>
      </c>
      <c r="D44" s="8">
        <f t="shared" si="0"/>
        <v>2.5380994759135316</v>
      </c>
      <c r="E44" t="s">
        <v>14</v>
      </c>
      <c r="F44">
        <v>940</v>
      </c>
      <c r="G44" s="8">
        <f t="shared" si="1"/>
        <v>0.36915571179603524</v>
      </c>
    </row>
    <row r="45" spans="2:7" x14ac:dyDescent="0.2">
      <c r="B45" t="s">
        <v>20</v>
      </c>
      <c r="C45">
        <v>246</v>
      </c>
      <c r="D45" s="8">
        <f t="shared" si="0"/>
        <v>-0.47790704489504998</v>
      </c>
      <c r="E45" t="s">
        <v>14</v>
      </c>
      <c r="F45">
        <v>117</v>
      </c>
      <c r="G45" s="8">
        <f t="shared" si="1"/>
        <v>-0.48814773090111724</v>
      </c>
    </row>
    <row r="46" spans="2:7" x14ac:dyDescent="0.2">
      <c r="B46" t="s">
        <v>20</v>
      </c>
      <c r="C46">
        <v>2475</v>
      </c>
      <c r="D46" s="8">
        <f t="shared" si="0"/>
        <v>1.2824172637936981</v>
      </c>
      <c r="E46" t="s">
        <v>14</v>
      </c>
      <c r="F46">
        <v>115</v>
      </c>
      <c r="G46" s="8">
        <f t="shared" si="1"/>
        <v>-0.49023109285177857</v>
      </c>
    </row>
    <row r="47" spans="2:7" x14ac:dyDescent="0.2">
      <c r="B47" t="s">
        <v>20</v>
      </c>
      <c r="C47">
        <v>76</v>
      </c>
      <c r="D47" s="8">
        <f t="shared" si="0"/>
        <v>-0.61216237575062971</v>
      </c>
      <c r="E47" t="s">
        <v>14</v>
      </c>
      <c r="F47">
        <v>326</v>
      </c>
      <c r="G47" s="8">
        <f t="shared" si="1"/>
        <v>-0.27043640705700439</v>
      </c>
    </row>
    <row r="48" spans="2:7" x14ac:dyDescent="0.2">
      <c r="B48" t="s">
        <v>20</v>
      </c>
      <c r="C48">
        <v>54</v>
      </c>
      <c r="D48" s="8">
        <f t="shared" si="0"/>
        <v>-0.62953659503782233</v>
      </c>
      <c r="E48" t="s">
        <v>14</v>
      </c>
      <c r="F48">
        <v>1</v>
      </c>
      <c r="G48" s="8">
        <f t="shared" si="1"/>
        <v>-0.60898272403947651</v>
      </c>
    </row>
    <row r="49" spans="2:7" x14ac:dyDescent="0.2">
      <c r="B49" t="s">
        <v>20</v>
      </c>
      <c r="C49">
        <v>88</v>
      </c>
      <c r="D49" s="8">
        <f t="shared" si="0"/>
        <v>-0.60268552886670645</v>
      </c>
      <c r="E49" t="s">
        <v>14</v>
      </c>
      <c r="F49">
        <v>1467</v>
      </c>
      <c r="G49" s="8">
        <f t="shared" si="1"/>
        <v>0.91812158579530545</v>
      </c>
    </row>
    <row r="50" spans="2:7" x14ac:dyDescent="0.2">
      <c r="B50" t="s">
        <v>20</v>
      </c>
      <c r="C50">
        <v>85</v>
      </c>
      <c r="D50" s="8">
        <f t="shared" si="0"/>
        <v>-0.60505474058768727</v>
      </c>
      <c r="E50" t="s">
        <v>14</v>
      </c>
      <c r="F50">
        <v>5681</v>
      </c>
      <c r="G50" s="8">
        <f t="shared" si="1"/>
        <v>5.3077652158388053</v>
      </c>
    </row>
    <row r="51" spans="2:7" x14ac:dyDescent="0.2">
      <c r="B51" t="s">
        <v>20</v>
      </c>
      <c r="C51">
        <v>170</v>
      </c>
      <c r="D51" s="8">
        <f t="shared" si="0"/>
        <v>-0.53792707515989735</v>
      </c>
      <c r="E51" t="s">
        <v>14</v>
      </c>
      <c r="F51">
        <v>1059</v>
      </c>
      <c r="G51" s="8">
        <f t="shared" si="1"/>
        <v>0.49311574786038659</v>
      </c>
    </row>
    <row r="52" spans="2:7" x14ac:dyDescent="0.2">
      <c r="B52" t="s">
        <v>20</v>
      </c>
      <c r="C52">
        <v>330</v>
      </c>
      <c r="D52" s="8">
        <f t="shared" si="0"/>
        <v>-0.41156911670758706</v>
      </c>
      <c r="E52" t="s">
        <v>14</v>
      </c>
      <c r="F52">
        <v>1194</v>
      </c>
      <c r="G52" s="8">
        <f t="shared" si="1"/>
        <v>0.63374267953002883</v>
      </c>
    </row>
    <row r="53" spans="2:7" x14ac:dyDescent="0.2">
      <c r="B53" t="s">
        <v>20</v>
      </c>
      <c r="C53">
        <v>127</v>
      </c>
      <c r="D53" s="8">
        <f t="shared" si="0"/>
        <v>-0.57188577649395578</v>
      </c>
      <c r="E53" t="s">
        <v>14</v>
      </c>
      <c r="F53">
        <v>30</v>
      </c>
      <c r="G53" s="8">
        <f t="shared" si="1"/>
        <v>-0.57877397575488665</v>
      </c>
    </row>
    <row r="54" spans="2:7" x14ac:dyDescent="0.2">
      <c r="B54" t="s">
        <v>20</v>
      </c>
      <c r="C54">
        <v>411</v>
      </c>
      <c r="D54" s="8">
        <f t="shared" si="0"/>
        <v>-0.34760040024110495</v>
      </c>
      <c r="E54" t="s">
        <v>14</v>
      </c>
      <c r="F54">
        <v>75</v>
      </c>
      <c r="G54" s="8">
        <f t="shared" si="1"/>
        <v>-0.5318983318650059</v>
      </c>
    </row>
    <row r="55" spans="2:7" x14ac:dyDescent="0.2">
      <c r="B55" t="s">
        <v>20</v>
      </c>
      <c r="C55">
        <v>180</v>
      </c>
      <c r="D55" s="8">
        <f t="shared" si="0"/>
        <v>-0.53002970275662797</v>
      </c>
      <c r="E55" t="s">
        <v>14</v>
      </c>
      <c r="F55">
        <v>955</v>
      </c>
      <c r="G55" s="8">
        <f t="shared" si="1"/>
        <v>0.38478092642599548</v>
      </c>
    </row>
    <row r="56" spans="2:7" x14ac:dyDescent="0.2">
      <c r="B56" t="s">
        <v>20</v>
      </c>
      <c r="C56">
        <v>374</v>
      </c>
      <c r="D56" s="8">
        <f t="shared" si="0"/>
        <v>-0.37682067813320175</v>
      </c>
      <c r="E56" t="s">
        <v>14</v>
      </c>
      <c r="F56">
        <v>67</v>
      </c>
      <c r="G56" s="8">
        <f t="shared" si="1"/>
        <v>-0.54023177966765135</v>
      </c>
    </row>
    <row r="57" spans="2:7" x14ac:dyDescent="0.2">
      <c r="B57" t="s">
        <v>20</v>
      </c>
      <c r="C57">
        <v>71</v>
      </c>
      <c r="D57" s="8">
        <f t="shared" si="0"/>
        <v>-0.61611106195226439</v>
      </c>
      <c r="E57" t="s">
        <v>14</v>
      </c>
      <c r="F57">
        <v>5</v>
      </c>
      <c r="G57" s="8">
        <f t="shared" si="1"/>
        <v>-0.60481600013815373</v>
      </c>
    </row>
    <row r="58" spans="2:7" x14ac:dyDescent="0.2">
      <c r="B58" t="s">
        <v>20</v>
      </c>
      <c r="C58">
        <v>203</v>
      </c>
      <c r="D58" s="8">
        <f t="shared" si="0"/>
        <v>-0.51186574622910841</v>
      </c>
      <c r="E58" t="s">
        <v>14</v>
      </c>
      <c r="F58">
        <v>26</v>
      </c>
      <c r="G58" s="8">
        <f t="shared" si="1"/>
        <v>-0.58294069965620943</v>
      </c>
    </row>
    <row r="59" spans="2:7" x14ac:dyDescent="0.2">
      <c r="B59" t="s">
        <v>20</v>
      </c>
      <c r="C59">
        <v>113</v>
      </c>
      <c r="D59" s="8">
        <f t="shared" si="0"/>
        <v>-0.5829420978585329</v>
      </c>
      <c r="E59" t="s">
        <v>14</v>
      </c>
      <c r="F59">
        <v>1130</v>
      </c>
      <c r="G59" s="8">
        <f t="shared" si="1"/>
        <v>0.56707509710886506</v>
      </c>
    </row>
    <row r="60" spans="2:7" x14ac:dyDescent="0.2">
      <c r="B60" t="s">
        <v>20</v>
      </c>
      <c r="C60">
        <v>96</v>
      </c>
      <c r="D60" s="8">
        <f t="shared" si="0"/>
        <v>-0.59636763094409095</v>
      </c>
      <c r="E60" t="s">
        <v>14</v>
      </c>
      <c r="F60">
        <v>782</v>
      </c>
      <c r="G60" s="8">
        <f t="shared" si="1"/>
        <v>0.20457011769378727</v>
      </c>
    </row>
    <row r="61" spans="2:7" x14ac:dyDescent="0.2">
      <c r="B61" t="s">
        <v>20</v>
      </c>
      <c r="C61">
        <v>498</v>
      </c>
      <c r="D61" s="8">
        <f t="shared" si="0"/>
        <v>-0.27889326033266121</v>
      </c>
      <c r="E61" t="s">
        <v>14</v>
      </c>
      <c r="F61">
        <v>210</v>
      </c>
      <c r="G61" s="8">
        <f t="shared" si="1"/>
        <v>-0.39127140019536366</v>
      </c>
    </row>
    <row r="62" spans="2:7" x14ac:dyDescent="0.2">
      <c r="B62" t="s">
        <v>20</v>
      </c>
      <c r="C62">
        <v>180</v>
      </c>
      <c r="D62" s="8">
        <f t="shared" si="0"/>
        <v>-0.53002970275662797</v>
      </c>
      <c r="E62" t="s">
        <v>14</v>
      </c>
      <c r="F62">
        <v>136</v>
      </c>
      <c r="G62" s="8">
        <f t="shared" si="1"/>
        <v>-0.46835579236983421</v>
      </c>
    </row>
    <row r="63" spans="2:7" x14ac:dyDescent="0.2">
      <c r="B63" t="s">
        <v>20</v>
      </c>
      <c r="C63">
        <v>27</v>
      </c>
      <c r="D63" s="8">
        <f t="shared" si="0"/>
        <v>-0.65085950052664976</v>
      </c>
      <c r="E63" t="s">
        <v>14</v>
      </c>
      <c r="F63">
        <v>86</v>
      </c>
      <c r="G63" s="8">
        <f t="shared" si="1"/>
        <v>-0.52043984113636843</v>
      </c>
    </row>
    <row r="64" spans="2:7" x14ac:dyDescent="0.2">
      <c r="B64" t="s">
        <v>20</v>
      </c>
      <c r="C64">
        <v>2331</v>
      </c>
      <c r="D64" s="8">
        <f t="shared" si="0"/>
        <v>1.1686951011866189</v>
      </c>
      <c r="E64" t="s">
        <v>14</v>
      </c>
      <c r="F64">
        <v>19</v>
      </c>
      <c r="G64" s="8">
        <f t="shared" si="1"/>
        <v>-0.59023246648352423</v>
      </c>
    </row>
    <row r="65" spans="2:7" x14ac:dyDescent="0.2">
      <c r="B65" t="s">
        <v>20</v>
      </c>
      <c r="C65">
        <v>113</v>
      </c>
      <c r="D65" s="8">
        <f t="shared" si="0"/>
        <v>-0.5829420978585329</v>
      </c>
      <c r="E65" t="s">
        <v>14</v>
      </c>
      <c r="F65">
        <v>886</v>
      </c>
      <c r="G65" s="8">
        <f t="shared" si="1"/>
        <v>0.31290493912817835</v>
      </c>
    </row>
    <row r="66" spans="2:7" x14ac:dyDescent="0.2">
      <c r="B66" t="s">
        <v>20</v>
      </c>
      <c r="C66">
        <v>164</v>
      </c>
      <c r="D66" s="8">
        <f t="shared" si="0"/>
        <v>-0.54266549860185898</v>
      </c>
      <c r="E66" t="s">
        <v>14</v>
      </c>
      <c r="F66">
        <v>35</v>
      </c>
      <c r="G66" s="8">
        <f t="shared" si="1"/>
        <v>-0.57356557087823323</v>
      </c>
    </row>
    <row r="67" spans="2:7" x14ac:dyDescent="0.2">
      <c r="B67" t="s">
        <v>20</v>
      </c>
      <c r="C67">
        <v>164</v>
      </c>
      <c r="D67" s="8">
        <f t="shared" si="0"/>
        <v>-0.54266549860185898</v>
      </c>
      <c r="E67" t="s">
        <v>14</v>
      </c>
      <c r="F67">
        <v>24</v>
      </c>
      <c r="G67" s="8">
        <f t="shared" si="1"/>
        <v>-0.58502406160687082</v>
      </c>
    </row>
    <row r="68" spans="2:7" x14ac:dyDescent="0.2">
      <c r="B68" t="s">
        <v>20</v>
      </c>
      <c r="C68">
        <v>336</v>
      </c>
      <c r="D68" s="8">
        <f t="shared" ref="D68:D131" si="2">(C68-$J$3)/$J$8</f>
        <v>-0.40683069326562543</v>
      </c>
      <c r="E68" t="s">
        <v>14</v>
      </c>
      <c r="F68">
        <v>86</v>
      </c>
      <c r="G68" s="8">
        <f t="shared" ref="G68:G131" si="3">(F68-$K$3)/$K$8</f>
        <v>-0.52043984113636843</v>
      </c>
    </row>
    <row r="69" spans="2:7" x14ac:dyDescent="0.2">
      <c r="B69" t="s">
        <v>20</v>
      </c>
      <c r="C69">
        <v>1917</v>
      </c>
      <c r="D69" s="8">
        <f t="shared" si="2"/>
        <v>0.84174388369126585</v>
      </c>
      <c r="E69" t="s">
        <v>14</v>
      </c>
      <c r="F69">
        <v>243</v>
      </c>
      <c r="G69" s="8">
        <f t="shared" si="3"/>
        <v>-0.35689592800945108</v>
      </c>
    </row>
    <row r="70" spans="2:7" x14ac:dyDescent="0.2">
      <c r="B70" t="s">
        <v>20</v>
      </c>
      <c r="C70">
        <v>95</v>
      </c>
      <c r="D70" s="8">
        <f t="shared" si="2"/>
        <v>-0.59715736818441789</v>
      </c>
      <c r="E70" t="s">
        <v>14</v>
      </c>
      <c r="F70">
        <v>65</v>
      </c>
      <c r="G70" s="8">
        <f t="shared" si="3"/>
        <v>-0.54231514161831273</v>
      </c>
    </row>
    <row r="71" spans="2:7" x14ac:dyDescent="0.2">
      <c r="B71" t="s">
        <v>20</v>
      </c>
      <c r="C71">
        <v>147</v>
      </c>
      <c r="D71" s="8">
        <f t="shared" si="2"/>
        <v>-0.55609103168741703</v>
      </c>
      <c r="E71" t="s">
        <v>14</v>
      </c>
      <c r="F71">
        <v>100</v>
      </c>
      <c r="G71" s="8">
        <f t="shared" si="3"/>
        <v>-0.50585630748173882</v>
      </c>
    </row>
    <row r="72" spans="2:7" x14ac:dyDescent="0.2">
      <c r="B72" t="s">
        <v>20</v>
      </c>
      <c r="C72">
        <v>86</v>
      </c>
      <c r="D72" s="8">
        <f t="shared" si="2"/>
        <v>-0.60426500334736033</v>
      </c>
      <c r="E72" t="s">
        <v>14</v>
      </c>
      <c r="F72">
        <v>168</v>
      </c>
      <c r="G72" s="8">
        <f t="shared" si="3"/>
        <v>-0.43502200115925238</v>
      </c>
    </row>
    <row r="73" spans="2:7" x14ac:dyDescent="0.2">
      <c r="B73" t="s">
        <v>20</v>
      </c>
      <c r="C73">
        <v>83</v>
      </c>
      <c r="D73" s="8">
        <f t="shared" si="2"/>
        <v>-0.60663421506834114</v>
      </c>
      <c r="E73" t="s">
        <v>14</v>
      </c>
      <c r="F73">
        <v>13</v>
      </c>
      <c r="G73" s="8">
        <f t="shared" si="3"/>
        <v>-0.59648255233550829</v>
      </c>
    </row>
    <row r="74" spans="2:7" x14ac:dyDescent="0.2">
      <c r="B74" t="s">
        <v>20</v>
      </c>
      <c r="C74">
        <v>676</v>
      </c>
      <c r="D74" s="8">
        <f t="shared" si="2"/>
        <v>-0.13832003155446601</v>
      </c>
      <c r="E74" t="s">
        <v>14</v>
      </c>
      <c r="F74">
        <v>1</v>
      </c>
      <c r="G74" s="8">
        <f t="shared" si="3"/>
        <v>-0.60898272403947651</v>
      </c>
    </row>
    <row r="75" spans="2:7" x14ac:dyDescent="0.2">
      <c r="B75" t="s">
        <v>20</v>
      </c>
      <c r="C75">
        <v>361</v>
      </c>
      <c r="D75" s="8">
        <f t="shared" si="2"/>
        <v>-0.38708726225745194</v>
      </c>
      <c r="E75" t="s">
        <v>14</v>
      </c>
      <c r="F75">
        <v>40</v>
      </c>
      <c r="G75" s="8">
        <f t="shared" si="3"/>
        <v>-0.56835716600157982</v>
      </c>
    </row>
    <row r="76" spans="2:7" x14ac:dyDescent="0.2">
      <c r="B76" t="s">
        <v>20</v>
      </c>
      <c r="C76">
        <v>131</v>
      </c>
      <c r="D76" s="8">
        <f t="shared" si="2"/>
        <v>-0.56872682753264803</v>
      </c>
      <c r="E76" t="s">
        <v>14</v>
      </c>
      <c r="F76">
        <v>226</v>
      </c>
      <c r="G76" s="8">
        <f t="shared" si="3"/>
        <v>-0.37460450459007272</v>
      </c>
    </row>
    <row r="77" spans="2:7" x14ac:dyDescent="0.2">
      <c r="B77" t="s">
        <v>20</v>
      </c>
      <c r="C77">
        <v>126</v>
      </c>
      <c r="D77" s="8">
        <f t="shared" si="2"/>
        <v>-0.57267551373428272</v>
      </c>
      <c r="E77" t="s">
        <v>14</v>
      </c>
      <c r="F77">
        <v>1625</v>
      </c>
      <c r="G77" s="8">
        <f t="shared" si="3"/>
        <v>1.0827071798975532</v>
      </c>
    </row>
    <row r="78" spans="2:7" x14ac:dyDescent="0.2">
      <c r="B78" t="s">
        <v>20</v>
      </c>
      <c r="C78">
        <v>275</v>
      </c>
      <c r="D78" s="8">
        <f t="shared" si="2"/>
        <v>-0.45500466492556874</v>
      </c>
      <c r="E78" t="s">
        <v>14</v>
      </c>
      <c r="F78">
        <v>143</v>
      </c>
      <c r="G78" s="8">
        <f t="shared" si="3"/>
        <v>-0.46106402554251946</v>
      </c>
    </row>
    <row r="79" spans="2:7" x14ac:dyDescent="0.2">
      <c r="B79" t="s">
        <v>20</v>
      </c>
      <c r="C79">
        <v>67</v>
      </c>
      <c r="D79" s="8">
        <f t="shared" si="2"/>
        <v>-0.61927001091357214</v>
      </c>
      <c r="E79" t="s">
        <v>14</v>
      </c>
      <c r="F79">
        <v>934</v>
      </c>
      <c r="G79" s="8">
        <f t="shared" si="3"/>
        <v>0.36290562594405112</v>
      </c>
    </row>
    <row r="80" spans="2:7" x14ac:dyDescent="0.2">
      <c r="B80" t="s">
        <v>20</v>
      </c>
      <c r="C80">
        <v>154</v>
      </c>
      <c r="D80" s="8">
        <f t="shared" si="2"/>
        <v>-0.55056287100512846</v>
      </c>
      <c r="E80" t="s">
        <v>14</v>
      </c>
      <c r="F80">
        <v>17</v>
      </c>
      <c r="G80" s="8">
        <f t="shared" si="3"/>
        <v>-0.59231582843418551</v>
      </c>
    </row>
    <row r="81" spans="2:7" x14ac:dyDescent="0.2">
      <c r="B81" t="s">
        <v>20</v>
      </c>
      <c r="C81">
        <v>1782</v>
      </c>
      <c r="D81" s="8">
        <f t="shared" si="2"/>
        <v>0.73512935624712905</v>
      </c>
      <c r="E81" t="s">
        <v>14</v>
      </c>
      <c r="F81">
        <v>2179</v>
      </c>
      <c r="G81" s="8">
        <f t="shared" si="3"/>
        <v>1.659798440230752</v>
      </c>
    </row>
    <row r="82" spans="2:7" x14ac:dyDescent="0.2">
      <c r="B82" t="s">
        <v>20</v>
      </c>
      <c r="C82">
        <v>903</v>
      </c>
      <c r="D82" s="8">
        <f t="shared" si="2"/>
        <v>4.095032199974926E-2</v>
      </c>
      <c r="E82" t="s">
        <v>14</v>
      </c>
      <c r="F82">
        <v>931</v>
      </c>
      <c r="G82" s="8">
        <f t="shared" si="3"/>
        <v>0.3597805830180591</v>
      </c>
    </row>
    <row r="83" spans="2:7" x14ac:dyDescent="0.2">
      <c r="B83" t="s">
        <v>20</v>
      </c>
      <c r="C83">
        <v>94</v>
      </c>
      <c r="D83" s="8">
        <f t="shared" si="2"/>
        <v>-0.59794710542474483</v>
      </c>
      <c r="E83" t="s">
        <v>14</v>
      </c>
      <c r="F83">
        <v>92</v>
      </c>
      <c r="G83" s="8">
        <f t="shared" si="3"/>
        <v>-0.51418975528438426</v>
      </c>
    </row>
    <row r="84" spans="2:7" x14ac:dyDescent="0.2">
      <c r="B84" t="s">
        <v>20</v>
      </c>
      <c r="C84">
        <v>180</v>
      </c>
      <c r="D84" s="8">
        <f t="shared" si="2"/>
        <v>-0.53002970275662797</v>
      </c>
      <c r="E84" t="s">
        <v>14</v>
      </c>
      <c r="F84">
        <v>57</v>
      </c>
      <c r="G84" s="8">
        <f t="shared" si="3"/>
        <v>-0.55064858942095818</v>
      </c>
    </row>
    <row r="85" spans="2:7" x14ac:dyDescent="0.2">
      <c r="B85" t="s">
        <v>20</v>
      </c>
      <c r="C85">
        <v>533</v>
      </c>
      <c r="D85" s="8">
        <f t="shared" si="2"/>
        <v>-0.25125245692121834</v>
      </c>
      <c r="E85" t="s">
        <v>14</v>
      </c>
      <c r="F85">
        <v>41</v>
      </c>
      <c r="G85" s="8">
        <f t="shared" si="3"/>
        <v>-0.56731548502624918</v>
      </c>
    </row>
    <row r="86" spans="2:7" x14ac:dyDescent="0.2">
      <c r="B86" t="s">
        <v>20</v>
      </c>
      <c r="C86">
        <v>2443</v>
      </c>
      <c r="D86" s="8">
        <f t="shared" si="2"/>
        <v>1.2571456721032361</v>
      </c>
      <c r="E86" t="s">
        <v>14</v>
      </c>
      <c r="F86">
        <v>1</v>
      </c>
      <c r="G86" s="8">
        <f t="shared" si="3"/>
        <v>-0.60898272403947651</v>
      </c>
    </row>
    <row r="87" spans="2:7" x14ac:dyDescent="0.2">
      <c r="B87" t="s">
        <v>20</v>
      </c>
      <c r="C87">
        <v>89</v>
      </c>
      <c r="D87" s="8">
        <f t="shared" si="2"/>
        <v>-0.60189579162637952</v>
      </c>
      <c r="E87" t="s">
        <v>14</v>
      </c>
      <c r="F87">
        <v>101</v>
      </c>
      <c r="G87" s="8">
        <f t="shared" si="3"/>
        <v>-0.50481462650640818</v>
      </c>
    </row>
    <row r="88" spans="2:7" x14ac:dyDescent="0.2">
      <c r="B88" t="s">
        <v>20</v>
      </c>
      <c r="C88">
        <v>159</v>
      </c>
      <c r="D88" s="8">
        <f t="shared" si="2"/>
        <v>-0.54661418480349366</v>
      </c>
      <c r="E88" t="s">
        <v>14</v>
      </c>
      <c r="F88">
        <v>1335</v>
      </c>
      <c r="G88" s="8">
        <f t="shared" si="3"/>
        <v>0.78061969705165524</v>
      </c>
    </row>
    <row r="89" spans="2:7" x14ac:dyDescent="0.2">
      <c r="B89" t="s">
        <v>20</v>
      </c>
      <c r="C89">
        <v>50</v>
      </c>
      <c r="D89" s="8">
        <f t="shared" si="2"/>
        <v>-0.63269554399913008</v>
      </c>
      <c r="E89" t="s">
        <v>14</v>
      </c>
      <c r="F89">
        <v>15</v>
      </c>
      <c r="G89" s="8">
        <f t="shared" si="3"/>
        <v>-0.5943991903848469</v>
      </c>
    </row>
    <row r="90" spans="2:7" x14ac:dyDescent="0.2">
      <c r="B90" t="s">
        <v>20</v>
      </c>
      <c r="C90">
        <v>186</v>
      </c>
      <c r="D90" s="8">
        <f t="shared" si="2"/>
        <v>-0.52529127931466635</v>
      </c>
      <c r="E90" t="s">
        <v>14</v>
      </c>
      <c r="F90">
        <v>454</v>
      </c>
      <c r="G90" s="8">
        <f t="shared" si="3"/>
        <v>-0.1371012422146769</v>
      </c>
    </row>
    <row r="91" spans="2:7" x14ac:dyDescent="0.2">
      <c r="B91" t="s">
        <v>20</v>
      </c>
      <c r="C91">
        <v>1071</v>
      </c>
      <c r="D91" s="8">
        <f t="shared" si="2"/>
        <v>0.17362617837467509</v>
      </c>
      <c r="E91" t="s">
        <v>14</v>
      </c>
      <c r="F91">
        <v>3182</v>
      </c>
      <c r="G91" s="8">
        <f t="shared" si="3"/>
        <v>2.7046044584874274</v>
      </c>
    </row>
    <row r="92" spans="2:7" x14ac:dyDescent="0.2">
      <c r="B92" t="s">
        <v>20</v>
      </c>
      <c r="C92">
        <v>117</v>
      </c>
      <c r="D92" s="8">
        <f t="shared" si="2"/>
        <v>-0.57978314889722515</v>
      </c>
      <c r="E92" t="s">
        <v>14</v>
      </c>
      <c r="F92">
        <v>15</v>
      </c>
      <c r="G92" s="8">
        <f t="shared" si="3"/>
        <v>-0.5943991903848469</v>
      </c>
    </row>
    <row r="93" spans="2:7" x14ac:dyDescent="0.2">
      <c r="B93" t="s">
        <v>20</v>
      </c>
      <c r="C93">
        <v>70</v>
      </c>
      <c r="D93" s="8">
        <f t="shared" si="2"/>
        <v>-0.61690079919259133</v>
      </c>
      <c r="E93" t="s">
        <v>14</v>
      </c>
      <c r="F93">
        <v>133</v>
      </c>
      <c r="G93" s="8">
        <f t="shared" si="3"/>
        <v>-0.47148083529582629</v>
      </c>
    </row>
    <row r="94" spans="2:7" x14ac:dyDescent="0.2">
      <c r="B94" t="s">
        <v>20</v>
      </c>
      <c r="C94">
        <v>135</v>
      </c>
      <c r="D94" s="8">
        <f t="shared" si="2"/>
        <v>-0.56556787857134028</v>
      </c>
      <c r="E94" t="s">
        <v>14</v>
      </c>
      <c r="F94">
        <v>2062</v>
      </c>
      <c r="G94" s="8">
        <f t="shared" si="3"/>
        <v>1.5379217661170619</v>
      </c>
    </row>
    <row r="95" spans="2:7" x14ac:dyDescent="0.2">
      <c r="B95" t="s">
        <v>20</v>
      </c>
      <c r="C95">
        <v>768</v>
      </c>
      <c r="D95" s="8">
        <f t="shared" si="2"/>
        <v>-6.5664205444387572E-2</v>
      </c>
      <c r="E95" t="s">
        <v>14</v>
      </c>
      <c r="F95">
        <v>29</v>
      </c>
      <c r="G95" s="8">
        <f t="shared" si="3"/>
        <v>-0.5798156567302174</v>
      </c>
    </row>
    <row r="96" spans="2:7" x14ac:dyDescent="0.2">
      <c r="B96" t="s">
        <v>20</v>
      </c>
      <c r="C96">
        <v>199</v>
      </c>
      <c r="D96" s="8">
        <f t="shared" si="2"/>
        <v>-0.51502469519041616</v>
      </c>
      <c r="E96" t="s">
        <v>14</v>
      </c>
      <c r="F96">
        <v>132</v>
      </c>
      <c r="G96" s="8">
        <f t="shared" si="3"/>
        <v>-0.47252251627115699</v>
      </c>
    </row>
    <row r="97" spans="2:7" x14ac:dyDescent="0.2">
      <c r="B97" t="s">
        <v>20</v>
      </c>
      <c r="C97">
        <v>107</v>
      </c>
      <c r="D97" s="8">
        <f t="shared" si="2"/>
        <v>-0.58768052130049453</v>
      </c>
      <c r="E97" t="s">
        <v>14</v>
      </c>
      <c r="F97">
        <v>137</v>
      </c>
      <c r="G97" s="8">
        <f t="shared" si="3"/>
        <v>-0.46731411139450352</v>
      </c>
    </row>
    <row r="98" spans="2:7" x14ac:dyDescent="0.2">
      <c r="B98" t="s">
        <v>20</v>
      </c>
      <c r="C98">
        <v>195</v>
      </c>
      <c r="D98" s="8">
        <f t="shared" si="2"/>
        <v>-0.51818364415172391</v>
      </c>
      <c r="E98" t="s">
        <v>14</v>
      </c>
      <c r="F98">
        <v>908</v>
      </c>
      <c r="G98" s="8">
        <f t="shared" si="3"/>
        <v>0.33582192058545335</v>
      </c>
    </row>
    <row r="99" spans="2:7" x14ac:dyDescent="0.2">
      <c r="B99" t="s">
        <v>20</v>
      </c>
      <c r="C99">
        <v>3376</v>
      </c>
      <c r="D99" s="8">
        <f t="shared" si="2"/>
        <v>1.9939705173282705</v>
      </c>
      <c r="E99" t="s">
        <v>14</v>
      </c>
      <c r="F99">
        <v>10</v>
      </c>
      <c r="G99" s="8">
        <f t="shared" si="3"/>
        <v>-0.59960759526150031</v>
      </c>
    </row>
    <row r="100" spans="2:7" x14ac:dyDescent="0.2">
      <c r="B100" t="s">
        <v>20</v>
      </c>
      <c r="C100">
        <v>41</v>
      </c>
      <c r="D100" s="8">
        <f t="shared" si="2"/>
        <v>-0.63980317916207252</v>
      </c>
      <c r="E100" t="s">
        <v>14</v>
      </c>
      <c r="F100">
        <v>1910</v>
      </c>
      <c r="G100" s="8">
        <f t="shared" si="3"/>
        <v>1.3795862578667981</v>
      </c>
    </row>
    <row r="101" spans="2:7" x14ac:dyDescent="0.2">
      <c r="B101" t="s">
        <v>20</v>
      </c>
      <c r="C101">
        <v>1821</v>
      </c>
      <c r="D101" s="8">
        <f t="shared" si="2"/>
        <v>0.76592910861987973</v>
      </c>
      <c r="E101" t="s">
        <v>14</v>
      </c>
      <c r="F101">
        <v>38</v>
      </c>
      <c r="G101" s="8">
        <f t="shared" si="3"/>
        <v>-0.57044052795224121</v>
      </c>
    </row>
    <row r="102" spans="2:7" x14ac:dyDescent="0.2">
      <c r="B102" t="s">
        <v>20</v>
      </c>
      <c r="C102">
        <v>164</v>
      </c>
      <c r="D102" s="8">
        <f t="shared" si="2"/>
        <v>-0.54266549860185898</v>
      </c>
      <c r="E102" t="s">
        <v>14</v>
      </c>
      <c r="F102">
        <v>104</v>
      </c>
      <c r="G102" s="8">
        <f t="shared" si="3"/>
        <v>-0.50168958358041604</v>
      </c>
    </row>
    <row r="103" spans="2:7" x14ac:dyDescent="0.2">
      <c r="B103" t="s">
        <v>20</v>
      </c>
      <c r="C103">
        <v>157</v>
      </c>
      <c r="D103" s="8">
        <f t="shared" si="2"/>
        <v>-0.54819365928414765</v>
      </c>
      <c r="E103" t="s">
        <v>14</v>
      </c>
      <c r="F103">
        <v>49</v>
      </c>
      <c r="G103" s="8">
        <f t="shared" si="3"/>
        <v>-0.55898203722360373</v>
      </c>
    </row>
    <row r="104" spans="2:7" x14ac:dyDescent="0.2">
      <c r="B104" t="s">
        <v>20</v>
      </c>
      <c r="C104">
        <v>246</v>
      </c>
      <c r="D104" s="8">
        <f t="shared" si="2"/>
        <v>-0.47790704489504998</v>
      </c>
      <c r="E104" t="s">
        <v>14</v>
      </c>
      <c r="F104">
        <v>1</v>
      </c>
      <c r="G104" s="8">
        <f t="shared" si="3"/>
        <v>-0.60898272403947651</v>
      </c>
    </row>
    <row r="105" spans="2:7" x14ac:dyDescent="0.2">
      <c r="B105" t="s">
        <v>20</v>
      </c>
      <c r="C105">
        <v>1396</v>
      </c>
      <c r="D105" s="8">
        <f t="shared" si="2"/>
        <v>0.43029078148093042</v>
      </c>
      <c r="E105" t="s">
        <v>14</v>
      </c>
      <c r="F105">
        <v>245</v>
      </c>
      <c r="G105" s="8">
        <f t="shared" si="3"/>
        <v>-0.35481256605878975</v>
      </c>
    </row>
    <row r="106" spans="2:7" x14ac:dyDescent="0.2">
      <c r="B106" t="s">
        <v>20</v>
      </c>
      <c r="C106">
        <v>2506</v>
      </c>
      <c r="D106" s="8">
        <f t="shared" si="2"/>
        <v>1.3068991182438332</v>
      </c>
      <c r="E106" t="s">
        <v>14</v>
      </c>
      <c r="F106">
        <v>32</v>
      </c>
      <c r="G106" s="8">
        <f t="shared" si="3"/>
        <v>-0.57669061380422526</v>
      </c>
    </row>
    <row r="107" spans="2:7" x14ac:dyDescent="0.2">
      <c r="B107" t="s">
        <v>20</v>
      </c>
      <c r="C107">
        <v>244</v>
      </c>
      <c r="D107" s="8">
        <f t="shared" si="2"/>
        <v>-0.47948651937570386</v>
      </c>
      <c r="E107" t="s">
        <v>14</v>
      </c>
      <c r="F107">
        <v>7</v>
      </c>
      <c r="G107" s="8">
        <f t="shared" si="3"/>
        <v>-0.60273263818749234</v>
      </c>
    </row>
    <row r="108" spans="2:7" x14ac:dyDescent="0.2">
      <c r="B108" t="s">
        <v>20</v>
      </c>
      <c r="C108">
        <v>146</v>
      </c>
      <c r="D108" s="8">
        <f t="shared" si="2"/>
        <v>-0.55688076892774396</v>
      </c>
      <c r="E108" t="s">
        <v>14</v>
      </c>
      <c r="F108">
        <v>803</v>
      </c>
      <c r="G108" s="8">
        <f t="shared" si="3"/>
        <v>0.22644541817573161</v>
      </c>
    </row>
    <row r="109" spans="2:7" x14ac:dyDescent="0.2">
      <c r="B109" t="s">
        <v>20</v>
      </c>
      <c r="C109">
        <v>1267</v>
      </c>
      <c r="D109" s="8">
        <f t="shared" si="2"/>
        <v>0.32841467747875525</v>
      </c>
      <c r="E109" t="s">
        <v>14</v>
      </c>
      <c r="F109">
        <v>16</v>
      </c>
      <c r="G109" s="8">
        <f t="shared" si="3"/>
        <v>-0.59335750940951626</v>
      </c>
    </row>
    <row r="110" spans="2:7" x14ac:dyDescent="0.2">
      <c r="B110" t="s">
        <v>20</v>
      </c>
      <c r="C110">
        <v>1561</v>
      </c>
      <c r="D110" s="8">
        <f t="shared" si="2"/>
        <v>0.5605974261348754</v>
      </c>
      <c r="E110" t="s">
        <v>14</v>
      </c>
      <c r="F110">
        <v>31</v>
      </c>
      <c r="G110" s="8">
        <f t="shared" si="3"/>
        <v>-0.57773229477955601</v>
      </c>
    </row>
    <row r="111" spans="2:7" x14ac:dyDescent="0.2">
      <c r="B111" t="s">
        <v>20</v>
      </c>
      <c r="C111">
        <v>48</v>
      </c>
      <c r="D111" s="8">
        <f t="shared" si="2"/>
        <v>-0.63427501847978396</v>
      </c>
      <c r="E111" t="s">
        <v>14</v>
      </c>
      <c r="F111">
        <v>108</v>
      </c>
      <c r="G111" s="8">
        <f t="shared" si="3"/>
        <v>-0.49752285967909338</v>
      </c>
    </row>
    <row r="112" spans="2:7" x14ac:dyDescent="0.2">
      <c r="B112" t="s">
        <v>20</v>
      </c>
      <c r="C112">
        <v>2739</v>
      </c>
      <c r="D112" s="8">
        <f t="shared" si="2"/>
        <v>1.4909078952400101</v>
      </c>
      <c r="E112" t="s">
        <v>14</v>
      </c>
      <c r="F112">
        <v>30</v>
      </c>
      <c r="G112" s="8">
        <f t="shared" si="3"/>
        <v>-0.57877397575488665</v>
      </c>
    </row>
    <row r="113" spans="2:7" x14ac:dyDescent="0.2">
      <c r="B113" t="s">
        <v>20</v>
      </c>
      <c r="C113">
        <v>3537</v>
      </c>
      <c r="D113" s="8">
        <f t="shared" si="2"/>
        <v>2.1211182130209076</v>
      </c>
      <c r="E113" t="s">
        <v>14</v>
      </c>
      <c r="F113">
        <v>17</v>
      </c>
      <c r="G113" s="8">
        <f t="shared" si="3"/>
        <v>-0.59231582843418551</v>
      </c>
    </row>
    <row r="114" spans="2:7" x14ac:dyDescent="0.2">
      <c r="B114" t="s">
        <v>20</v>
      </c>
      <c r="C114">
        <v>2107</v>
      </c>
      <c r="D114" s="8">
        <f t="shared" si="2"/>
        <v>0.99179395935338444</v>
      </c>
      <c r="E114" t="s">
        <v>14</v>
      </c>
      <c r="F114">
        <v>80</v>
      </c>
      <c r="G114" s="8">
        <f t="shared" si="3"/>
        <v>-0.52668992698835249</v>
      </c>
    </row>
    <row r="115" spans="2:7" x14ac:dyDescent="0.2">
      <c r="B115" t="s">
        <v>20</v>
      </c>
      <c r="C115">
        <v>3318</v>
      </c>
      <c r="D115" s="8">
        <f t="shared" si="2"/>
        <v>1.9481657573893079</v>
      </c>
      <c r="E115" t="s">
        <v>14</v>
      </c>
      <c r="F115">
        <v>2468</v>
      </c>
      <c r="G115" s="8">
        <f t="shared" si="3"/>
        <v>1.9608442421013195</v>
      </c>
    </row>
    <row r="116" spans="2:7" x14ac:dyDescent="0.2">
      <c r="B116" t="s">
        <v>20</v>
      </c>
      <c r="C116">
        <v>340</v>
      </c>
      <c r="D116" s="8">
        <f t="shared" si="2"/>
        <v>-0.40367174430431768</v>
      </c>
      <c r="E116" t="s">
        <v>14</v>
      </c>
      <c r="F116">
        <v>26</v>
      </c>
      <c r="G116" s="8">
        <f t="shared" si="3"/>
        <v>-0.58294069965620943</v>
      </c>
    </row>
    <row r="117" spans="2:7" x14ac:dyDescent="0.2">
      <c r="B117" t="s">
        <v>20</v>
      </c>
      <c r="C117">
        <v>1442</v>
      </c>
      <c r="D117" s="8">
        <f t="shared" si="2"/>
        <v>0.46661869453596966</v>
      </c>
      <c r="E117" t="s">
        <v>14</v>
      </c>
      <c r="F117">
        <v>73</v>
      </c>
      <c r="G117" s="8">
        <f t="shared" si="3"/>
        <v>-0.53398169381566729</v>
      </c>
    </row>
    <row r="118" spans="2:7" x14ac:dyDescent="0.2">
      <c r="B118" t="s">
        <v>20</v>
      </c>
      <c r="C118">
        <v>126</v>
      </c>
      <c r="D118" s="8">
        <f t="shared" si="2"/>
        <v>-0.57267551373428272</v>
      </c>
      <c r="E118" t="s">
        <v>14</v>
      </c>
      <c r="F118">
        <v>128</v>
      </c>
      <c r="G118" s="8">
        <f t="shared" si="3"/>
        <v>-0.47668924017247971</v>
      </c>
    </row>
    <row r="119" spans="2:7" x14ac:dyDescent="0.2">
      <c r="B119" t="s">
        <v>20</v>
      </c>
      <c r="C119">
        <v>524</v>
      </c>
      <c r="D119" s="8">
        <f t="shared" si="2"/>
        <v>-0.25836009208416083</v>
      </c>
      <c r="E119" t="s">
        <v>14</v>
      </c>
      <c r="F119">
        <v>33</v>
      </c>
      <c r="G119" s="8">
        <f t="shared" si="3"/>
        <v>-0.57564893282889462</v>
      </c>
    </row>
    <row r="120" spans="2:7" x14ac:dyDescent="0.2">
      <c r="B120" t="s">
        <v>20</v>
      </c>
      <c r="C120">
        <v>1989</v>
      </c>
      <c r="D120" s="8">
        <f t="shared" si="2"/>
        <v>0.89860496499480558</v>
      </c>
      <c r="E120" t="s">
        <v>14</v>
      </c>
      <c r="F120">
        <v>1072</v>
      </c>
      <c r="G120" s="8">
        <f t="shared" si="3"/>
        <v>0.50665760053968545</v>
      </c>
    </row>
    <row r="121" spans="2:7" x14ac:dyDescent="0.2">
      <c r="B121" t="s">
        <v>20</v>
      </c>
      <c r="C121">
        <v>157</v>
      </c>
      <c r="D121" s="8">
        <f t="shared" si="2"/>
        <v>-0.54819365928414765</v>
      </c>
      <c r="E121" t="s">
        <v>14</v>
      </c>
      <c r="F121">
        <v>393</v>
      </c>
      <c r="G121" s="8">
        <f t="shared" si="3"/>
        <v>-0.20064378170984859</v>
      </c>
    </row>
    <row r="122" spans="2:7" x14ac:dyDescent="0.2">
      <c r="B122" t="s">
        <v>20</v>
      </c>
      <c r="C122">
        <v>4498</v>
      </c>
      <c r="D122" s="8">
        <f t="shared" si="2"/>
        <v>2.8800557009750967</v>
      </c>
      <c r="E122" t="s">
        <v>14</v>
      </c>
      <c r="F122">
        <v>1257</v>
      </c>
      <c r="G122" s="8">
        <f t="shared" si="3"/>
        <v>0.69936858097586185</v>
      </c>
    </row>
    <row r="123" spans="2:7" x14ac:dyDescent="0.2">
      <c r="B123" t="s">
        <v>20</v>
      </c>
      <c r="C123">
        <v>80</v>
      </c>
      <c r="D123" s="8">
        <f t="shared" si="2"/>
        <v>-0.60900342678932196</v>
      </c>
      <c r="E123" t="s">
        <v>14</v>
      </c>
      <c r="F123">
        <v>328</v>
      </c>
      <c r="G123" s="8">
        <f t="shared" si="3"/>
        <v>-0.268353045106343</v>
      </c>
    </row>
    <row r="124" spans="2:7" x14ac:dyDescent="0.2">
      <c r="B124" t="s">
        <v>20</v>
      </c>
      <c r="C124">
        <v>43</v>
      </c>
      <c r="D124" s="8">
        <f t="shared" si="2"/>
        <v>-0.63822370468141865</v>
      </c>
      <c r="E124" t="s">
        <v>14</v>
      </c>
      <c r="F124">
        <v>147</v>
      </c>
      <c r="G124" s="8">
        <f t="shared" si="3"/>
        <v>-0.45689730164119668</v>
      </c>
    </row>
    <row r="125" spans="2:7" x14ac:dyDescent="0.2">
      <c r="B125" t="s">
        <v>20</v>
      </c>
      <c r="C125">
        <v>2053</v>
      </c>
      <c r="D125" s="8">
        <f t="shared" si="2"/>
        <v>0.94914814837572969</v>
      </c>
      <c r="E125" t="s">
        <v>14</v>
      </c>
      <c r="F125">
        <v>830</v>
      </c>
      <c r="G125" s="8">
        <f t="shared" si="3"/>
        <v>0.25457080450966008</v>
      </c>
    </row>
    <row r="126" spans="2:7" x14ac:dyDescent="0.2">
      <c r="B126" t="s">
        <v>20</v>
      </c>
      <c r="C126">
        <v>168</v>
      </c>
      <c r="D126" s="8">
        <f t="shared" si="2"/>
        <v>-0.53950654964055123</v>
      </c>
      <c r="E126" t="s">
        <v>14</v>
      </c>
      <c r="F126">
        <v>331</v>
      </c>
      <c r="G126" s="8">
        <f t="shared" si="3"/>
        <v>-0.26522800218035097</v>
      </c>
    </row>
    <row r="127" spans="2:7" x14ac:dyDescent="0.2">
      <c r="B127" t="s">
        <v>20</v>
      </c>
      <c r="C127">
        <v>4289</v>
      </c>
      <c r="D127" s="8">
        <f t="shared" si="2"/>
        <v>2.715000617746766</v>
      </c>
      <c r="E127" t="s">
        <v>14</v>
      </c>
      <c r="F127">
        <v>25</v>
      </c>
      <c r="G127" s="8">
        <f t="shared" si="3"/>
        <v>-0.58398238063154007</v>
      </c>
    </row>
    <row r="128" spans="2:7" x14ac:dyDescent="0.2">
      <c r="B128" t="s">
        <v>20</v>
      </c>
      <c r="C128">
        <v>165</v>
      </c>
      <c r="D128" s="8">
        <f t="shared" si="2"/>
        <v>-0.54187576136153204</v>
      </c>
      <c r="E128" t="s">
        <v>14</v>
      </c>
      <c r="F128">
        <v>3483</v>
      </c>
      <c r="G128" s="8">
        <f t="shared" si="3"/>
        <v>3.018150432061963</v>
      </c>
    </row>
    <row r="129" spans="2:7" x14ac:dyDescent="0.2">
      <c r="B129" t="s">
        <v>20</v>
      </c>
      <c r="C129">
        <v>1815</v>
      </c>
      <c r="D129" s="8">
        <f t="shared" si="2"/>
        <v>0.7611906851779181</v>
      </c>
      <c r="E129" t="s">
        <v>14</v>
      </c>
      <c r="F129">
        <v>923</v>
      </c>
      <c r="G129" s="8">
        <f t="shared" si="3"/>
        <v>0.35144713521541365</v>
      </c>
    </row>
    <row r="130" spans="2:7" x14ac:dyDescent="0.2">
      <c r="B130" t="s">
        <v>20</v>
      </c>
      <c r="C130">
        <v>397</v>
      </c>
      <c r="D130" s="8">
        <f t="shared" si="2"/>
        <v>-0.35865672160568213</v>
      </c>
      <c r="E130" t="s">
        <v>14</v>
      </c>
      <c r="F130">
        <v>1</v>
      </c>
      <c r="G130" s="8">
        <f t="shared" si="3"/>
        <v>-0.60898272403947651</v>
      </c>
    </row>
    <row r="131" spans="2:7" x14ac:dyDescent="0.2">
      <c r="B131" t="s">
        <v>20</v>
      </c>
      <c r="C131">
        <v>1539</v>
      </c>
      <c r="D131" s="8">
        <f t="shared" si="2"/>
        <v>0.54322320684768277</v>
      </c>
      <c r="E131" t="s">
        <v>14</v>
      </c>
      <c r="F131">
        <v>33</v>
      </c>
      <c r="G131" s="8">
        <f t="shared" si="3"/>
        <v>-0.57564893282889462</v>
      </c>
    </row>
    <row r="132" spans="2:7" x14ac:dyDescent="0.2">
      <c r="B132" t="s">
        <v>20</v>
      </c>
      <c r="C132">
        <v>138</v>
      </c>
      <c r="D132" s="8">
        <f t="shared" ref="D132:D195" si="4">(C132-$J$3)/$J$8</f>
        <v>-0.56319866685035946</v>
      </c>
      <c r="E132" t="s">
        <v>14</v>
      </c>
      <c r="F132">
        <v>40</v>
      </c>
      <c r="G132" s="8">
        <f t="shared" ref="G132:G195" si="5">(F132-$K$3)/$K$8</f>
        <v>-0.56835716600157982</v>
      </c>
    </row>
    <row r="133" spans="2:7" x14ac:dyDescent="0.2">
      <c r="B133" t="s">
        <v>20</v>
      </c>
      <c r="C133">
        <v>3594</v>
      </c>
      <c r="D133" s="8">
        <f t="shared" si="4"/>
        <v>2.1661332357195433</v>
      </c>
      <c r="E133" t="s">
        <v>14</v>
      </c>
      <c r="F133">
        <v>23</v>
      </c>
      <c r="G133" s="8">
        <f t="shared" si="5"/>
        <v>-0.58606574258220145</v>
      </c>
    </row>
    <row r="134" spans="2:7" x14ac:dyDescent="0.2">
      <c r="B134" t="s">
        <v>20</v>
      </c>
      <c r="C134">
        <v>5880</v>
      </c>
      <c r="D134" s="8">
        <f t="shared" si="4"/>
        <v>3.9714725671069271</v>
      </c>
      <c r="E134" t="s">
        <v>14</v>
      </c>
      <c r="F134">
        <v>75</v>
      </c>
      <c r="G134" s="8">
        <f t="shared" si="5"/>
        <v>-0.5318983318650059</v>
      </c>
    </row>
    <row r="135" spans="2:7" x14ac:dyDescent="0.2">
      <c r="B135" t="s">
        <v>20</v>
      </c>
      <c r="C135">
        <v>112</v>
      </c>
      <c r="D135" s="8">
        <f t="shared" si="4"/>
        <v>-0.58373183509885984</v>
      </c>
      <c r="E135" t="s">
        <v>14</v>
      </c>
      <c r="F135">
        <v>2176</v>
      </c>
      <c r="G135" s="8">
        <f t="shared" si="5"/>
        <v>1.6566733973047598</v>
      </c>
    </row>
    <row r="136" spans="2:7" x14ac:dyDescent="0.2">
      <c r="B136" t="s">
        <v>20</v>
      </c>
      <c r="C136">
        <v>943</v>
      </c>
      <c r="D136" s="8">
        <f t="shared" si="4"/>
        <v>7.2539811612826841E-2</v>
      </c>
      <c r="E136" t="s">
        <v>14</v>
      </c>
      <c r="F136">
        <v>441</v>
      </c>
      <c r="G136" s="8">
        <f t="shared" si="5"/>
        <v>-0.15064309489397579</v>
      </c>
    </row>
    <row r="137" spans="2:7" x14ac:dyDescent="0.2">
      <c r="B137" t="s">
        <v>20</v>
      </c>
      <c r="C137">
        <v>2468</v>
      </c>
      <c r="D137" s="8">
        <f t="shared" si="4"/>
        <v>1.2768891031114096</v>
      </c>
      <c r="E137" t="s">
        <v>14</v>
      </c>
      <c r="F137">
        <v>25</v>
      </c>
      <c r="G137" s="8">
        <f t="shared" si="5"/>
        <v>-0.58398238063154007</v>
      </c>
    </row>
    <row r="138" spans="2:7" x14ac:dyDescent="0.2">
      <c r="B138" t="s">
        <v>20</v>
      </c>
      <c r="C138">
        <v>2551</v>
      </c>
      <c r="D138" s="8">
        <f t="shared" si="4"/>
        <v>1.3424372940585456</v>
      </c>
      <c r="E138" t="s">
        <v>14</v>
      </c>
      <c r="F138">
        <v>127</v>
      </c>
      <c r="G138" s="8">
        <f t="shared" si="5"/>
        <v>-0.47773092114781041</v>
      </c>
    </row>
    <row r="139" spans="2:7" x14ac:dyDescent="0.2">
      <c r="B139" t="s">
        <v>20</v>
      </c>
      <c r="C139">
        <v>101</v>
      </c>
      <c r="D139" s="8">
        <f t="shared" si="4"/>
        <v>-0.59241894474245615</v>
      </c>
      <c r="E139" t="s">
        <v>14</v>
      </c>
      <c r="F139">
        <v>355</v>
      </c>
      <c r="G139" s="8">
        <f t="shared" si="5"/>
        <v>-0.24022765877241456</v>
      </c>
    </row>
    <row r="140" spans="2:7" x14ac:dyDescent="0.2">
      <c r="B140" t="s">
        <v>20</v>
      </c>
      <c r="C140">
        <v>92</v>
      </c>
      <c r="D140" s="8">
        <f t="shared" si="4"/>
        <v>-0.5995265799053987</v>
      </c>
      <c r="E140" t="s">
        <v>14</v>
      </c>
      <c r="F140">
        <v>44</v>
      </c>
      <c r="G140" s="8">
        <f t="shared" si="5"/>
        <v>-0.56419044210025715</v>
      </c>
    </row>
    <row r="141" spans="2:7" x14ac:dyDescent="0.2">
      <c r="B141" t="s">
        <v>20</v>
      </c>
      <c r="C141">
        <v>62</v>
      </c>
      <c r="D141" s="8">
        <f t="shared" si="4"/>
        <v>-0.62321869711520683</v>
      </c>
      <c r="E141" t="s">
        <v>14</v>
      </c>
      <c r="F141">
        <v>67</v>
      </c>
      <c r="G141" s="8">
        <f t="shared" si="5"/>
        <v>-0.54023177966765135</v>
      </c>
    </row>
    <row r="142" spans="2:7" x14ac:dyDescent="0.2">
      <c r="B142" t="s">
        <v>20</v>
      </c>
      <c r="C142">
        <v>149</v>
      </c>
      <c r="D142" s="8">
        <f t="shared" si="4"/>
        <v>-0.55451155720676315</v>
      </c>
      <c r="E142" t="s">
        <v>14</v>
      </c>
      <c r="F142">
        <v>1068</v>
      </c>
      <c r="G142" s="8">
        <f t="shared" si="5"/>
        <v>0.50249087663836267</v>
      </c>
    </row>
    <row r="143" spans="2:7" x14ac:dyDescent="0.2">
      <c r="B143" t="s">
        <v>20</v>
      </c>
      <c r="C143">
        <v>329</v>
      </c>
      <c r="D143" s="8">
        <f t="shared" si="4"/>
        <v>-0.41235885394791399</v>
      </c>
      <c r="E143" t="s">
        <v>14</v>
      </c>
      <c r="F143">
        <v>424</v>
      </c>
      <c r="G143" s="8">
        <f t="shared" si="5"/>
        <v>-0.1683516714745974</v>
      </c>
    </row>
    <row r="144" spans="2:7" x14ac:dyDescent="0.2">
      <c r="B144" t="s">
        <v>20</v>
      </c>
      <c r="C144">
        <v>97</v>
      </c>
      <c r="D144" s="8">
        <f t="shared" si="4"/>
        <v>-0.59557789370376402</v>
      </c>
      <c r="E144" t="s">
        <v>14</v>
      </c>
      <c r="F144">
        <v>151</v>
      </c>
      <c r="G144" s="8">
        <f t="shared" si="5"/>
        <v>-0.45273057773987396</v>
      </c>
    </row>
    <row r="145" spans="2:7" x14ac:dyDescent="0.2">
      <c r="B145" t="s">
        <v>20</v>
      </c>
      <c r="C145">
        <v>1784</v>
      </c>
      <c r="D145" s="8">
        <f t="shared" si="4"/>
        <v>0.73670883072778293</v>
      </c>
      <c r="E145" t="s">
        <v>14</v>
      </c>
      <c r="F145">
        <v>1608</v>
      </c>
      <c r="G145" s="8">
        <f t="shared" si="5"/>
        <v>1.0649986033169319</v>
      </c>
    </row>
    <row r="146" spans="2:7" x14ac:dyDescent="0.2">
      <c r="B146" t="s">
        <v>20</v>
      </c>
      <c r="C146">
        <v>1684</v>
      </c>
      <c r="D146" s="8">
        <f t="shared" si="4"/>
        <v>0.65773510669508894</v>
      </c>
      <c r="E146" t="s">
        <v>14</v>
      </c>
      <c r="F146">
        <v>941</v>
      </c>
      <c r="G146" s="8">
        <f t="shared" si="5"/>
        <v>0.37019739277136593</v>
      </c>
    </row>
    <row r="147" spans="2:7" x14ac:dyDescent="0.2">
      <c r="B147" t="s">
        <v>20</v>
      </c>
      <c r="C147">
        <v>250</v>
      </c>
      <c r="D147" s="8">
        <f t="shared" si="4"/>
        <v>-0.47474809593374223</v>
      </c>
      <c r="E147" t="s">
        <v>14</v>
      </c>
      <c r="F147">
        <v>1</v>
      </c>
      <c r="G147" s="8">
        <f t="shared" si="5"/>
        <v>-0.60898272403947651</v>
      </c>
    </row>
    <row r="148" spans="2:7" x14ac:dyDescent="0.2">
      <c r="B148" t="s">
        <v>20</v>
      </c>
      <c r="C148">
        <v>238</v>
      </c>
      <c r="D148" s="8">
        <f t="shared" si="4"/>
        <v>-0.48422494281766548</v>
      </c>
      <c r="E148" t="s">
        <v>14</v>
      </c>
      <c r="F148">
        <v>40</v>
      </c>
      <c r="G148" s="8">
        <f t="shared" si="5"/>
        <v>-0.56835716600157982</v>
      </c>
    </row>
    <row r="149" spans="2:7" x14ac:dyDescent="0.2">
      <c r="B149" t="s">
        <v>20</v>
      </c>
      <c r="C149">
        <v>53</v>
      </c>
      <c r="D149" s="8">
        <f t="shared" si="4"/>
        <v>-0.63032633227814927</v>
      </c>
      <c r="E149" t="s">
        <v>14</v>
      </c>
      <c r="F149">
        <v>3015</v>
      </c>
      <c r="G149" s="8">
        <f t="shared" si="5"/>
        <v>2.5306437356072031</v>
      </c>
    </row>
    <row r="150" spans="2:7" x14ac:dyDescent="0.2">
      <c r="B150" t="s">
        <v>20</v>
      </c>
      <c r="C150">
        <v>214</v>
      </c>
      <c r="D150" s="8">
        <f t="shared" si="4"/>
        <v>-0.5031786365855121</v>
      </c>
      <c r="E150" t="s">
        <v>14</v>
      </c>
      <c r="F150">
        <v>435</v>
      </c>
      <c r="G150" s="8">
        <f t="shared" si="5"/>
        <v>-0.1568931807459599</v>
      </c>
    </row>
    <row r="151" spans="2:7" x14ac:dyDescent="0.2">
      <c r="B151" t="s">
        <v>20</v>
      </c>
      <c r="C151">
        <v>222</v>
      </c>
      <c r="D151" s="8">
        <f t="shared" si="4"/>
        <v>-0.49686073866289654</v>
      </c>
      <c r="E151" t="s">
        <v>14</v>
      </c>
      <c r="F151">
        <v>714</v>
      </c>
      <c r="G151" s="8">
        <f t="shared" si="5"/>
        <v>0.13373581137130078</v>
      </c>
    </row>
    <row r="152" spans="2:7" x14ac:dyDescent="0.2">
      <c r="B152" t="s">
        <v>20</v>
      </c>
      <c r="C152">
        <v>1884</v>
      </c>
      <c r="D152" s="8">
        <f t="shared" si="4"/>
        <v>0.81568255476047691</v>
      </c>
      <c r="E152" t="s">
        <v>14</v>
      </c>
      <c r="F152">
        <v>5497</v>
      </c>
      <c r="G152" s="8">
        <f t="shared" si="5"/>
        <v>5.1160959163779598</v>
      </c>
    </row>
    <row r="153" spans="2:7" x14ac:dyDescent="0.2">
      <c r="B153" t="s">
        <v>20</v>
      </c>
      <c r="C153">
        <v>218</v>
      </c>
      <c r="D153" s="8">
        <f t="shared" si="4"/>
        <v>-0.50001968762420423</v>
      </c>
      <c r="E153" t="s">
        <v>14</v>
      </c>
      <c r="F153">
        <v>418</v>
      </c>
      <c r="G153" s="8">
        <f t="shared" si="5"/>
        <v>-0.17460175732658151</v>
      </c>
    </row>
    <row r="154" spans="2:7" x14ac:dyDescent="0.2">
      <c r="B154" t="s">
        <v>20</v>
      </c>
      <c r="C154">
        <v>6465</v>
      </c>
      <c r="D154" s="8">
        <f t="shared" si="4"/>
        <v>4.4334688526981862</v>
      </c>
      <c r="E154" t="s">
        <v>14</v>
      </c>
      <c r="F154">
        <v>1439</v>
      </c>
      <c r="G154" s="8">
        <f t="shared" si="5"/>
        <v>0.88895451848604623</v>
      </c>
    </row>
    <row r="155" spans="2:7" x14ac:dyDescent="0.2">
      <c r="B155" t="s">
        <v>20</v>
      </c>
      <c r="C155">
        <v>59</v>
      </c>
      <c r="D155" s="8">
        <f t="shared" si="4"/>
        <v>-0.62558790883618765</v>
      </c>
      <c r="E155" t="s">
        <v>14</v>
      </c>
      <c r="F155">
        <v>15</v>
      </c>
      <c r="G155" s="8">
        <f t="shared" si="5"/>
        <v>-0.5943991903848469</v>
      </c>
    </row>
    <row r="156" spans="2:7" x14ac:dyDescent="0.2">
      <c r="B156" t="s">
        <v>20</v>
      </c>
      <c r="C156">
        <v>88</v>
      </c>
      <c r="D156" s="8">
        <f t="shared" si="4"/>
        <v>-0.60268552886670645</v>
      </c>
      <c r="E156" t="s">
        <v>14</v>
      </c>
      <c r="F156">
        <v>1999</v>
      </c>
      <c r="G156" s="8">
        <f t="shared" si="5"/>
        <v>1.472295864671229</v>
      </c>
    </row>
    <row r="157" spans="2:7" x14ac:dyDescent="0.2">
      <c r="B157" t="s">
        <v>20</v>
      </c>
      <c r="C157">
        <v>1697</v>
      </c>
      <c r="D157" s="8">
        <f t="shared" si="4"/>
        <v>0.66800169081933924</v>
      </c>
      <c r="E157" t="s">
        <v>14</v>
      </c>
      <c r="F157">
        <v>118</v>
      </c>
      <c r="G157" s="8">
        <f t="shared" si="5"/>
        <v>-0.48710604992578654</v>
      </c>
    </row>
    <row r="158" spans="2:7" x14ac:dyDescent="0.2">
      <c r="B158" t="s">
        <v>20</v>
      </c>
      <c r="C158">
        <v>92</v>
      </c>
      <c r="D158" s="8">
        <f t="shared" si="4"/>
        <v>-0.5995265799053987</v>
      </c>
      <c r="E158" t="s">
        <v>14</v>
      </c>
      <c r="F158">
        <v>162</v>
      </c>
      <c r="G158" s="8">
        <f t="shared" si="5"/>
        <v>-0.44127208701123644</v>
      </c>
    </row>
    <row r="159" spans="2:7" x14ac:dyDescent="0.2">
      <c r="B159" t="s">
        <v>20</v>
      </c>
      <c r="C159">
        <v>186</v>
      </c>
      <c r="D159" s="8">
        <f t="shared" si="4"/>
        <v>-0.52529127931466635</v>
      </c>
      <c r="E159" t="s">
        <v>14</v>
      </c>
      <c r="F159">
        <v>83</v>
      </c>
      <c r="G159" s="8">
        <f t="shared" si="5"/>
        <v>-0.52356488406236046</v>
      </c>
    </row>
    <row r="160" spans="2:7" x14ac:dyDescent="0.2">
      <c r="B160" t="s">
        <v>20</v>
      </c>
      <c r="C160">
        <v>138</v>
      </c>
      <c r="D160" s="8">
        <f t="shared" si="4"/>
        <v>-0.56319866685035946</v>
      </c>
      <c r="E160" t="s">
        <v>14</v>
      </c>
      <c r="F160">
        <v>747</v>
      </c>
      <c r="G160" s="8">
        <f t="shared" si="5"/>
        <v>0.16811128355721333</v>
      </c>
    </row>
    <row r="161" spans="2:7" x14ac:dyDescent="0.2">
      <c r="B161" t="s">
        <v>20</v>
      </c>
      <c r="C161">
        <v>261</v>
      </c>
      <c r="D161" s="8">
        <f t="shared" si="4"/>
        <v>-0.46606098629014592</v>
      </c>
      <c r="E161" t="s">
        <v>14</v>
      </c>
      <c r="F161">
        <v>84</v>
      </c>
      <c r="G161" s="8">
        <f t="shared" si="5"/>
        <v>-0.52252320308702982</v>
      </c>
    </row>
    <row r="162" spans="2:7" x14ac:dyDescent="0.2">
      <c r="B162" t="s">
        <v>20</v>
      </c>
      <c r="C162">
        <v>107</v>
      </c>
      <c r="D162" s="8">
        <f t="shared" si="4"/>
        <v>-0.58768052130049453</v>
      </c>
      <c r="E162" t="s">
        <v>14</v>
      </c>
      <c r="F162">
        <v>91</v>
      </c>
      <c r="G162" s="8">
        <f t="shared" si="5"/>
        <v>-0.51523143625971501</v>
      </c>
    </row>
    <row r="163" spans="2:7" x14ac:dyDescent="0.2">
      <c r="B163" t="s">
        <v>20</v>
      </c>
      <c r="C163">
        <v>199</v>
      </c>
      <c r="D163" s="8">
        <f t="shared" si="4"/>
        <v>-0.51502469519041616</v>
      </c>
      <c r="E163" t="s">
        <v>14</v>
      </c>
      <c r="F163">
        <v>792</v>
      </c>
      <c r="G163" s="8">
        <f t="shared" si="5"/>
        <v>0.21498692744709411</v>
      </c>
    </row>
    <row r="164" spans="2:7" x14ac:dyDescent="0.2">
      <c r="B164" t="s">
        <v>20</v>
      </c>
      <c r="C164">
        <v>5512</v>
      </c>
      <c r="D164" s="8">
        <f t="shared" si="4"/>
        <v>3.6808492626666132</v>
      </c>
      <c r="E164" t="s">
        <v>14</v>
      </c>
      <c r="F164">
        <v>32</v>
      </c>
      <c r="G164" s="8">
        <f t="shared" si="5"/>
        <v>-0.57669061380422526</v>
      </c>
    </row>
    <row r="165" spans="2:7" x14ac:dyDescent="0.2">
      <c r="B165" t="s">
        <v>20</v>
      </c>
      <c r="C165">
        <v>86</v>
      </c>
      <c r="D165" s="8">
        <f t="shared" si="4"/>
        <v>-0.60426500334736033</v>
      </c>
      <c r="E165" t="s">
        <v>14</v>
      </c>
      <c r="F165">
        <v>186</v>
      </c>
      <c r="G165" s="8">
        <f t="shared" si="5"/>
        <v>-0.41627174360330005</v>
      </c>
    </row>
    <row r="166" spans="2:7" x14ac:dyDescent="0.2">
      <c r="B166" t="s">
        <v>20</v>
      </c>
      <c r="C166">
        <v>2768</v>
      </c>
      <c r="D166" s="8">
        <f t="shared" si="4"/>
        <v>1.5138102752094913</v>
      </c>
      <c r="E166" t="s">
        <v>14</v>
      </c>
      <c r="F166">
        <v>605</v>
      </c>
      <c r="G166" s="8">
        <f t="shared" si="5"/>
        <v>2.0192585060256299E-2</v>
      </c>
    </row>
    <row r="167" spans="2:7" x14ac:dyDescent="0.2">
      <c r="B167" t="s">
        <v>20</v>
      </c>
      <c r="C167">
        <v>48</v>
      </c>
      <c r="D167" s="8">
        <f t="shared" si="4"/>
        <v>-0.63427501847978396</v>
      </c>
      <c r="E167" t="s">
        <v>14</v>
      </c>
      <c r="F167">
        <v>1</v>
      </c>
      <c r="G167" s="8">
        <f t="shared" si="5"/>
        <v>-0.60898272403947651</v>
      </c>
    </row>
    <row r="168" spans="2:7" x14ac:dyDescent="0.2">
      <c r="B168" t="s">
        <v>20</v>
      </c>
      <c r="C168">
        <v>87</v>
      </c>
      <c r="D168" s="8">
        <f t="shared" si="4"/>
        <v>-0.60347526610703339</v>
      </c>
      <c r="E168" t="s">
        <v>14</v>
      </c>
      <c r="F168">
        <v>31</v>
      </c>
      <c r="G168" s="8">
        <f t="shared" si="5"/>
        <v>-0.57773229477955601</v>
      </c>
    </row>
    <row r="169" spans="2:7" x14ac:dyDescent="0.2">
      <c r="B169" t="s">
        <v>20</v>
      </c>
      <c r="C169">
        <v>1894</v>
      </c>
      <c r="D169" s="8">
        <f t="shared" si="4"/>
        <v>0.82357992716374628</v>
      </c>
      <c r="E169" t="s">
        <v>14</v>
      </c>
      <c r="F169">
        <v>1181</v>
      </c>
      <c r="G169" s="8">
        <f t="shared" si="5"/>
        <v>0.62020082685072997</v>
      </c>
    </row>
    <row r="170" spans="2:7" x14ac:dyDescent="0.2">
      <c r="B170" t="s">
        <v>20</v>
      </c>
      <c r="C170">
        <v>282</v>
      </c>
      <c r="D170" s="8">
        <f t="shared" si="4"/>
        <v>-0.44947650424328017</v>
      </c>
      <c r="E170" t="s">
        <v>14</v>
      </c>
      <c r="F170">
        <v>39</v>
      </c>
      <c r="G170" s="8">
        <f t="shared" si="5"/>
        <v>-0.56939884697691057</v>
      </c>
    </row>
    <row r="171" spans="2:7" x14ac:dyDescent="0.2">
      <c r="B171" t="s">
        <v>20</v>
      </c>
      <c r="C171">
        <v>116</v>
      </c>
      <c r="D171" s="8">
        <f t="shared" si="4"/>
        <v>-0.58057288613755209</v>
      </c>
      <c r="E171" t="s">
        <v>14</v>
      </c>
      <c r="F171">
        <v>46</v>
      </c>
      <c r="G171" s="8">
        <f t="shared" si="5"/>
        <v>-0.56210708014959576</v>
      </c>
    </row>
    <row r="172" spans="2:7" x14ac:dyDescent="0.2">
      <c r="B172" t="s">
        <v>20</v>
      </c>
      <c r="C172">
        <v>83</v>
      </c>
      <c r="D172" s="8">
        <f t="shared" si="4"/>
        <v>-0.60663421506834114</v>
      </c>
      <c r="E172" t="s">
        <v>14</v>
      </c>
      <c r="F172">
        <v>105</v>
      </c>
      <c r="G172" s="8">
        <f t="shared" si="5"/>
        <v>-0.5006479026050854</v>
      </c>
    </row>
    <row r="173" spans="2:7" x14ac:dyDescent="0.2">
      <c r="B173" t="s">
        <v>20</v>
      </c>
      <c r="C173">
        <v>91</v>
      </c>
      <c r="D173" s="8">
        <f t="shared" si="4"/>
        <v>-0.60031631714572564</v>
      </c>
      <c r="E173" t="s">
        <v>14</v>
      </c>
      <c r="F173">
        <v>535</v>
      </c>
      <c r="G173" s="8">
        <f t="shared" si="5"/>
        <v>-5.2725083212891544E-2</v>
      </c>
    </row>
    <row r="174" spans="2:7" x14ac:dyDescent="0.2">
      <c r="B174" t="s">
        <v>20</v>
      </c>
      <c r="C174">
        <v>546</v>
      </c>
      <c r="D174" s="8">
        <f t="shared" si="4"/>
        <v>-0.24098587279696815</v>
      </c>
      <c r="E174" t="s">
        <v>14</v>
      </c>
      <c r="F174">
        <v>16</v>
      </c>
      <c r="G174" s="8">
        <f t="shared" si="5"/>
        <v>-0.59335750940951626</v>
      </c>
    </row>
    <row r="175" spans="2:7" x14ac:dyDescent="0.2">
      <c r="B175" t="s">
        <v>20</v>
      </c>
      <c r="C175">
        <v>393</v>
      </c>
      <c r="D175" s="8">
        <f t="shared" si="4"/>
        <v>-0.36181567056698988</v>
      </c>
      <c r="E175" t="s">
        <v>14</v>
      </c>
      <c r="F175">
        <v>575</v>
      </c>
      <c r="G175" s="8">
        <f t="shared" si="5"/>
        <v>-1.1057844199664206E-2</v>
      </c>
    </row>
    <row r="176" spans="2:7" x14ac:dyDescent="0.2">
      <c r="B176" t="s">
        <v>20</v>
      </c>
      <c r="C176">
        <v>133</v>
      </c>
      <c r="D176" s="8">
        <f t="shared" si="4"/>
        <v>-0.56714735305199415</v>
      </c>
      <c r="E176" t="s">
        <v>14</v>
      </c>
      <c r="F176">
        <v>1120</v>
      </c>
      <c r="G176" s="8">
        <f t="shared" si="5"/>
        <v>0.55665828735555822</v>
      </c>
    </row>
    <row r="177" spans="2:7" x14ac:dyDescent="0.2">
      <c r="B177" t="s">
        <v>20</v>
      </c>
      <c r="C177">
        <v>254</v>
      </c>
      <c r="D177" s="8">
        <f t="shared" si="4"/>
        <v>-0.47158914697243448</v>
      </c>
      <c r="E177" t="s">
        <v>14</v>
      </c>
      <c r="F177">
        <v>113</v>
      </c>
      <c r="G177" s="8">
        <f t="shared" si="5"/>
        <v>-0.49231445480243996</v>
      </c>
    </row>
    <row r="178" spans="2:7" x14ac:dyDescent="0.2">
      <c r="B178" t="s">
        <v>20</v>
      </c>
      <c r="C178">
        <v>176</v>
      </c>
      <c r="D178" s="8">
        <f t="shared" si="4"/>
        <v>-0.53318865171793572</v>
      </c>
      <c r="E178" t="s">
        <v>14</v>
      </c>
      <c r="F178">
        <v>1538</v>
      </c>
      <c r="G178" s="8">
        <f t="shared" si="5"/>
        <v>0.99208093504378392</v>
      </c>
    </row>
    <row r="179" spans="2:7" x14ac:dyDescent="0.2">
      <c r="B179" t="s">
        <v>20</v>
      </c>
      <c r="C179">
        <v>337</v>
      </c>
      <c r="D179" s="8">
        <f t="shared" si="4"/>
        <v>-0.40604095602529849</v>
      </c>
      <c r="E179" t="s">
        <v>14</v>
      </c>
      <c r="F179">
        <v>9</v>
      </c>
      <c r="G179" s="8">
        <f t="shared" si="5"/>
        <v>-0.60064927623683106</v>
      </c>
    </row>
    <row r="180" spans="2:7" x14ac:dyDescent="0.2">
      <c r="B180" t="s">
        <v>20</v>
      </c>
      <c r="C180">
        <v>107</v>
      </c>
      <c r="D180" s="8">
        <f t="shared" si="4"/>
        <v>-0.58768052130049453</v>
      </c>
      <c r="E180" t="s">
        <v>14</v>
      </c>
      <c r="F180">
        <v>554</v>
      </c>
      <c r="G180" s="8">
        <f t="shared" si="5"/>
        <v>-3.2933144681608559E-2</v>
      </c>
    </row>
    <row r="181" spans="2:7" x14ac:dyDescent="0.2">
      <c r="B181" t="s">
        <v>20</v>
      </c>
      <c r="C181">
        <v>183</v>
      </c>
      <c r="D181" s="8">
        <f t="shared" si="4"/>
        <v>-0.52766049103564716</v>
      </c>
      <c r="E181" t="s">
        <v>14</v>
      </c>
      <c r="F181">
        <v>648</v>
      </c>
      <c r="G181" s="8">
        <f t="shared" si="5"/>
        <v>6.4984866999475685E-2</v>
      </c>
    </row>
    <row r="182" spans="2:7" x14ac:dyDescent="0.2">
      <c r="B182" t="s">
        <v>20</v>
      </c>
      <c r="C182">
        <v>72</v>
      </c>
      <c r="D182" s="8">
        <f t="shared" si="4"/>
        <v>-0.61532132471193746</v>
      </c>
      <c r="E182" t="s">
        <v>14</v>
      </c>
      <c r="F182">
        <v>21</v>
      </c>
      <c r="G182" s="8">
        <f t="shared" si="5"/>
        <v>-0.58814910453286284</v>
      </c>
    </row>
    <row r="183" spans="2:7" x14ac:dyDescent="0.2">
      <c r="B183" t="s">
        <v>20</v>
      </c>
      <c r="C183">
        <v>295</v>
      </c>
      <c r="D183" s="8">
        <f t="shared" si="4"/>
        <v>-0.43920992011902993</v>
      </c>
      <c r="E183" t="s">
        <v>14</v>
      </c>
      <c r="F183">
        <v>54</v>
      </c>
      <c r="G183" s="8">
        <f t="shared" si="5"/>
        <v>-0.55377363234695032</v>
      </c>
    </row>
    <row r="184" spans="2:7" x14ac:dyDescent="0.2">
      <c r="B184" t="s">
        <v>20</v>
      </c>
      <c r="C184">
        <v>142</v>
      </c>
      <c r="D184" s="8">
        <f t="shared" si="4"/>
        <v>-0.56003971788905171</v>
      </c>
      <c r="E184" t="s">
        <v>14</v>
      </c>
      <c r="F184">
        <v>120</v>
      </c>
      <c r="G184" s="8">
        <f t="shared" si="5"/>
        <v>-0.48502268797512516</v>
      </c>
    </row>
    <row r="185" spans="2:7" x14ac:dyDescent="0.2">
      <c r="B185" t="s">
        <v>20</v>
      </c>
      <c r="C185">
        <v>85</v>
      </c>
      <c r="D185" s="8">
        <f t="shared" si="4"/>
        <v>-0.60505474058768727</v>
      </c>
      <c r="E185" t="s">
        <v>14</v>
      </c>
      <c r="F185">
        <v>579</v>
      </c>
      <c r="G185" s="8">
        <f t="shared" si="5"/>
        <v>-6.8911202983414719E-3</v>
      </c>
    </row>
    <row r="186" spans="2:7" x14ac:dyDescent="0.2">
      <c r="B186" t="s">
        <v>20</v>
      </c>
      <c r="C186">
        <v>659</v>
      </c>
      <c r="D186" s="8">
        <f t="shared" si="4"/>
        <v>-0.15174556464002398</v>
      </c>
      <c r="E186" t="s">
        <v>14</v>
      </c>
      <c r="F186">
        <v>2072</v>
      </c>
      <c r="G186" s="8">
        <f t="shared" si="5"/>
        <v>1.5483385758703687</v>
      </c>
    </row>
    <row r="187" spans="2:7" x14ac:dyDescent="0.2">
      <c r="B187" t="s">
        <v>20</v>
      </c>
      <c r="C187">
        <v>121</v>
      </c>
      <c r="D187" s="8">
        <f t="shared" si="4"/>
        <v>-0.5766241999359174</v>
      </c>
      <c r="E187" t="s">
        <v>14</v>
      </c>
      <c r="F187">
        <v>0</v>
      </c>
      <c r="G187" s="8">
        <f t="shared" si="5"/>
        <v>-0.61002440501480715</v>
      </c>
    </row>
    <row r="188" spans="2:7" x14ac:dyDescent="0.2">
      <c r="B188" t="s">
        <v>20</v>
      </c>
      <c r="C188">
        <v>3742</v>
      </c>
      <c r="D188" s="8">
        <f t="shared" si="4"/>
        <v>2.2830143472879301</v>
      </c>
      <c r="E188" t="s">
        <v>14</v>
      </c>
      <c r="F188">
        <v>1796</v>
      </c>
      <c r="G188" s="8">
        <f t="shared" si="5"/>
        <v>1.2608346266791002</v>
      </c>
    </row>
    <row r="189" spans="2:7" x14ac:dyDescent="0.2">
      <c r="B189" t="s">
        <v>20</v>
      </c>
      <c r="C189">
        <v>223</v>
      </c>
      <c r="D189" s="8">
        <f t="shared" si="4"/>
        <v>-0.4960710014225696</v>
      </c>
      <c r="E189" t="s">
        <v>14</v>
      </c>
      <c r="F189">
        <v>62</v>
      </c>
      <c r="G189" s="8">
        <f t="shared" si="5"/>
        <v>-0.54544018454430476</v>
      </c>
    </row>
    <row r="190" spans="2:7" x14ac:dyDescent="0.2">
      <c r="B190" t="s">
        <v>20</v>
      </c>
      <c r="C190">
        <v>133</v>
      </c>
      <c r="D190" s="8">
        <f t="shared" si="4"/>
        <v>-0.56714735305199415</v>
      </c>
      <c r="E190" t="s">
        <v>14</v>
      </c>
      <c r="F190">
        <v>347</v>
      </c>
      <c r="G190" s="8">
        <f t="shared" si="5"/>
        <v>-0.24856110657506003</v>
      </c>
    </row>
    <row r="191" spans="2:7" x14ac:dyDescent="0.2">
      <c r="B191" t="s">
        <v>20</v>
      </c>
      <c r="C191">
        <v>5168</v>
      </c>
      <c r="D191" s="8">
        <f t="shared" si="4"/>
        <v>3.4091796519941462</v>
      </c>
      <c r="E191" t="s">
        <v>14</v>
      </c>
      <c r="F191">
        <v>19</v>
      </c>
      <c r="G191" s="8">
        <f t="shared" si="5"/>
        <v>-0.59023246648352423</v>
      </c>
    </row>
    <row r="192" spans="2:7" x14ac:dyDescent="0.2">
      <c r="B192" t="s">
        <v>20</v>
      </c>
      <c r="C192">
        <v>307</v>
      </c>
      <c r="D192" s="8">
        <f t="shared" si="4"/>
        <v>-0.42973307323510668</v>
      </c>
      <c r="E192" t="s">
        <v>14</v>
      </c>
      <c r="F192">
        <v>1258</v>
      </c>
      <c r="G192" s="8">
        <f t="shared" si="5"/>
        <v>0.7004102619511926</v>
      </c>
    </row>
    <row r="193" spans="2:7" x14ac:dyDescent="0.2">
      <c r="B193" t="s">
        <v>20</v>
      </c>
      <c r="C193">
        <v>2441</v>
      </c>
      <c r="D193" s="8">
        <f t="shared" si="4"/>
        <v>1.2555661976225823</v>
      </c>
      <c r="E193" t="s">
        <v>14</v>
      </c>
      <c r="F193">
        <v>362</v>
      </c>
      <c r="G193" s="8">
        <f t="shared" si="5"/>
        <v>-0.23293589194509978</v>
      </c>
    </row>
    <row r="194" spans="2:7" x14ac:dyDescent="0.2">
      <c r="B194" t="s">
        <v>20</v>
      </c>
      <c r="C194">
        <v>1385</v>
      </c>
      <c r="D194" s="8">
        <f t="shared" si="4"/>
        <v>0.4216036718373341</v>
      </c>
      <c r="E194" t="s">
        <v>14</v>
      </c>
      <c r="F194">
        <v>133</v>
      </c>
      <c r="G194" s="8">
        <f t="shared" si="5"/>
        <v>-0.47148083529582629</v>
      </c>
    </row>
    <row r="195" spans="2:7" x14ac:dyDescent="0.2">
      <c r="B195" t="s">
        <v>20</v>
      </c>
      <c r="C195">
        <v>190</v>
      </c>
      <c r="D195" s="8">
        <f t="shared" si="4"/>
        <v>-0.5221323303533586</v>
      </c>
      <c r="E195" t="s">
        <v>14</v>
      </c>
      <c r="F195">
        <v>846</v>
      </c>
      <c r="G195" s="8">
        <f t="shared" si="5"/>
        <v>0.27123770011495102</v>
      </c>
    </row>
    <row r="196" spans="2:7" x14ac:dyDescent="0.2">
      <c r="B196" t="s">
        <v>20</v>
      </c>
      <c r="C196">
        <v>470</v>
      </c>
      <c r="D196" s="8">
        <f t="shared" ref="D196:D259" si="6">(C196-$J$3)/$J$8</f>
        <v>-0.30100590306181552</v>
      </c>
      <c r="E196" t="s">
        <v>14</v>
      </c>
      <c r="F196">
        <v>10</v>
      </c>
      <c r="G196" s="8">
        <f t="shared" ref="G196:G259" si="7">(F196-$K$3)/$K$8</f>
        <v>-0.59960759526150031</v>
      </c>
    </row>
    <row r="197" spans="2:7" x14ac:dyDescent="0.2">
      <c r="B197" t="s">
        <v>20</v>
      </c>
      <c r="C197">
        <v>253</v>
      </c>
      <c r="D197" s="8">
        <f t="shared" si="6"/>
        <v>-0.47237888421276142</v>
      </c>
      <c r="E197" t="s">
        <v>14</v>
      </c>
      <c r="F197">
        <v>191</v>
      </c>
      <c r="G197" s="8">
        <f t="shared" si="7"/>
        <v>-0.41106333872664663</v>
      </c>
    </row>
    <row r="198" spans="2:7" x14ac:dyDescent="0.2">
      <c r="B198" t="s">
        <v>20</v>
      </c>
      <c r="C198">
        <v>1113</v>
      </c>
      <c r="D198" s="8">
        <f t="shared" si="6"/>
        <v>0.20679514246840655</v>
      </c>
      <c r="E198" t="s">
        <v>14</v>
      </c>
      <c r="F198">
        <v>1979</v>
      </c>
      <c r="G198" s="8">
        <f t="shared" si="7"/>
        <v>1.4514622451646153</v>
      </c>
    </row>
    <row r="199" spans="2:7" x14ac:dyDescent="0.2">
      <c r="B199" t="s">
        <v>20</v>
      </c>
      <c r="C199">
        <v>2283</v>
      </c>
      <c r="D199" s="8">
        <f t="shared" si="6"/>
        <v>1.1307877136509257</v>
      </c>
      <c r="E199" t="s">
        <v>14</v>
      </c>
      <c r="F199">
        <v>63</v>
      </c>
      <c r="G199" s="8">
        <f t="shared" si="7"/>
        <v>-0.54439850356897412</v>
      </c>
    </row>
    <row r="200" spans="2:7" x14ac:dyDescent="0.2">
      <c r="B200" t="s">
        <v>20</v>
      </c>
      <c r="C200">
        <v>1095</v>
      </c>
      <c r="D200" s="8">
        <f t="shared" si="6"/>
        <v>0.19257987214252165</v>
      </c>
      <c r="E200" t="s">
        <v>14</v>
      </c>
      <c r="F200">
        <v>6080</v>
      </c>
      <c r="G200" s="8">
        <f t="shared" si="7"/>
        <v>5.7233959249957476</v>
      </c>
    </row>
    <row r="201" spans="2:7" x14ac:dyDescent="0.2">
      <c r="B201" t="s">
        <v>20</v>
      </c>
      <c r="C201">
        <v>1690</v>
      </c>
      <c r="D201" s="8">
        <f t="shared" si="6"/>
        <v>0.66247353013705068</v>
      </c>
      <c r="E201" t="s">
        <v>14</v>
      </c>
      <c r="F201">
        <v>80</v>
      </c>
      <c r="G201" s="8">
        <f t="shared" si="7"/>
        <v>-0.52668992698835249</v>
      </c>
    </row>
    <row r="202" spans="2:7" x14ac:dyDescent="0.2">
      <c r="B202" t="s">
        <v>20</v>
      </c>
      <c r="C202">
        <v>191</v>
      </c>
      <c r="D202" s="8">
        <f t="shared" si="6"/>
        <v>-0.52134259311303166</v>
      </c>
      <c r="E202" t="s">
        <v>14</v>
      </c>
      <c r="F202">
        <v>9</v>
      </c>
      <c r="G202" s="8">
        <f t="shared" si="7"/>
        <v>-0.60064927623683106</v>
      </c>
    </row>
    <row r="203" spans="2:7" x14ac:dyDescent="0.2">
      <c r="B203" t="s">
        <v>20</v>
      </c>
      <c r="C203">
        <v>2013</v>
      </c>
      <c r="D203" s="8">
        <f t="shared" si="6"/>
        <v>0.91755865876265208</v>
      </c>
      <c r="E203" t="s">
        <v>14</v>
      </c>
      <c r="F203">
        <v>1784</v>
      </c>
      <c r="G203" s="8">
        <f t="shared" si="7"/>
        <v>1.2483344549751318</v>
      </c>
    </row>
    <row r="204" spans="2:7" x14ac:dyDescent="0.2">
      <c r="B204" t="s">
        <v>20</v>
      </c>
      <c r="C204">
        <v>1703</v>
      </c>
      <c r="D204" s="8">
        <f t="shared" si="6"/>
        <v>0.67274011426130087</v>
      </c>
      <c r="E204" t="s">
        <v>14</v>
      </c>
      <c r="F204">
        <v>243</v>
      </c>
      <c r="G204" s="8">
        <f t="shared" si="7"/>
        <v>-0.35689592800945108</v>
      </c>
    </row>
    <row r="205" spans="2:7" x14ac:dyDescent="0.2">
      <c r="B205" t="s">
        <v>20</v>
      </c>
      <c r="C205">
        <v>80</v>
      </c>
      <c r="D205" s="8">
        <f t="shared" si="6"/>
        <v>-0.60900342678932196</v>
      </c>
      <c r="E205" t="s">
        <v>14</v>
      </c>
      <c r="F205">
        <v>1296</v>
      </c>
      <c r="G205" s="8">
        <f t="shared" si="7"/>
        <v>0.73999413901375855</v>
      </c>
    </row>
    <row r="206" spans="2:7" x14ac:dyDescent="0.2">
      <c r="B206" t="s">
        <v>20</v>
      </c>
      <c r="C206">
        <v>41</v>
      </c>
      <c r="D206" s="8">
        <f t="shared" si="6"/>
        <v>-0.63980317916207252</v>
      </c>
      <c r="E206" t="s">
        <v>14</v>
      </c>
      <c r="F206">
        <v>77</v>
      </c>
      <c r="G206" s="8">
        <f t="shared" si="7"/>
        <v>-0.52981496991434451</v>
      </c>
    </row>
    <row r="207" spans="2:7" x14ac:dyDescent="0.2">
      <c r="B207" t="s">
        <v>20</v>
      </c>
      <c r="C207">
        <v>187</v>
      </c>
      <c r="D207" s="8">
        <f t="shared" si="6"/>
        <v>-0.52450154207433941</v>
      </c>
      <c r="E207" t="s">
        <v>14</v>
      </c>
      <c r="F207">
        <v>395</v>
      </c>
      <c r="G207" s="8">
        <f t="shared" si="7"/>
        <v>-0.19856041975918723</v>
      </c>
    </row>
    <row r="208" spans="2:7" x14ac:dyDescent="0.2">
      <c r="B208" t="s">
        <v>20</v>
      </c>
      <c r="C208">
        <v>2875</v>
      </c>
      <c r="D208" s="8">
        <f t="shared" si="6"/>
        <v>1.5983121599244738</v>
      </c>
      <c r="E208" t="s">
        <v>14</v>
      </c>
      <c r="F208">
        <v>49</v>
      </c>
      <c r="G208" s="8">
        <f t="shared" si="7"/>
        <v>-0.55898203722360373</v>
      </c>
    </row>
    <row r="209" spans="2:7" x14ac:dyDescent="0.2">
      <c r="B209" t="s">
        <v>20</v>
      </c>
      <c r="C209">
        <v>88</v>
      </c>
      <c r="D209" s="8">
        <f t="shared" si="6"/>
        <v>-0.60268552886670645</v>
      </c>
      <c r="E209" t="s">
        <v>14</v>
      </c>
      <c r="F209">
        <v>180</v>
      </c>
      <c r="G209" s="8">
        <f t="shared" si="7"/>
        <v>-0.42252182945528416</v>
      </c>
    </row>
    <row r="210" spans="2:7" x14ac:dyDescent="0.2">
      <c r="B210" t="s">
        <v>20</v>
      </c>
      <c r="C210">
        <v>191</v>
      </c>
      <c r="D210" s="8">
        <f t="shared" si="6"/>
        <v>-0.52134259311303166</v>
      </c>
      <c r="E210" t="s">
        <v>14</v>
      </c>
      <c r="F210">
        <v>2690</v>
      </c>
      <c r="G210" s="8">
        <f t="shared" si="7"/>
        <v>2.1920974186247313</v>
      </c>
    </row>
    <row r="211" spans="2:7" x14ac:dyDescent="0.2">
      <c r="B211" t="s">
        <v>20</v>
      </c>
      <c r="C211">
        <v>139</v>
      </c>
      <c r="D211" s="8">
        <f t="shared" si="6"/>
        <v>-0.56240892961003253</v>
      </c>
      <c r="E211" t="s">
        <v>14</v>
      </c>
      <c r="F211">
        <v>2779</v>
      </c>
      <c r="G211" s="8">
        <f t="shared" si="7"/>
        <v>2.2848070254291621</v>
      </c>
    </row>
    <row r="212" spans="2:7" x14ac:dyDescent="0.2">
      <c r="B212" t="s">
        <v>20</v>
      </c>
      <c r="C212">
        <v>186</v>
      </c>
      <c r="D212" s="8">
        <f t="shared" si="6"/>
        <v>-0.52529127931466635</v>
      </c>
      <c r="E212" t="s">
        <v>14</v>
      </c>
      <c r="F212">
        <v>92</v>
      </c>
      <c r="G212" s="8">
        <f t="shared" si="7"/>
        <v>-0.51418975528438426</v>
      </c>
    </row>
    <row r="213" spans="2:7" x14ac:dyDescent="0.2">
      <c r="B213" t="s">
        <v>20</v>
      </c>
      <c r="C213">
        <v>112</v>
      </c>
      <c r="D213" s="8">
        <f t="shared" si="6"/>
        <v>-0.58373183509885984</v>
      </c>
      <c r="E213" t="s">
        <v>14</v>
      </c>
      <c r="F213">
        <v>1028</v>
      </c>
      <c r="G213" s="8">
        <f t="shared" si="7"/>
        <v>0.4608236376251354</v>
      </c>
    </row>
    <row r="214" spans="2:7" x14ac:dyDescent="0.2">
      <c r="B214" t="s">
        <v>20</v>
      </c>
      <c r="C214">
        <v>101</v>
      </c>
      <c r="D214" s="8">
        <f t="shared" si="6"/>
        <v>-0.59241894474245615</v>
      </c>
      <c r="E214" t="s">
        <v>14</v>
      </c>
      <c r="F214">
        <v>26</v>
      </c>
      <c r="G214" s="8">
        <f t="shared" si="7"/>
        <v>-0.58294069965620943</v>
      </c>
    </row>
    <row r="215" spans="2:7" x14ac:dyDescent="0.2">
      <c r="B215" t="s">
        <v>20</v>
      </c>
      <c r="C215">
        <v>206</v>
      </c>
      <c r="D215" s="8">
        <f t="shared" si="6"/>
        <v>-0.5094965345081276</v>
      </c>
      <c r="E215" t="s">
        <v>14</v>
      </c>
      <c r="F215">
        <v>1790</v>
      </c>
      <c r="G215" s="8">
        <f t="shared" si="7"/>
        <v>1.2545845408271161</v>
      </c>
    </row>
    <row r="216" spans="2:7" x14ac:dyDescent="0.2">
      <c r="B216" t="s">
        <v>20</v>
      </c>
      <c r="C216">
        <v>154</v>
      </c>
      <c r="D216" s="8">
        <f t="shared" si="6"/>
        <v>-0.55056287100512846</v>
      </c>
      <c r="E216" t="s">
        <v>14</v>
      </c>
      <c r="F216">
        <v>37</v>
      </c>
      <c r="G216" s="8">
        <f t="shared" si="7"/>
        <v>-0.57148220892757184</v>
      </c>
    </row>
    <row r="217" spans="2:7" x14ac:dyDescent="0.2">
      <c r="B217" t="s">
        <v>20</v>
      </c>
      <c r="C217">
        <v>5966</v>
      </c>
      <c r="D217" s="8">
        <f t="shared" si="6"/>
        <v>4.0393899697750433</v>
      </c>
      <c r="E217" t="s">
        <v>14</v>
      </c>
      <c r="F217">
        <v>35</v>
      </c>
      <c r="G217" s="8">
        <f t="shared" si="7"/>
        <v>-0.57356557087823323</v>
      </c>
    </row>
    <row r="218" spans="2:7" x14ac:dyDescent="0.2">
      <c r="B218" t="s">
        <v>20</v>
      </c>
      <c r="C218">
        <v>169</v>
      </c>
      <c r="D218" s="8">
        <f t="shared" si="6"/>
        <v>-0.53871681240022429</v>
      </c>
      <c r="E218" t="s">
        <v>14</v>
      </c>
      <c r="F218">
        <v>558</v>
      </c>
      <c r="G218" s="8">
        <f t="shared" si="7"/>
        <v>-2.8766420780285823E-2</v>
      </c>
    </row>
    <row r="219" spans="2:7" x14ac:dyDescent="0.2">
      <c r="B219" t="s">
        <v>20</v>
      </c>
      <c r="C219">
        <v>2106</v>
      </c>
      <c r="D219" s="8">
        <f t="shared" si="6"/>
        <v>0.9910042221130575</v>
      </c>
      <c r="E219" t="s">
        <v>14</v>
      </c>
      <c r="F219">
        <v>64</v>
      </c>
      <c r="G219" s="8">
        <f t="shared" si="7"/>
        <v>-0.54335682259364348</v>
      </c>
    </row>
    <row r="220" spans="2:7" x14ac:dyDescent="0.2">
      <c r="B220" t="s">
        <v>20</v>
      </c>
      <c r="C220">
        <v>131</v>
      </c>
      <c r="D220" s="8">
        <f t="shared" si="6"/>
        <v>-0.56872682753264803</v>
      </c>
      <c r="E220" t="s">
        <v>14</v>
      </c>
      <c r="F220">
        <v>245</v>
      </c>
      <c r="G220" s="8">
        <f t="shared" si="7"/>
        <v>-0.35481256605878975</v>
      </c>
    </row>
    <row r="221" spans="2:7" x14ac:dyDescent="0.2">
      <c r="B221" t="s">
        <v>20</v>
      </c>
      <c r="C221">
        <v>84</v>
      </c>
      <c r="D221" s="8">
        <f t="shared" si="6"/>
        <v>-0.60584447782801421</v>
      </c>
      <c r="E221" t="s">
        <v>14</v>
      </c>
      <c r="F221">
        <v>71</v>
      </c>
      <c r="G221" s="8">
        <f t="shared" si="7"/>
        <v>-0.53606505576632868</v>
      </c>
    </row>
    <row r="222" spans="2:7" x14ac:dyDescent="0.2">
      <c r="B222" t="s">
        <v>20</v>
      </c>
      <c r="C222">
        <v>155</v>
      </c>
      <c r="D222" s="8">
        <f t="shared" si="6"/>
        <v>-0.54977313376480152</v>
      </c>
      <c r="E222" t="s">
        <v>14</v>
      </c>
      <c r="F222">
        <v>42</v>
      </c>
      <c r="G222" s="8">
        <f t="shared" si="7"/>
        <v>-0.56627380405091843</v>
      </c>
    </row>
    <row r="223" spans="2:7" x14ac:dyDescent="0.2">
      <c r="B223" t="s">
        <v>20</v>
      </c>
      <c r="C223">
        <v>189</v>
      </c>
      <c r="D223" s="8">
        <f t="shared" si="6"/>
        <v>-0.52292206759368554</v>
      </c>
      <c r="E223" t="s">
        <v>14</v>
      </c>
      <c r="F223">
        <v>156</v>
      </c>
      <c r="G223" s="8">
        <f t="shared" si="7"/>
        <v>-0.44752217286322055</v>
      </c>
    </row>
    <row r="224" spans="2:7" x14ac:dyDescent="0.2">
      <c r="B224" t="s">
        <v>20</v>
      </c>
      <c r="C224">
        <v>4799</v>
      </c>
      <c r="D224" s="8">
        <f t="shared" si="6"/>
        <v>3.1177666103135051</v>
      </c>
      <c r="E224" t="s">
        <v>14</v>
      </c>
      <c r="F224">
        <v>1368</v>
      </c>
      <c r="G224" s="8">
        <f t="shared" si="7"/>
        <v>0.81499516923756776</v>
      </c>
    </row>
    <row r="225" spans="2:7" x14ac:dyDescent="0.2">
      <c r="B225" t="s">
        <v>20</v>
      </c>
      <c r="C225">
        <v>1137</v>
      </c>
      <c r="D225" s="8">
        <f t="shared" si="6"/>
        <v>0.22574883623625311</v>
      </c>
      <c r="E225" t="s">
        <v>14</v>
      </c>
      <c r="F225">
        <v>102</v>
      </c>
      <c r="G225" s="8">
        <f t="shared" si="7"/>
        <v>-0.50377294553107743</v>
      </c>
    </row>
    <row r="226" spans="2:7" x14ac:dyDescent="0.2">
      <c r="B226" t="s">
        <v>20</v>
      </c>
      <c r="C226">
        <v>1152</v>
      </c>
      <c r="D226" s="8">
        <f t="shared" si="6"/>
        <v>0.2375948948411572</v>
      </c>
      <c r="E226" t="s">
        <v>14</v>
      </c>
      <c r="F226">
        <v>86</v>
      </c>
      <c r="G226" s="8">
        <f t="shared" si="7"/>
        <v>-0.52043984113636843</v>
      </c>
    </row>
    <row r="227" spans="2:7" x14ac:dyDescent="0.2">
      <c r="B227" t="s">
        <v>20</v>
      </c>
      <c r="C227">
        <v>50</v>
      </c>
      <c r="D227" s="8">
        <f t="shared" si="6"/>
        <v>-0.63269554399913008</v>
      </c>
      <c r="E227" t="s">
        <v>14</v>
      </c>
      <c r="F227">
        <v>253</v>
      </c>
      <c r="G227" s="8">
        <f t="shared" si="7"/>
        <v>-0.34647911825614425</v>
      </c>
    </row>
    <row r="228" spans="2:7" x14ac:dyDescent="0.2">
      <c r="B228" t="s">
        <v>20</v>
      </c>
      <c r="C228">
        <v>3059</v>
      </c>
      <c r="D228" s="8">
        <f t="shared" si="6"/>
        <v>1.7436238121446306</v>
      </c>
      <c r="E228" t="s">
        <v>14</v>
      </c>
      <c r="F228">
        <v>157</v>
      </c>
      <c r="G228" s="8">
        <f t="shared" si="7"/>
        <v>-0.44648049188788985</v>
      </c>
    </row>
    <row r="229" spans="2:7" x14ac:dyDescent="0.2">
      <c r="B229" t="s">
        <v>20</v>
      </c>
      <c r="C229">
        <v>34</v>
      </c>
      <c r="D229" s="8">
        <f t="shared" si="6"/>
        <v>-0.6453313398443612</v>
      </c>
      <c r="E229" t="s">
        <v>14</v>
      </c>
      <c r="F229">
        <v>183</v>
      </c>
      <c r="G229" s="8">
        <f t="shared" si="7"/>
        <v>-0.41939678652929213</v>
      </c>
    </row>
    <row r="230" spans="2:7" x14ac:dyDescent="0.2">
      <c r="B230" t="s">
        <v>20</v>
      </c>
      <c r="C230">
        <v>220</v>
      </c>
      <c r="D230" s="8">
        <f t="shared" si="6"/>
        <v>-0.49844021314355041</v>
      </c>
      <c r="E230" t="s">
        <v>14</v>
      </c>
      <c r="F230">
        <v>82</v>
      </c>
      <c r="G230" s="8">
        <f t="shared" si="7"/>
        <v>-0.5246065650376911</v>
      </c>
    </row>
    <row r="231" spans="2:7" x14ac:dyDescent="0.2">
      <c r="B231" t="s">
        <v>20</v>
      </c>
      <c r="C231">
        <v>1604</v>
      </c>
      <c r="D231" s="8">
        <f t="shared" si="6"/>
        <v>0.59455612746893383</v>
      </c>
      <c r="E231" t="s">
        <v>14</v>
      </c>
      <c r="F231">
        <v>1</v>
      </c>
      <c r="G231" s="8">
        <f t="shared" si="7"/>
        <v>-0.60898272403947651</v>
      </c>
    </row>
    <row r="232" spans="2:7" x14ac:dyDescent="0.2">
      <c r="B232" t="s">
        <v>20</v>
      </c>
      <c r="C232">
        <v>454</v>
      </c>
      <c r="D232" s="8">
        <f t="shared" si="6"/>
        <v>-0.31364169890704657</v>
      </c>
      <c r="E232" t="s">
        <v>14</v>
      </c>
      <c r="F232">
        <v>1198</v>
      </c>
      <c r="G232" s="8">
        <f t="shared" si="7"/>
        <v>0.63790940343135161</v>
      </c>
    </row>
    <row r="233" spans="2:7" x14ac:dyDescent="0.2">
      <c r="B233" t="s">
        <v>20</v>
      </c>
      <c r="C233">
        <v>123</v>
      </c>
      <c r="D233" s="8">
        <f t="shared" si="6"/>
        <v>-0.57504472545526353</v>
      </c>
      <c r="E233" t="s">
        <v>14</v>
      </c>
      <c r="F233">
        <v>648</v>
      </c>
      <c r="G233" s="8">
        <f t="shared" si="7"/>
        <v>6.4984866999475685E-2</v>
      </c>
    </row>
    <row r="234" spans="2:7" x14ac:dyDescent="0.2">
      <c r="B234" t="s">
        <v>20</v>
      </c>
      <c r="C234">
        <v>299</v>
      </c>
      <c r="D234" s="8">
        <f t="shared" si="6"/>
        <v>-0.43605097115772218</v>
      </c>
      <c r="E234" t="s">
        <v>14</v>
      </c>
      <c r="F234">
        <v>64</v>
      </c>
      <c r="G234" s="8">
        <f t="shared" si="7"/>
        <v>-0.54335682259364348</v>
      </c>
    </row>
    <row r="235" spans="2:7" x14ac:dyDescent="0.2">
      <c r="B235" t="s">
        <v>20</v>
      </c>
      <c r="C235">
        <v>2237</v>
      </c>
      <c r="D235" s="8">
        <f t="shared" si="6"/>
        <v>1.0944598005958865</v>
      </c>
      <c r="E235" t="s">
        <v>14</v>
      </c>
      <c r="F235">
        <v>62</v>
      </c>
      <c r="G235" s="8">
        <f t="shared" si="7"/>
        <v>-0.54544018454430476</v>
      </c>
    </row>
    <row r="236" spans="2:7" x14ac:dyDescent="0.2">
      <c r="B236" t="s">
        <v>20</v>
      </c>
      <c r="C236">
        <v>645</v>
      </c>
      <c r="D236" s="8">
        <f t="shared" si="6"/>
        <v>-0.16280188600460113</v>
      </c>
      <c r="E236" t="s">
        <v>14</v>
      </c>
      <c r="F236">
        <v>750</v>
      </c>
      <c r="G236" s="8">
        <f t="shared" si="7"/>
        <v>0.17123632648320539</v>
      </c>
    </row>
    <row r="237" spans="2:7" x14ac:dyDescent="0.2">
      <c r="B237" t="s">
        <v>20</v>
      </c>
      <c r="C237">
        <v>484</v>
      </c>
      <c r="D237" s="8">
        <f t="shared" si="6"/>
        <v>-0.28994958169723839</v>
      </c>
      <c r="E237" t="s">
        <v>14</v>
      </c>
      <c r="F237">
        <v>105</v>
      </c>
      <c r="G237" s="8">
        <f t="shared" si="7"/>
        <v>-0.5006479026050854</v>
      </c>
    </row>
    <row r="238" spans="2:7" x14ac:dyDescent="0.2">
      <c r="B238" t="s">
        <v>20</v>
      </c>
      <c r="C238">
        <v>154</v>
      </c>
      <c r="D238" s="8">
        <f t="shared" si="6"/>
        <v>-0.55056287100512846</v>
      </c>
      <c r="E238" t="s">
        <v>14</v>
      </c>
      <c r="F238">
        <v>2604</v>
      </c>
      <c r="G238" s="8">
        <f t="shared" si="7"/>
        <v>2.1025128547462923</v>
      </c>
    </row>
    <row r="239" spans="2:7" x14ac:dyDescent="0.2">
      <c r="B239" t="s">
        <v>20</v>
      </c>
      <c r="C239">
        <v>82</v>
      </c>
      <c r="D239" s="8">
        <f t="shared" si="6"/>
        <v>-0.60742395230866808</v>
      </c>
      <c r="E239" t="s">
        <v>14</v>
      </c>
      <c r="F239">
        <v>65</v>
      </c>
      <c r="G239" s="8">
        <f t="shared" si="7"/>
        <v>-0.54231514161831273</v>
      </c>
    </row>
    <row r="240" spans="2:7" x14ac:dyDescent="0.2">
      <c r="B240" t="s">
        <v>20</v>
      </c>
      <c r="C240">
        <v>134</v>
      </c>
      <c r="D240" s="8">
        <f t="shared" si="6"/>
        <v>-0.56635761581166721</v>
      </c>
      <c r="E240" t="s">
        <v>14</v>
      </c>
      <c r="F240">
        <v>94</v>
      </c>
      <c r="G240" s="8">
        <f t="shared" si="7"/>
        <v>-0.51210639333372299</v>
      </c>
    </row>
    <row r="241" spans="2:7" x14ac:dyDescent="0.2">
      <c r="B241" t="s">
        <v>20</v>
      </c>
      <c r="C241">
        <v>5203</v>
      </c>
      <c r="D241" s="8">
        <f t="shared" si="6"/>
        <v>3.4368204554055888</v>
      </c>
      <c r="E241" t="s">
        <v>14</v>
      </c>
      <c r="F241">
        <v>257</v>
      </c>
      <c r="G241" s="8">
        <f t="shared" si="7"/>
        <v>-0.34231239435482153</v>
      </c>
    </row>
    <row r="242" spans="2:7" x14ac:dyDescent="0.2">
      <c r="B242" t="s">
        <v>20</v>
      </c>
      <c r="C242">
        <v>94</v>
      </c>
      <c r="D242" s="8">
        <f t="shared" si="6"/>
        <v>-0.59794710542474483</v>
      </c>
      <c r="E242" t="s">
        <v>14</v>
      </c>
      <c r="F242">
        <v>2928</v>
      </c>
      <c r="G242" s="8">
        <f t="shared" si="7"/>
        <v>2.4400174907534335</v>
      </c>
    </row>
    <row r="243" spans="2:7" x14ac:dyDescent="0.2">
      <c r="B243" t="s">
        <v>20</v>
      </c>
      <c r="C243">
        <v>205</v>
      </c>
      <c r="D243" s="8">
        <f t="shared" si="6"/>
        <v>-0.51028627174845453</v>
      </c>
      <c r="E243" t="s">
        <v>14</v>
      </c>
      <c r="F243">
        <v>4697</v>
      </c>
      <c r="G243" s="8">
        <f t="shared" si="7"/>
        <v>4.2827511361134132</v>
      </c>
    </row>
    <row r="244" spans="2:7" x14ac:dyDescent="0.2">
      <c r="B244" t="s">
        <v>20</v>
      </c>
      <c r="C244">
        <v>92</v>
      </c>
      <c r="D244" s="8">
        <f t="shared" si="6"/>
        <v>-0.5995265799053987</v>
      </c>
      <c r="E244" t="s">
        <v>14</v>
      </c>
      <c r="F244">
        <v>2915</v>
      </c>
      <c r="G244" s="8">
        <f t="shared" si="7"/>
        <v>2.4264756380741348</v>
      </c>
    </row>
    <row r="245" spans="2:7" x14ac:dyDescent="0.2">
      <c r="B245" t="s">
        <v>20</v>
      </c>
      <c r="C245">
        <v>219</v>
      </c>
      <c r="D245" s="8">
        <f t="shared" si="6"/>
        <v>-0.49922995038387735</v>
      </c>
      <c r="E245" t="s">
        <v>14</v>
      </c>
      <c r="F245">
        <v>18</v>
      </c>
      <c r="G245" s="8">
        <f t="shared" si="7"/>
        <v>-0.59127414745885487</v>
      </c>
    </row>
    <row r="246" spans="2:7" x14ac:dyDescent="0.2">
      <c r="B246" t="s">
        <v>20</v>
      </c>
      <c r="C246">
        <v>2526</v>
      </c>
      <c r="D246" s="8">
        <f t="shared" si="6"/>
        <v>1.322693863050372</v>
      </c>
      <c r="E246" t="s">
        <v>14</v>
      </c>
      <c r="F246">
        <v>602</v>
      </c>
      <c r="G246" s="8">
        <f t="shared" si="7"/>
        <v>1.7067542134264247E-2</v>
      </c>
    </row>
    <row r="247" spans="2:7" x14ac:dyDescent="0.2">
      <c r="B247" t="s">
        <v>20</v>
      </c>
      <c r="C247">
        <v>94</v>
      </c>
      <c r="D247" s="8">
        <f t="shared" si="6"/>
        <v>-0.59794710542474483</v>
      </c>
      <c r="E247" t="s">
        <v>14</v>
      </c>
      <c r="F247">
        <v>1</v>
      </c>
      <c r="G247" s="8">
        <f t="shared" si="7"/>
        <v>-0.60898272403947651</v>
      </c>
    </row>
    <row r="248" spans="2:7" x14ac:dyDescent="0.2">
      <c r="B248" t="s">
        <v>20</v>
      </c>
      <c r="C248">
        <v>1713</v>
      </c>
      <c r="D248" s="8">
        <f t="shared" si="6"/>
        <v>0.68063748666457025</v>
      </c>
      <c r="E248" t="s">
        <v>14</v>
      </c>
      <c r="F248">
        <v>3868</v>
      </c>
      <c r="G248" s="8">
        <f t="shared" si="7"/>
        <v>3.4191976075642763</v>
      </c>
    </row>
    <row r="249" spans="2:7" x14ac:dyDescent="0.2">
      <c r="B249" t="s">
        <v>20</v>
      </c>
      <c r="C249">
        <v>249</v>
      </c>
      <c r="D249" s="8">
        <f t="shared" si="6"/>
        <v>-0.47553783317406917</v>
      </c>
      <c r="E249" t="s">
        <v>14</v>
      </c>
      <c r="F249">
        <v>504</v>
      </c>
      <c r="G249" s="8">
        <f t="shared" si="7"/>
        <v>-8.5017193448142722E-2</v>
      </c>
    </row>
    <row r="250" spans="2:7" x14ac:dyDescent="0.2">
      <c r="B250" t="s">
        <v>20</v>
      </c>
      <c r="C250">
        <v>192</v>
      </c>
      <c r="D250" s="8">
        <f t="shared" si="6"/>
        <v>-0.52055285587270472</v>
      </c>
      <c r="E250" t="s">
        <v>14</v>
      </c>
      <c r="F250">
        <v>14</v>
      </c>
      <c r="G250" s="8">
        <f t="shared" si="7"/>
        <v>-0.59544087136017765</v>
      </c>
    </row>
    <row r="251" spans="2:7" x14ac:dyDescent="0.2">
      <c r="B251" t="s">
        <v>20</v>
      </c>
      <c r="C251">
        <v>247</v>
      </c>
      <c r="D251" s="8">
        <f t="shared" si="6"/>
        <v>-0.47711730765472304</v>
      </c>
      <c r="E251" t="s">
        <v>14</v>
      </c>
      <c r="F251">
        <v>750</v>
      </c>
      <c r="G251" s="8">
        <f t="shared" si="7"/>
        <v>0.17123632648320539</v>
      </c>
    </row>
    <row r="252" spans="2:7" x14ac:dyDescent="0.2">
      <c r="B252" t="s">
        <v>20</v>
      </c>
      <c r="C252">
        <v>2293</v>
      </c>
      <c r="D252" s="8">
        <f t="shared" si="6"/>
        <v>1.1386850860541951</v>
      </c>
      <c r="E252" t="s">
        <v>14</v>
      </c>
      <c r="F252">
        <v>77</v>
      </c>
      <c r="G252" s="8">
        <f t="shared" si="7"/>
        <v>-0.52981496991434451</v>
      </c>
    </row>
    <row r="253" spans="2:7" x14ac:dyDescent="0.2">
      <c r="B253" t="s">
        <v>20</v>
      </c>
      <c r="C253">
        <v>3131</v>
      </c>
      <c r="D253" s="8">
        <f t="shared" si="6"/>
        <v>1.8004848934481703</v>
      </c>
      <c r="E253" t="s">
        <v>14</v>
      </c>
      <c r="F253">
        <v>752</v>
      </c>
      <c r="G253" s="8">
        <f t="shared" si="7"/>
        <v>0.17331968843386675</v>
      </c>
    </row>
    <row r="254" spans="2:7" x14ac:dyDescent="0.2">
      <c r="B254" t="s">
        <v>20</v>
      </c>
      <c r="C254">
        <v>143</v>
      </c>
      <c r="D254" s="8">
        <f t="shared" si="6"/>
        <v>-0.55924998064872478</v>
      </c>
      <c r="E254" t="s">
        <v>14</v>
      </c>
      <c r="F254">
        <v>131</v>
      </c>
      <c r="G254" s="8">
        <f t="shared" si="7"/>
        <v>-0.47356419724648763</v>
      </c>
    </row>
    <row r="255" spans="2:7" x14ac:dyDescent="0.2">
      <c r="B255" t="s">
        <v>20</v>
      </c>
      <c r="C255">
        <v>296</v>
      </c>
      <c r="D255" s="8">
        <f t="shared" si="6"/>
        <v>-0.43842018287870299</v>
      </c>
      <c r="E255" t="s">
        <v>14</v>
      </c>
      <c r="F255">
        <v>87</v>
      </c>
      <c r="G255" s="8">
        <f t="shared" si="7"/>
        <v>-0.51939816016103768</v>
      </c>
    </row>
    <row r="256" spans="2:7" x14ac:dyDescent="0.2">
      <c r="B256" t="s">
        <v>20</v>
      </c>
      <c r="C256">
        <v>170</v>
      </c>
      <c r="D256" s="8">
        <f t="shared" si="6"/>
        <v>-0.53792707515989735</v>
      </c>
      <c r="E256" t="s">
        <v>14</v>
      </c>
      <c r="F256">
        <v>1063</v>
      </c>
      <c r="G256" s="8">
        <f t="shared" si="7"/>
        <v>0.49728247176170931</v>
      </c>
    </row>
    <row r="257" spans="2:7" x14ac:dyDescent="0.2">
      <c r="B257" t="s">
        <v>20</v>
      </c>
      <c r="C257">
        <v>86</v>
      </c>
      <c r="D257" s="8">
        <f t="shared" si="6"/>
        <v>-0.60426500334736033</v>
      </c>
      <c r="E257" t="s">
        <v>14</v>
      </c>
      <c r="F257">
        <v>76</v>
      </c>
      <c r="G257" s="8">
        <f t="shared" si="7"/>
        <v>-0.53085665088967526</v>
      </c>
    </row>
    <row r="258" spans="2:7" x14ac:dyDescent="0.2">
      <c r="B258" t="s">
        <v>20</v>
      </c>
      <c r="C258">
        <v>6286</v>
      </c>
      <c r="D258" s="8">
        <f t="shared" si="6"/>
        <v>4.2921058866796642</v>
      </c>
      <c r="E258" t="s">
        <v>14</v>
      </c>
      <c r="F258">
        <v>4428</v>
      </c>
      <c r="G258" s="8">
        <f t="shared" si="7"/>
        <v>4.0025389537494593</v>
      </c>
    </row>
    <row r="259" spans="2:7" x14ac:dyDescent="0.2">
      <c r="B259" t="s">
        <v>20</v>
      </c>
      <c r="C259">
        <v>3727</v>
      </c>
      <c r="D259" s="8">
        <f t="shared" si="6"/>
        <v>2.2711682886830262</v>
      </c>
      <c r="E259" t="s">
        <v>14</v>
      </c>
      <c r="F259">
        <v>58</v>
      </c>
      <c r="G259" s="8">
        <f t="shared" si="7"/>
        <v>-0.54960690844562754</v>
      </c>
    </row>
    <row r="260" spans="2:7" x14ac:dyDescent="0.2">
      <c r="B260" t="s">
        <v>20</v>
      </c>
      <c r="C260">
        <v>1605</v>
      </c>
      <c r="D260" s="8">
        <f t="shared" ref="D260:D323" si="8">(C260-$J$3)/$J$8</f>
        <v>0.59534586470926076</v>
      </c>
      <c r="E260" t="s">
        <v>14</v>
      </c>
      <c r="F260">
        <v>111</v>
      </c>
      <c r="G260" s="8">
        <f t="shared" ref="G260:G323" si="9">(F260-$K$3)/$K$8</f>
        <v>-0.49439781675310129</v>
      </c>
    </row>
    <row r="261" spans="2:7" x14ac:dyDescent="0.2">
      <c r="B261" t="s">
        <v>20</v>
      </c>
      <c r="C261">
        <v>2120</v>
      </c>
      <c r="D261" s="8">
        <f t="shared" si="8"/>
        <v>1.0020605434776346</v>
      </c>
      <c r="E261" t="s">
        <v>14</v>
      </c>
      <c r="F261">
        <v>2955</v>
      </c>
      <c r="G261" s="8">
        <f t="shared" si="9"/>
        <v>2.4681428770873621</v>
      </c>
    </row>
    <row r="262" spans="2:7" x14ac:dyDescent="0.2">
      <c r="B262" t="s">
        <v>20</v>
      </c>
      <c r="C262">
        <v>50</v>
      </c>
      <c r="D262" s="8">
        <f t="shared" si="8"/>
        <v>-0.63269554399913008</v>
      </c>
      <c r="E262" t="s">
        <v>14</v>
      </c>
      <c r="F262">
        <v>1657</v>
      </c>
      <c r="G262" s="8">
        <f t="shared" si="9"/>
        <v>1.1160409711081352</v>
      </c>
    </row>
    <row r="263" spans="2:7" x14ac:dyDescent="0.2">
      <c r="B263" t="s">
        <v>20</v>
      </c>
      <c r="C263">
        <v>2080</v>
      </c>
      <c r="D263" s="8">
        <f t="shared" si="8"/>
        <v>0.97047105386455701</v>
      </c>
      <c r="E263" t="s">
        <v>14</v>
      </c>
      <c r="F263">
        <v>926</v>
      </c>
      <c r="G263" s="8">
        <f t="shared" si="9"/>
        <v>0.35457217814140568</v>
      </c>
    </row>
    <row r="264" spans="2:7" x14ac:dyDescent="0.2">
      <c r="B264" t="s">
        <v>20</v>
      </c>
      <c r="C264">
        <v>2105</v>
      </c>
      <c r="D264" s="8">
        <f t="shared" si="8"/>
        <v>0.99021448487273056</v>
      </c>
      <c r="E264" t="s">
        <v>14</v>
      </c>
      <c r="F264">
        <v>77</v>
      </c>
      <c r="G264" s="8">
        <f t="shared" si="9"/>
        <v>-0.52981496991434451</v>
      </c>
    </row>
    <row r="265" spans="2:7" x14ac:dyDescent="0.2">
      <c r="B265" t="s">
        <v>20</v>
      </c>
      <c r="C265">
        <v>2436</v>
      </c>
      <c r="D265" s="8">
        <f t="shared" si="8"/>
        <v>1.2516175114209476</v>
      </c>
      <c r="E265" t="s">
        <v>14</v>
      </c>
      <c r="F265">
        <v>1748</v>
      </c>
      <c r="G265" s="8">
        <f t="shared" si="9"/>
        <v>1.2108339398632273</v>
      </c>
    </row>
    <row r="266" spans="2:7" x14ac:dyDescent="0.2">
      <c r="B266" t="s">
        <v>20</v>
      </c>
      <c r="C266">
        <v>80</v>
      </c>
      <c r="D266" s="8">
        <f t="shared" si="8"/>
        <v>-0.60900342678932196</v>
      </c>
      <c r="E266" t="s">
        <v>14</v>
      </c>
      <c r="F266">
        <v>79</v>
      </c>
      <c r="G266" s="8">
        <f t="shared" si="9"/>
        <v>-0.52773160796368324</v>
      </c>
    </row>
    <row r="267" spans="2:7" x14ac:dyDescent="0.2">
      <c r="B267" t="s">
        <v>20</v>
      </c>
      <c r="C267">
        <v>42</v>
      </c>
      <c r="D267" s="8">
        <f t="shared" si="8"/>
        <v>-0.63901344192174558</v>
      </c>
      <c r="E267" t="s">
        <v>14</v>
      </c>
      <c r="F267">
        <v>889</v>
      </c>
      <c r="G267" s="8">
        <f t="shared" si="9"/>
        <v>0.31602998205417038</v>
      </c>
    </row>
    <row r="268" spans="2:7" x14ac:dyDescent="0.2">
      <c r="B268" t="s">
        <v>20</v>
      </c>
      <c r="C268">
        <v>139</v>
      </c>
      <c r="D268" s="8">
        <f t="shared" si="8"/>
        <v>-0.56240892961003253</v>
      </c>
      <c r="E268" t="s">
        <v>14</v>
      </c>
      <c r="F268">
        <v>56</v>
      </c>
      <c r="G268" s="8">
        <f t="shared" si="9"/>
        <v>-0.55169027039628893</v>
      </c>
    </row>
    <row r="269" spans="2:7" x14ac:dyDescent="0.2">
      <c r="B269" t="s">
        <v>20</v>
      </c>
      <c r="C269">
        <v>159</v>
      </c>
      <c r="D269" s="8">
        <f t="shared" si="8"/>
        <v>-0.54661418480349366</v>
      </c>
      <c r="E269" t="s">
        <v>14</v>
      </c>
      <c r="F269">
        <v>1</v>
      </c>
      <c r="G269" s="8">
        <f t="shared" si="9"/>
        <v>-0.60898272403947651</v>
      </c>
    </row>
    <row r="270" spans="2:7" x14ac:dyDescent="0.2">
      <c r="B270" t="s">
        <v>20</v>
      </c>
      <c r="C270">
        <v>381</v>
      </c>
      <c r="D270" s="8">
        <f t="shared" si="8"/>
        <v>-0.37129251745091313</v>
      </c>
      <c r="E270" t="s">
        <v>14</v>
      </c>
      <c r="F270">
        <v>83</v>
      </c>
      <c r="G270" s="8">
        <f t="shared" si="9"/>
        <v>-0.52356488406236046</v>
      </c>
    </row>
    <row r="271" spans="2:7" x14ac:dyDescent="0.2">
      <c r="B271" t="s">
        <v>20</v>
      </c>
      <c r="C271">
        <v>194</v>
      </c>
      <c r="D271" s="8">
        <f t="shared" si="8"/>
        <v>-0.51897338139205085</v>
      </c>
      <c r="E271" t="s">
        <v>14</v>
      </c>
      <c r="F271">
        <v>2025</v>
      </c>
      <c r="G271" s="8">
        <f t="shared" si="9"/>
        <v>1.4993795700298267</v>
      </c>
    </row>
    <row r="272" spans="2:7" x14ac:dyDescent="0.2">
      <c r="B272" t="s">
        <v>20</v>
      </c>
      <c r="C272">
        <v>106</v>
      </c>
      <c r="D272" s="8">
        <f t="shared" si="8"/>
        <v>-0.58847025854082147</v>
      </c>
      <c r="E272" t="s">
        <v>14</v>
      </c>
      <c r="F272">
        <v>14</v>
      </c>
      <c r="G272" s="8">
        <f t="shared" si="9"/>
        <v>-0.59544087136017765</v>
      </c>
    </row>
    <row r="273" spans="2:7" x14ac:dyDescent="0.2">
      <c r="B273" t="s">
        <v>20</v>
      </c>
      <c r="C273">
        <v>142</v>
      </c>
      <c r="D273" s="8">
        <f t="shared" si="8"/>
        <v>-0.56003971788905171</v>
      </c>
      <c r="E273" t="s">
        <v>14</v>
      </c>
      <c r="F273">
        <v>656</v>
      </c>
      <c r="G273" s="8">
        <f t="shared" si="9"/>
        <v>7.3318314802121157E-2</v>
      </c>
    </row>
    <row r="274" spans="2:7" x14ac:dyDescent="0.2">
      <c r="B274" t="s">
        <v>20</v>
      </c>
      <c r="C274">
        <v>211</v>
      </c>
      <c r="D274" s="8">
        <f t="shared" si="8"/>
        <v>-0.50554784830649291</v>
      </c>
      <c r="E274" t="s">
        <v>14</v>
      </c>
      <c r="F274">
        <v>1596</v>
      </c>
      <c r="G274" s="8">
        <f t="shared" si="9"/>
        <v>1.0524984316129635</v>
      </c>
    </row>
    <row r="275" spans="2:7" x14ac:dyDescent="0.2">
      <c r="B275" t="s">
        <v>20</v>
      </c>
      <c r="C275">
        <v>2756</v>
      </c>
      <c r="D275" s="8">
        <f t="shared" si="8"/>
        <v>1.504333428325568</v>
      </c>
      <c r="E275" t="s">
        <v>14</v>
      </c>
      <c r="F275">
        <v>10</v>
      </c>
      <c r="G275" s="8">
        <f t="shared" si="9"/>
        <v>-0.59960759526150031</v>
      </c>
    </row>
    <row r="276" spans="2:7" x14ac:dyDescent="0.2">
      <c r="B276" t="s">
        <v>20</v>
      </c>
      <c r="C276">
        <v>173</v>
      </c>
      <c r="D276" s="8">
        <f t="shared" si="8"/>
        <v>-0.53555786343891654</v>
      </c>
      <c r="E276" t="s">
        <v>14</v>
      </c>
      <c r="F276">
        <v>1121</v>
      </c>
      <c r="G276" s="8">
        <f t="shared" si="9"/>
        <v>0.55769996833088897</v>
      </c>
    </row>
    <row r="277" spans="2:7" x14ac:dyDescent="0.2">
      <c r="B277" t="s">
        <v>20</v>
      </c>
      <c r="C277">
        <v>87</v>
      </c>
      <c r="D277" s="8">
        <f t="shared" si="8"/>
        <v>-0.60347526610703339</v>
      </c>
      <c r="E277" t="s">
        <v>14</v>
      </c>
      <c r="F277">
        <v>15</v>
      </c>
      <c r="G277" s="8">
        <f t="shared" si="9"/>
        <v>-0.5943991903848469</v>
      </c>
    </row>
    <row r="278" spans="2:7" x14ac:dyDescent="0.2">
      <c r="B278" t="s">
        <v>20</v>
      </c>
      <c r="C278">
        <v>1572</v>
      </c>
      <c r="D278" s="8">
        <f t="shared" si="8"/>
        <v>0.56928453577847182</v>
      </c>
      <c r="E278" t="s">
        <v>14</v>
      </c>
      <c r="F278">
        <v>191</v>
      </c>
      <c r="G278" s="8">
        <f t="shared" si="9"/>
        <v>-0.41106333872664663</v>
      </c>
    </row>
    <row r="279" spans="2:7" x14ac:dyDescent="0.2">
      <c r="B279" t="s">
        <v>20</v>
      </c>
      <c r="C279">
        <v>2346</v>
      </c>
      <c r="D279" s="8">
        <f t="shared" si="8"/>
        <v>1.180541159791523</v>
      </c>
      <c r="E279" t="s">
        <v>14</v>
      </c>
      <c r="F279">
        <v>16</v>
      </c>
      <c r="G279" s="8">
        <f t="shared" si="9"/>
        <v>-0.59335750940951626</v>
      </c>
    </row>
    <row r="280" spans="2:7" x14ac:dyDescent="0.2">
      <c r="B280" t="s">
        <v>20</v>
      </c>
      <c r="C280">
        <v>115</v>
      </c>
      <c r="D280" s="8">
        <f t="shared" si="8"/>
        <v>-0.58136262337787903</v>
      </c>
      <c r="E280" t="s">
        <v>14</v>
      </c>
      <c r="F280">
        <v>17</v>
      </c>
      <c r="G280" s="8">
        <f t="shared" si="9"/>
        <v>-0.59231582843418551</v>
      </c>
    </row>
    <row r="281" spans="2:7" x14ac:dyDescent="0.2">
      <c r="B281" t="s">
        <v>20</v>
      </c>
      <c r="C281">
        <v>85</v>
      </c>
      <c r="D281" s="8">
        <f t="shared" si="8"/>
        <v>-0.60505474058768727</v>
      </c>
      <c r="E281" t="s">
        <v>14</v>
      </c>
      <c r="F281">
        <v>34</v>
      </c>
      <c r="G281" s="8">
        <f t="shared" si="9"/>
        <v>-0.57460725185356398</v>
      </c>
    </row>
    <row r="282" spans="2:7" x14ac:dyDescent="0.2">
      <c r="B282" t="s">
        <v>20</v>
      </c>
      <c r="C282">
        <v>144</v>
      </c>
      <c r="D282" s="8">
        <f t="shared" si="8"/>
        <v>-0.55846024340839784</v>
      </c>
      <c r="E282" t="s">
        <v>14</v>
      </c>
      <c r="F282">
        <v>1</v>
      </c>
      <c r="G282" s="8">
        <f t="shared" si="9"/>
        <v>-0.60898272403947651</v>
      </c>
    </row>
    <row r="283" spans="2:7" x14ac:dyDescent="0.2">
      <c r="B283" t="s">
        <v>20</v>
      </c>
      <c r="C283">
        <v>2443</v>
      </c>
      <c r="D283" s="8">
        <f t="shared" si="8"/>
        <v>1.2571456721032361</v>
      </c>
      <c r="E283" t="s">
        <v>14</v>
      </c>
      <c r="F283">
        <v>1274</v>
      </c>
      <c r="G283" s="8">
        <f t="shared" si="9"/>
        <v>0.71707715755648349</v>
      </c>
    </row>
    <row r="284" spans="2:7" x14ac:dyDescent="0.2">
      <c r="B284" t="s">
        <v>20</v>
      </c>
      <c r="C284">
        <v>64</v>
      </c>
      <c r="D284" s="8">
        <f t="shared" si="8"/>
        <v>-0.62163922263455296</v>
      </c>
      <c r="E284" t="s">
        <v>14</v>
      </c>
      <c r="F284">
        <v>210</v>
      </c>
      <c r="G284" s="8">
        <f t="shared" si="9"/>
        <v>-0.39127140019536366</v>
      </c>
    </row>
    <row r="285" spans="2:7" x14ac:dyDescent="0.2">
      <c r="B285" t="s">
        <v>20</v>
      </c>
      <c r="C285">
        <v>268</v>
      </c>
      <c r="D285" s="8">
        <f t="shared" si="8"/>
        <v>-0.4605328256078573</v>
      </c>
      <c r="E285" t="s">
        <v>14</v>
      </c>
      <c r="F285">
        <v>248</v>
      </c>
      <c r="G285" s="8">
        <f t="shared" si="9"/>
        <v>-0.35168752313279766</v>
      </c>
    </row>
    <row r="286" spans="2:7" x14ac:dyDescent="0.2">
      <c r="B286" t="s">
        <v>20</v>
      </c>
      <c r="C286">
        <v>195</v>
      </c>
      <c r="D286" s="8">
        <f t="shared" si="8"/>
        <v>-0.51818364415172391</v>
      </c>
      <c r="E286" t="s">
        <v>14</v>
      </c>
      <c r="F286">
        <v>513</v>
      </c>
      <c r="G286" s="8">
        <f t="shared" si="9"/>
        <v>-7.5642064670166584E-2</v>
      </c>
    </row>
    <row r="287" spans="2:7" x14ac:dyDescent="0.2">
      <c r="B287" t="s">
        <v>20</v>
      </c>
      <c r="C287">
        <v>186</v>
      </c>
      <c r="D287" s="8">
        <f t="shared" si="8"/>
        <v>-0.52529127931466635</v>
      </c>
      <c r="E287" t="s">
        <v>14</v>
      </c>
      <c r="F287">
        <v>3410</v>
      </c>
      <c r="G287" s="8">
        <f t="shared" si="9"/>
        <v>2.9421077208628232</v>
      </c>
    </row>
    <row r="288" spans="2:7" x14ac:dyDescent="0.2">
      <c r="B288" t="s">
        <v>20</v>
      </c>
      <c r="C288">
        <v>460</v>
      </c>
      <c r="D288" s="8">
        <f t="shared" si="8"/>
        <v>-0.30890327546508495</v>
      </c>
      <c r="E288" t="s">
        <v>14</v>
      </c>
      <c r="F288">
        <v>10</v>
      </c>
      <c r="G288" s="8">
        <f t="shared" si="9"/>
        <v>-0.59960759526150031</v>
      </c>
    </row>
    <row r="289" spans="2:7" x14ac:dyDescent="0.2">
      <c r="B289" t="s">
        <v>20</v>
      </c>
      <c r="C289">
        <v>2528</v>
      </c>
      <c r="D289" s="8">
        <f t="shared" si="8"/>
        <v>1.3242733375310258</v>
      </c>
      <c r="E289" t="s">
        <v>14</v>
      </c>
      <c r="F289">
        <v>2201</v>
      </c>
      <c r="G289" s="8">
        <f t="shared" si="9"/>
        <v>1.6827154216880269</v>
      </c>
    </row>
    <row r="290" spans="2:7" x14ac:dyDescent="0.2">
      <c r="B290" t="s">
        <v>20</v>
      </c>
      <c r="C290">
        <v>3657</v>
      </c>
      <c r="D290" s="8">
        <f t="shared" si="8"/>
        <v>2.2158866818601406</v>
      </c>
      <c r="E290" t="s">
        <v>14</v>
      </c>
      <c r="F290">
        <v>676</v>
      </c>
      <c r="G290" s="8">
        <f t="shared" si="9"/>
        <v>9.4151934308734822E-2</v>
      </c>
    </row>
    <row r="291" spans="2:7" x14ac:dyDescent="0.2">
      <c r="B291" t="s">
        <v>20</v>
      </c>
      <c r="C291">
        <v>131</v>
      </c>
      <c r="D291" s="8">
        <f t="shared" si="8"/>
        <v>-0.56872682753264803</v>
      </c>
      <c r="E291" t="s">
        <v>14</v>
      </c>
      <c r="F291">
        <v>831</v>
      </c>
      <c r="G291" s="8">
        <f t="shared" si="9"/>
        <v>0.25561248548499077</v>
      </c>
    </row>
    <row r="292" spans="2:7" x14ac:dyDescent="0.2">
      <c r="B292" t="s">
        <v>20</v>
      </c>
      <c r="C292">
        <v>239</v>
      </c>
      <c r="D292" s="8">
        <f t="shared" si="8"/>
        <v>-0.48343520557733854</v>
      </c>
      <c r="E292" t="s">
        <v>14</v>
      </c>
      <c r="F292">
        <v>859</v>
      </c>
      <c r="G292" s="8">
        <f t="shared" si="9"/>
        <v>0.28477955279424988</v>
      </c>
    </row>
    <row r="293" spans="2:7" x14ac:dyDescent="0.2">
      <c r="B293" t="s">
        <v>20</v>
      </c>
      <c r="C293">
        <v>78</v>
      </c>
      <c r="D293" s="8">
        <f t="shared" si="8"/>
        <v>-0.61058290126997583</v>
      </c>
      <c r="E293" t="s">
        <v>14</v>
      </c>
      <c r="F293">
        <v>45</v>
      </c>
      <c r="G293" s="8">
        <f t="shared" si="9"/>
        <v>-0.5631487611249264</v>
      </c>
    </row>
    <row r="294" spans="2:7" x14ac:dyDescent="0.2">
      <c r="B294" t="s">
        <v>20</v>
      </c>
      <c r="C294">
        <v>1773</v>
      </c>
      <c r="D294" s="8">
        <f t="shared" si="8"/>
        <v>0.72802172108418661</v>
      </c>
      <c r="E294" t="s">
        <v>14</v>
      </c>
      <c r="F294">
        <v>6</v>
      </c>
      <c r="G294" s="8">
        <f t="shared" si="9"/>
        <v>-0.60377431916282309</v>
      </c>
    </row>
    <row r="295" spans="2:7" x14ac:dyDescent="0.2">
      <c r="B295" t="s">
        <v>20</v>
      </c>
      <c r="C295">
        <v>32</v>
      </c>
      <c r="D295" s="8">
        <f t="shared" si="8"/>
        <v>-0.64691081432501507</v>
      </c>
      <c r="E295" t="s">
        <v>14</v>
      </c>
      <c r="F295">
        <v>7</v>
      </c>
      <c r="G295" s="8">
        <f t="shared" si="9"/>
        <v>-0.60273263818749234</v>
      </c>
    </row>
    <row r="296" spans="2:7" x14ac:dyDescent="0.2">
      <c r="B296" t="s">
        <v>20</v>
      </c>
      <c r="C296">
        <v>369</v>
      </c>
      <c r="D296" s="8">
        <f t="shared" si="8"/>
        <v>-0.38076936433483644</v>
      </c>
      <c r="E296" t="s">
        <v>14</v>
      </c>
      <c r="F296">
        <v>31</v>
      </c>
      <c r="G296" s="8">
        <f t="shared" si="9"/>
        <v>-0.57773229477955601</v>
      </c>
    </row>
    <row r="297" spans="2:7" x14ac:dyDescent="0.2">
      <c r="B297" t="s">
        <v>20</v>
      </c>
      <c r="C297">
        <v>89</v>
      </c>
      <c r="D297" s="8">
        <f t="shared" si="8"/>
        <v>-0.60189579162637952</v>
      </c>
      <c r="E297" t="s">
        <v>14</v>
      </c>
      <c r="F297">
        <v>78</v>
      </c>
      <c r="G297" s="8">
        <f t="shared" si="9"/>
        <v>-0.52877328893901387</v>
      </c>
    </row>
    <row r="298" spans="2:7" x14ac:dyDescent="0.2">
      <c r="B298" t="s">
        <v>20</v>
      </c>
      <c r="C298">
        <v>147</v>
      </c>
      <c r="D298" s="8">
        <f t="shared" si="8"/>
        <v>-0.55609103168741703</v>
      </c>
      <c r="E298" t="s">
        <v>14</v>
      </c>
      <c r="F298">
        <v>1225</v>
      </c>
      <c r="G298" s="8">
        <f t="shared" si="9"/>
        <v>0.66603478976527997</v>
      </c>
    </row>
    <row r="299" spans="2:7" x14ac:dyDescent="0.2">
      <c r="B299" t="s">
        <v>20</v>
      </c>
      <c r="C299">
        <v>126</v>
      </c>
      <c r="D299" s="8">
        <f t="shared" si="8"/>
        <v>-0.57267551373428272</v>
      </c>
      <c r="E299" t="s">
        <v>14</v>
      </c>
      <c r="F299">
        <v>1</v>
      </c>
      <c r="G299" s="8">
        <f t="shared" si="9"/>
        <v>-0.60898272403947651</v>
      </c>
    </row>
    <row r="300" spans="2:7" x14ac:dyDescent="0.2">
      <c r="B300" t="s">
        <v>20</v>
      </c>
      <c r="C300">
        <v>2218</v>
      </c>
      <c r="D300" s="8">
        <f t="shared" si="8"/>
        <v>1.0794547930296747</v>
      </c>
      <c r="E300" t="s">
        <v>14</v>
      </c>
      <c r="F300">
        <v>67</v>
      </c>
      <c r="G300" s="8">
        <f t="shared" si="9"/>
        <v>-0.54023177966765135</v>
      </c>
    </row>
    <row r="301" spans="2:7" x14ac:dyDescent="0.2">
      <c r="B301" t="s">
        <v>20</v>
      </c>
      <c r="C301">
        <v>202</v>
      </c>
      <c r="D301" s="8">
        <f t="shared" si="8"/>
        <v>-0.51265548346943535</v>
      </c>
      <c r="E301" t="s">
        <v>14</v>
      </c>
      <c r="F301">
        <v>19</v>
      </c>
      <c r="G301" s="8">
        <f t="shared" si="9"/>
        <v>-0.59023246648352423</v>
      </c>
    </row>
    <row r="302" spans="2:7" x14ac:dyDescent="0.2">
      <c r="B302" t="s">
        <v>20</v>
      </c>
      <c r="C302">
        <v>140</v>
      </c>
      <c r="D302" s="8">
        <f t="shared" si="8"/>
        <v>-0.56161919236970559</v>
      </c>
      <c r="E302" t="s">
        <v>14</v>
      </c>
      <c r="F302">
        <v>2108</v>
      </c>
      <c r="G302" s="8">
        <f t="shared" si="9"/>
        <v>1.5858390909822733</v>
      </c>
    </row>
    <row r="303" spans="2:7" x14ac:dyDescent="0.2">
      <c r="B303" t="s">
        <v>20</v>
      </c>
      <c r="C303">
        <v>1052</v>
      </c>
      <c r="D303" s="8">
        <f t="shared" si="8"/>
        <v>0.15862117080846325</v>
      </c>
      <c r="E303" t="s">
        <v>14</v>
      </c>
      <c r="F303">
        <v>679</v>
      </c>
      <c r="G303" s="8">
        <f t="shared" si="9"/>
        <v>9.7276977234726877E-2</v>
      </c>
    </row>
    <row r="304" spans="2:7" x14ac:dyDescent="0.2">
      <c r="B304" t="s">
        <v>20</v>
      </c>
      <c r="C304">
        <v>247</v>
      </c>
      <c r="D304" s="8">
        <f t="shared" si="8"/>
        <v>-0.47711730765472304</v>
      </c>
      <c r="E304" t="s">
        <v>14</v>
      </c>
      <c r="F304">
        <v>36</v>
      </c>
      <c r="G304" s="8">
        <f t="shared" si="9"/>
        <v>-0.57252388990290259</v>
      </c>
    </row>
    <row r="305" spans="2:7" x14ac:dyDescent="0.2">
      <c r="B305" t="s">
        <v>20</v>
      </c>
      <c r="C305">
        <v>84</v>
      </c>
      <c r="D305" s="8">
        <f t="shared" si="8"/>
        <v>-0.60584447782801421</v>
      </c>
      <c r="E305" t="s">
        <v>14</v>
      </c>
      <c r="F305">
        <v>47</v>
      </c>
      <c r="G305" s="8">
        <f t="shared" si="9"/>
        <v>-0.56106539917426501</v>
      </c>
    </row>
    <row r="306" spans="2:7" x14ac:dyDescent="0.2">
      <c r="B306" t="s">
        <v>20</v>
      </c>
      <c r="C306">
        <v>88</v>
      </c>
      <c r="D306" s="8">
        <f t="shared" si="8"/>
        <v>-0.60268552886670645</v>
      </c>
      <c r="E306" t="s">
        <v>14</v>
      </c>
      <c r="F306">
        <v>70</v>
      </c>
      <c r="G306" s="8">
        <f t="shared" si="9"/>
        <v>-0.53710673674165932</v>
      </c>
    </row>
    <row r="307" spans="2:7" x14ac:dyDescent="0.2">
      <c r="B307" t="s">
        <v>20</v>
      </c>
      <c r="C307">
        <v>156</v>
      </c>
      <c r="D307" s="8">
        <f t="shared" si="8"/>
        <v>-0.54898339652447459</v>
      </c>
      <c r="E307" t="s">
        <v>14</v>
      </c>
      <c r="F307">
        <v>154</v>
      </c>
      <c r="G307" s="8">
        <f t="shared" si="9"/>
        <v>-0.44960553481388194</v>
      </c>
    </row>
    <row r="308" spans="2:7" x14ac:dyDescent="0.2">
      <c r="B308" t="s">
        <v>20</v>
      </c>
      <c r="C308">
        <v>2985</v>
      </c>
      <c r="D308" s="8">
        <f t="shared" si="8"/>
        <v>1.685183256360437</v>
      </c>
      <c r="E308" t="s">
        <v>14</v>
      </c>
      <c r="F308">
        <v>22</v>
      </c>
      <c r="G308" s="8">
        <f t="shared" si="9"/>
        <v>-0.58710742355753209</v>
      </c>
    </row>
    <row r="309" spans="2:7" x14ac:dyDescent="0.2">
      <c r="B309" t="s">
        <v>20</v>
      </c>
      <c r="C309">
        <v>762</v>
      </c>
      <c r="D309" s="8">
        <f t="shared" si="8"/>
        <v>-7.0402628886349211E-2</v>
      </c>
      <c r="E309" t="s">
        <v>14</v>
      </c>
      <c r="F309">
        <v>1758</v>
      </c>
      <c r="G309" s="8">
        <f t="shared" si="9"/>
        <v>1.2212507496165341</v>
      </c>
    </row>
    <row r="310" spans="2:7" x14ac:dyDescent="0.2">
      <c r="B310" t="s">
        <v>20</v>
      </c>
      <c r="C310">
        <v>554</v>
      </c>
      <c r="D310" s="8">
        <f t="shared" si="8"/>
        <v>-0.23466797487435262</v>
      </c>
      <c r="E310" t="s">
        <v>14</v>
      </c>
      <c r="F310">
        <v>94</v>
      </c>
      <c r="G310" s="8">
        <f t="shared" si="9"/>
        <v>-0.51210639333372299</v>
      </c>
    </row>
    <row r="311" spans="2:7" x14ac:dyDescent="0.2">
      <c r="B311" t="s">
        <v>20</v>
      </c>
      <c r="C311">
        <v>135</v>
      </c>
      <c r="D311" s="8">
        <f t="shared" si="8"/>
        <v>-0.56556787857134028</v>
      </c>
      <c r="E311" t="s">
        <v>14</v>
      </c>
      <c r="F311">
        <v>33</v>
      </c>
      <c r="G311" s="8">
        <f t="shared" si="9"/>
        <v>-0.57564893282889462</v>
      </c>
    </row>
    <row r="312" spans="2:7" x14ac:dyDescent="0.2">
      <c r="B312" t="s">
        <v>20</v>
      </c>
      <c r="C312">
        <v>122</v>
      </c>
      <c r="D312" s="8">
        <f t="shared" si="8"/>
        <v>-0.57583446269559047</v>
      </c>
      <c r="E312" t="s">
        <v>14</v>
      </c>
      <c r="F312">
        <v>1</v>
      </c>
      <c r="G312" s="8">
        <f t="shared" si="9"/>
        <v>-0.60898272403947651</v>
      </c>
    </row>
    <row r="313" spans="2:7" x14ac:dyDescent="0.2">
      <c r="B313" t="s">
        <v>20</v>
      </c>
      <c r="C313">
        <v>221</v>
      </c>
      <c r="D313" s="8">
        <f t="shared" si="8"/>
        <v>-0.49765047590322348</v>
      </c>
      <c r="E313" t="s">
        <v>14</v>
      </c>
      <c r="F313">
        <v>31</v>
      </c>
      <c r="G313" s="8">
        <f t="shared" si="9"/>
        <v>-0.57773229477955601</v>
      </c>
    </row>
    <row r="314" spans="2:7" x14ac:dyDescent="0.2">
      <c r="B314" t="s">
        <v>20</v>
      </c>
      <c r="C314">
        <v>126</v>
      </c>
      <c r="D314" s="8">
        <f t="shared" si="8"/>
        <v>-0.57267551373428272</v>
      </c>
      <c r="E314" t="s">
        <v>14</v>
      </c>
      <c r="F314">
        <v>35</v>
      </c>
      <c r="G314" s="8">
        <f t="shared" si="9"/>
        <v>-0.57356557087823323</v>
      </c>
    </row>
    <row r="315" spans="2:7" x14ac:dyDescent="0.2">
      <c r="B315" t="s">
        <v>20</v>
      </c>
      <c r="C315">
        <v>1022</v>
      </c>
      <c r="D315" s="8">
        <f t="shared" si="8"/>
        <v>0.13492905359865506</v>
      </c>
      <c r="E315" t="s">
        <v>14</v>
      </c>
      <c r="F315">
        <v>63</v>
      </c>
      <c r="G315" s="8">
        <f t="shared" si="9"/>
        <v>-0.54439850356897412</v>
      </c>
    </row>
    <row r="316" spans="2:7" x14ac:dyDescent="0.2">
      <c r="B316" t="s">
        <v>20</v>
      </c>
      <c r="C316">
        <v>3177</v>
      </c>
      <c r="D316" s="8">
        <f t="shared" si="8"/>
        <v>1.8368128065032094</v>
      </c>
      <c r="E316" t="s">
        <v>14</v>
      </c>
      <c r="F316">
        <v>526</v>
      </c>
      <c r="G316" s="8">
        <f t="shared" si="9"/>
        <v>-6.2100211990867696E-2</v>
      </c>
    </row>
    <row r="317" spans="2:7" x14ac:dyDescent="0.2">
      <c r="B317" t="s">
        <v>20</v>
      </c>
      <c r="C317">
        <v>198</v>
      </c>
      <c r="D317" s="8">
        <f t="shared" si="8"/>
        <v>-0.5158144324307431</v>
      </c>
      <c r="E317" t="s">
        <v>14</v>
      </c>
      <c r="F317">
        <v>121</v>
      </c>
      <c r="G317" s="8">
        <f t="shared" si="9"/>
        <v>-0.48398100699979446</v>
      </c>
    </row>
    <row r="318" spans="2:7" x14ac:dyDescent="0.2">
      <c r="B318" t="s">
        <v>20</v>
      </c>
      <c r="C318">
        <v>85</v>
      </c>
      <c r="D318" s="8">
        <f t="shared" si="8"/>
        <v>-0.60505474058768727</v>
      </c>
      <c r="E318" t="s">
        <v>14</v>
      </c>
      <c r="F318">
        <v>67</v>
      </c>
      <c r="G318" s="8">
        <f t="shared" si="9"/>
        <v>-0.54023177966765135</v>
      </c>
    </row>
    <row r="319" spans="2:7" x14ac:dyDescent="0.2">
      <c r="B319" t="s">
        <v>20</v>
      </c>
      <c r="C319">
        <v>3596</v>
      </c>
      <c r="D319" s="8">
        <f t="shared" si="8"/>
        <v>2.1677127102001972</v>
      </c>
      <c r="E319" t="s">
        <v>14</v>
      </c>
      <c r="F319">
        <v>57</v>
      </c>
      <c r="G319" s="8">
        <f t="shared" si="9"/>
        <v>-0.55064858942095818</v>
      </c>
    </row>
    <row r="320" spans="2:7" x14ac:dyDescent="0.2">
      <c r="B320" t="s">
        <v>20</v>
      </c>
      <c r="C320">
        <v>244</v>
      </c>
      <c r="D320" s="8">
        <f t="shared" si="8"/>
        <v>-0.47948651937570386</v>
      </c>
      <c r="E320" t="s">
        <v>14</v>
      </c>
      <c r="F320">
        <v>1229</v>
      </c>
      <c r="G320" s="8">
        <f t="shared" si="9"/>
        <v>0.67020151366660274</v>
      </c>
    </row>
    <row r="321" spans="2:7" x14ac:dyDescent="0.2">
      <c r="B321" t="s">
        <v>20</v>
      </c>
      <c r="C321">
        <v>5180</v>
      </c>
      <c r="D321" s="8">
        <f t="shared" si="8"/>
        <v>3.4186564988780694</v>
      </c>
      <c r="E321" t="s">
        <v>14</v>
      </c>
      <c r="F321">
        <v>12</v>
      </c>
      <c r="G321" s="8">
        <f t="shared" si="9"/>
        <v>-0.59752423331083893</v>
      </c>
    </row>
    <row r="322" spans="2:7" x14ac:dyDescent="0.2">
      <c r="B322" t="s">
        <v>20</v>
      </c>
      <c r="C322">
        <v>589</v>
      </c>
      <c r="D322" s="8">
        <f t="shared" si="8"/>
        <v>-0.20702717146290975</v>
      </c>
      <c r="E322" t="s">
        <v>14</v>
      </c>
      <c r="F322">
        <v>452</v>
      </c>
      <c r="G322" s="8">
        <f t="shared" si="9"/>
        <v>-0.13918460416533826</v>
      </c>
    </row>
    <row r="323" spans="2:7" x14ac:dyDescent="0.2">
      <c r="B323" t="s">
        <v>20</v>
      </c>
      <c r="C323">
        <v>2725</v>
      </c>
      <c r="D323" s="8">
        <f t="shared" si="8"/>
        <v>1.479851573875433</v>
      </c>
      <c r="E323" t="s">
        <v>14</v>
      </c>
      <c r="F323">
        <v>1886</v>
      </c>
      <c r="G323" s="8">
        <f t="shared" si="9"/>
        <v>1.3545859144588617</v>
      </c>
    </row>
    <row r="324" spans="2:7" x14ac:dyDescent="0.2">
      <c r="B324" t="s">
        <v>20</v>
      </c>
      <c r="C324">
        <v>300</v>
      </c>
      <c r="D324" s="8">
        <f t="shared" ref="D324:D387" si="10">(C324-$J$3)/$J$8</f>
        <v>-0.43526123391739524</v>
      </c>
      <c r="E324" t="s">
        <v>14</v>
      </c>
      <c r="F324">
        <v>1825</v>
      </c>
      <c r="G324" s="8">
        <f t="shared" ref="G324:G387" si="11">(F324-$K$3)/$K$8</f>
        <v>1.29104337496369</v>
      </c>
    </row>
    <row r="325" spans="2:7" x14ac:dyDescent="0.2">
      <c r="B325" t="s">
        <v>20</v>
      </c>
      <c r="C325">
        <v>144</v>
      </c>
      <c r="D325" s="8">
        <f t="shared" si="10"/>
        <v>-0.55846024340839784</v>
      </c>
      <c r="E325" t="s">
        <v>14</v>
      </c>
      <c r="F325">
        <v>31</v>
      </c>
      <c r="G325" s="8">
        <f t="shared" si="11"/>
        <v>-0.57773229477955601</v>
      </c>
    </row>
    <row r="326" spans="2:7" x14ac:dyDescent="0.2">
      <c r="B326" t="s">
        <v>20</v>
      </c>
      <c r="C326">
        <v>87</v>
      </c>
      <c r="D326" s="8">
        <f t="shared" si="10"/>
        <v>-0.60347526610703339</v>
      </c>
      <c r="E326" t="s">
        <v>14</v>
      </c>
      <c r="F326">
        <v>107</v>
      </c>
      <c r="G326" s="8">
        <f t="shared" si="11"/>
        <v>-0.49856454065442407</v>
      </c>
    </row>
    <row r="327" spans="2:7" x14ac:dyDescent="0.2">
      <c r="B327" t="s">
        <v>20</v>
      </c>
      <c r="C327">
        <v>3116</v>
      </c>
      <c r="D327" s="8">
        <f t="shared" si="10"/>
        <v>1.7886388348432662</v>
      </c>
      <c r="E327" t="s">
        <v>14</v>
      </c>
      <c r="F327">
        <v>27</v>
      </c>
      <c r="G327" s="8">
        <f t="shared" si="11"/>
        <v>-0.58189901868087868</v>
      </c>
    </row>
    <row r="328" spans="2:7" x14ac:dyDescent="0.2">
      <c r="B328" t="s">
        <v>20</v>
      </c>
      <c r="C328">
        <v>909</v>
      </c>
      <c r="D328" s="8">
        <f t="shared" si="10"/>
        <v>4.5688745441710893E-2</v>
      </c>
      <c r="E328" t="s">
        <v>14</v>
      </c>
      <c r="F328">
        <v>1221</v>
      </c>
      <c r="G328" s="8">
        <f t="shared" si="11"/>
        <v>0.6618680658639573</v>
      </c>
    </row>
    <row r="329" spans="2:7" x14ac:dyDescent="0.2">
      <c r="B329" t="s">
        <v>20</v>
      </c>
      <c r="C329">
        <v>1613</v>
      </c>
      <c r="D329" s="8">
        <f t="shared" si="10"/>
        <v>0.60166376263187626</v>
      </c>
      <c r="E329" t="s">
        <v>14</v>
      </c>
      <c r="F329">
        <v>1</v>
      </c>
      <c r="G329" s="8">
        <f t="shared" si="11"/>
        <v>-0.60898272403947651</v>
      </c>
    </row>
    <row r="330" spans="2:7" x14ac:dyDescent="0.2">
      <c r="B330" t="s">
        <v>20</v>
      </c>
      <c r="C330">
        <v>136</v>
      </c>
      <c r="D330" s="8">
        <f t="shared" si="10"/>
        <v>-0.56477814133101334</v>
      </c>
      <c r="E330" t="s">
        <v>14</v>
      </c>
      <c r="F330">
        <v>16</v>
      </c>
      <c r="G330" s="8">
        <f t="shared" si="11"/>
        <v>-0.59335750940951626</v>
      </c>
    </row>
    <row r="331" spans="2:7" x14ac:dyDescent="0.2">
      <c r="B331" t="s">
        <v>20</v>
      </c>
      <c r="C331">
        <v>130</v>
      </c>
      <c r="D331" s="8">
        <f t="shared" si="10"/>
        <v>-0.56951656477297496</v>
      </c>
      <c r="E331" t="s">
        <v>14</v>
      </c>
      <c r="F331">
        <v>41</v>
      </c>
      <c r="G331" s="8">
        <f t="shared" si="11"/>
        <v>-0.56731548502624918</v>
      </c>
    </row>
    <row r="332" spans="2:7" x14ac:dyDescent="0.2">
      <c r="B332" t="s">
        <v>20</v>
      </c>
      <c r="C332">
        <v>102</v>
      </c>
      <c r="D332" s="8">
        <f t="shared" si="10"/>
        <v>-0.59162920750212922</v>
      </c>
      <c r="E332" t="s">
        <v>14</v>
      </c>
      <c r="F332">
        <v>523</v>
      </c>
      <c r="G332" s="8">
        <f t="shared" si="11"/>
        <v>-6.5225254916859737E-2</v>
      </c>
    </row>
    <row r="333" spans="2:7" x14ac:dyDescent="0.2">
      <c r="B333" t="s">
        <v>20</v>
      </c>
      <c r="C333">
        <v>4006</v>
      </c>
      <c r="D333" s="8">
        <f t="shared" si="10"/>
        <v>2.4915049787342425</v>
      </c>
      <c r="E333" t="s">
        <v>14</v>
      </c>
      <c r="F333">
        <v>141</v>
      </c>
      <c r="G333" s="8">
        <f t="shared" si="11"/>
        <v>-0.4631473874931808</v>
      </c>
    </row>
    <row r="334" spans="2:7" x14ac:dyDescent="0.2">
      <c r="B334" t="s">
        <v>20</v>
      </c>
      <c r="C334">
        <v>1629</v>
      </c>
      <c r="D334" s="8">
        <f t="shared" si="10"/>
        <v>0.61429955847710738</v>
      </c>
      <c r="E334" t="s">
        <v>14</v>
      </c>
      <c r="F334">
        <v>52</v>
      </c>
      <c r="G334" s="8">
        <f t="shared" si="11"/>
        <v>-0.5558569942976116</v>
      </c>
    </row>
    <row r="335" spans="2:7" x14ac:dyDescent="0.2">
      <c r="B335" t="s">
        <v>20</v>
      </c>
      <c r="C335">
        <v>2188</v>
      </c>
      <c r="D335" s="8">
        <f t="shared" si="10"/>
        <v>1.0557626758198666</v>
      </c>
      <c r="E335" t="s">
        <v>14</v>
      </c>
      <c r="F335">
        <v>225</v>
      </c>
      <c r="G335" s="8">
        <f t="shared" si="11"/>
        <v>-0.37564618556540341</v>
      </c>
    </row>
    <row r="336" spans="2:7" x14ac:dyDescent="0.2">
      <c r="B336" t="s">
        <v>20</v>
      </c>
      <c r="C336">
        <v>2409</v>
      </c>
      <c r="D336" s="8">
        <f t="shared" si="10"/>
        <v>1.23029460593212</v>
      </c>
      <c r="E336" t="s">
        <v>14</v>
      </c>
      <c r="F336">
        <v>38</v>
      </c>
      <c r="G336" s="8">
        <f t="shared" si="11"/>
        <v>-0.57044052795224121</v>
      </c>
    </row>
    <row r="337" spans="2:7" x14ac:dyDescent="0.2">
      <c r="B337" t="s">
        <v>20</v>
      </c>
      <c r="C337">
        <v>194</v>
      </c>
      <c r="D337" s="8">
        <f t="shared" si="10"/>
        <v>-0.51897338139205085</v>
      </c>
      <c r="E337" t="s">
        <v>14</v>
      </c>
      <c r="F337">
        <v>15</v>
      </c>
      <c r="G337" s="8">
        <f t="shared" si="11"/>
        <v>-0.5943991903848469</v>
      </c>
    </row>
    <row r="338" spans="2:7" x14ac:dyDescent="0.2">
      <c r="B338" t="s">
        <v>20</v>
      </c>
      <c r="C338">
        <v>1140</v>
      </c>
      <c r="D338" s="8">
        <f t="shared" si="10"/>
        <v>0.22811804795723392</v>
      </c>
      <c r="E338" t="s">
        <v>14</v>
      </c>
      <c r="F338">
        <v>37</v>
      </c>
      <c r="G338" s="8">
        <f t="shared" si="11"/>
        <v>-0.57148220892757184</v>
      </c>
    </row>
    <row r="339" spans="2:7" x14ac:dyDescent="0.2">
      <c r="B339" t="s">
        <v>20</v>
      </c>
      <c r="C339">
        <v>102</v>
      </c>
      <c r="D339" s="8">
        <f t="shared" si="10"/>
        <v>-0.59162920750212922</v>
      </c>
      <c r="E339" t="s">
        <v>14</v>
      </c>
      <c r="F339">
        <v>112</v>
      </c>
      <c r="G339" s="8">
        <f t="shared" si="11"/>
        <v>-0.49335613577777065</v>
      </c>
    </row>
    <row r="340" spans="2:7" x14ac:dyDescent="0.2">
      <c r="B340" t="s">
        <v>20</v>
      </c>
      <c r="C340">
        <v>2857</v>
      </c>
      <c r="D340" s="8">
        <f t="shared" si="10"/>
        <v>1.584096889598589</v>
      </c>
      <c r="E340" t="s">
        <v>14</v>
      </c>
      <c r="F340">
        <v>21</v>
      </c>
      <c r="G340" s="8">
        <f t="shared" si="11"/>
        <v>-0.58814910453286284</v>
      </c>
    </row>
    <row r="341" spans="2:7" x14ac:dyDescent="0.2">
      <c r="B341" t="s">
        <v>20</v>
      </c>
      <c r="C341">
        <v>107</v>
      </c>
      <c r="D341" s="8">
        <f t="shared" si="10"/>
        <v>-0.58768052130049453</v>
      </c>
      <c r="E341" t="s">
        <v>14</v>
      </c>
      <c r="F341">
        <v>67</v>
      </c>
      <c r="G341" s="8">
        <f t="shared" si="11"/>
        <v>-0.54023177966765135</v>
      </c>
    </row>
    <row r="342" spans="2:7" x14ac:dyDescent="0.2">
      <c r="B342" t="s">
        <v>20</v>
      </c>
      <c r="C342">
        <v>160</v>
      </c>
      <c r="D342" s="8">
        <f t="shared" si="10"/>
        <v>-0.54582444756316673</v>
      </c>
      <c r="E342" t="s">
        <v>14</v>
      </c>
      <c r="F342">
        <v>78</v>
      </c>
      <c r="G342" s="8">
        <f t="shared" si="11"/>
        <v>-0.52877328893901387</v>
      </c>
    </row>
    <row r="343" spans="2:7" x14ac:dyDescent="0.2">
      <c r="B343" t="s">
        <v>20</v>
      </c>
      <c r="C343">
        <v>2230</v>
      </c>
      <c r="D343" s="8">
        <f t="shared" si="10"/>
        <v>1.088931639913598</v>
      </c>
      <c r="E343" t="s">
        <v>14</v>
      </c>
      <c r="F343">
        <v>67</v>
      </c>
      <c r="G343" s="8">
        <f t="shared" si="11"/>
        <v>-0.54023177966765135</v>
      </c>
    </row>
    <row r="344" spans="2:7" x14ac:dyDescent="0.2">
      <c r="B344" t="s">
        <v>20</v>
      </c>
      <c r="C344">
        <v>316</v>
      </c>
      <c r="D344" s="8">
        <f t="shared" si="10"/>
        <v>-0.42262543807216424</v>
      </c>
      <c r="E344" t="s">
        <v>14</v>
      </c>
      <c r="F344">
        <v>263</v>
      </c>
      <c r="G344" s="8">
        <f t="shared" si="11"/>
        <v>-0.33606230850283741</v>
      </c>
    </row>
    <row r="345" spans="2:7" x14ac:dyDescent="0.2">
      <c r="B345" t="s">
        <v>20</v>
      </c>
      <c r="C345">
        <v>117</v>
      </c>
      <c r="D345" s="8">
        <f t="shared" si="10"/>
        <v>-0.57978314889722515</v>
      </c>
      <c r="E345" t="s">
        <v>14</v>
      </c>
      <c r="F345">
        <v>1691</v>
      </c>
      <c r="G345" s="8">
        <f t="shared" si="11"/>
        <v>1.1514581242693784</v>
      </c>
    </row>
    <row r="346" spans="2:7" x14ac:dyDescent="0.2">
      <c r="B346" t="s">
        <v>20</v>
      </c>
      <c r="C346">
        <v>6406</v>
      </c>
      <c r="D346" s="8">
        <f t="shared" si="10"/>
        <v>4.3868743555188967</v>
      </c>
      <c r="E346" t="s">
        <v>14</v>
      </c>
      <c r="F346">
        <v>181</v>
      </c>
      <c r="G346" s="8">
        <f t="shared" si="11"/>
        <v>-0.42148014847995346</v>
      </c>
    </row>
    <row r="347" spans="2:7" x14ac:dyDescent="0.2">
      <c r="B347" t="s">
        <v>20</v>
      </c>
      <c r="C347">
        <v>192</v>
      </c>
      <c r="D347" s="8">
        <f t="shared" si="10"/>
        <v>-0.52055285587270472</v>
      </c>
      <c r="E347" t="s">
        <v>14</v>
      </c>
      <c r="F347">
        <v>13</v>
      </c>
      <c r="G347" s="8">
        <f t="shared" si="11"/>
        <v>-0.59648255233550829</v>
      </c>
    </row>
    <row r="348" spans="2:7" x14ac:dyDescent="0.2">
      <c r="B348" t="s">
        <v>20</v>
      </c>
      <c r="C348">
        <v>26</v>
      </c>
      <c r="D348" s="8">
        <f t="shared" si="10"/>
        <v>-0.6516492377669767</v>
      </c>
      <c r="E348" t="s">
        <v>14</v>
      </c>
      <c r="F348">
        <v>1</v>
      </c>
      <c r="G348" s="8">
        <f t="shared" si="11"/>
        <v>-0.60898272403947651</v>
      </c>
    </row>
    <row r="349" spans="2:7" x14ac:dyDescent="0.2">
      <c r="B349" t="s">
        <v>20</v>
      </c>
      <c r="C349">
        <v>723</v>
      </c>
      <c r="D349" s="8">
        <f t="shared" si="10"/>
        <v>-0.10120238125909985</v>
      </c>
      <c r="E349" t="s">
        <v>14</v>
      </c>
      <c r="F349">
        <v>21</v>
      </c>
      <c r="G349" s="8">
        <f t="shared" si="11"/>
        <v>-0.58814910453286284</v>
      </c>
    </row>
    <row r="350" spans="2:7" x14ac:dyDescent="0.2">
      <c r="B350" t="s">
        <v>20</v>
      </c>
      <c r="C350">
        <v>170</v>
      </c>
      <c r="D350" s="8">
        <f t="shared" si="10"/>
        <v>-0.53792707515989735</v>
      </c>
      <c r="E350" t="s">
        <v>14</v>
      </c>
      <c r="F350">
        <v>830</v>
      </c>
      <c r="G350" s="8">
        <f t="shared" si="11"/>
        <v>0.25457080450966008</v>
      </c>
    </row>
    <row r="351" spans="2:7" x14ac:dyDescent="0.2">
      <c r="B351" t="s">
        <v>20</v>
      </c>
      <c r="C351">
        <v>238</v>
      </c>
      <c r="D351" s="8">
        <f t="shared" si="10"/>
        <v>-0.48422494281766548</v>
      </c>
      <c r="E351" t="s">
        <v>14</v>
      </c>
      <c r="F351">
        <v>130</v>
      </c>
      <c r="G351" s="8">
        <f t="shared" si="11"/>
        <v>-0.47460587822181832</v>
      </c>
    </row>
    <row r="352" spans="2:7" x14ac:dyDescent="0.2">
      <c r="B352" t="s">
        <v>20</v>
      </c>
      <c r="C352">
        <v>55</v>
      </c>
      <c r="D352" s="8">
        <f t="shared" si="10"/>
        <v>-0.6287468577974954</v>
      </c>
      <c r="E352" t="s">
        <v>14</v>
      </c>
      <c r="F352">
        <v>55</v>
      </c>
      <c r="G352" s="8">
        <f t="shared" si="11"/>
        <v>-0.55273195137161957</v>
      </c>
    </row>
    <row r="353" spans="2:7" x14ac:dyDescent="0.2">
      <c r="B353" t="s">
        <v>20</v>
      </c>
      <c r="C353">
        <v>128</v>
      </c>
      <c r="D353" s="8">
        <f t="shared" si="10"/>
        <v>-0.57109603925362884</v>
      </c>
      <c r="E353" t="s">
        <v>14</v>
      </c>
      <c r="F353">
        <v>114</v>
      </c>
      <c r="G353" s="8">
        <f t="shared" si="11"/>
        <v>-0.49127277382710927</v>
      </c>
    </row>
    <row r="354" spans="2:7" x14ac:dyDescent="0.2">
      <c r="B354" t="s">
        <v>20</v>
      </c>
      <c r="C354">
        <v>2144</v>
      </c>
      <c r="D354" s="8">
        <f t="shared" si="10"/>
        <v>1.0210142372454811</v>
      </c>
      <c r="E354" t="s">
        <v>14</v>
      </c>
      <c r="F354">
        <v>594</v>
      </c>
      <c r="G354" s="8">
        <f t="shared" si="11"/>
        <v>8.7340943316187806E-3</v>
      </c>
    </row>
    <row r="355" spans="2:7" x14ac:dyDescent="0.2">
      <c r="B355" t="s">
        <v>20</v>
      </c>
      <c r="C355">
        <v>2693</v>
      </c>
      <c r="D355" s="8">
        <f t="shared" si="10"/>
        <v>1.454579982184971</v>
      </c>
      <c r="E355" t="s">
        <v>14</v>
      </c>
      <c r="F355">
        <v>24</v>
      </c>
      <c r="G355" s="8">
        <f t="shared" si="11"/>
        <v>-0.58502406160687082</v>
      </c>
    </row>
    <row r="356" spans="2:7" x14ac:dyDescent="0.2">
      <c r="B356" t="s">
        <v>20</v>
      </c>
      <c r="C356">
        <v>432</v>
      </c>
      <c r="D356" s="8">
        <f t="shared" si="10"/>
        <v>-0.33101591819423926</v>
      </c>
      <c r="E356" t="s">
        <v>14</v>
      </c>
      <c r="F356">
        <v>252</v>
      </c>
      <c r="G356" s="8">
        <f t="shared" si="11"/>
        <v>-0.34752079923147494</v>
      </c>
    </row>
    <row r="357" spans="2:7" x14ac:dyDescent="0.2">
      <c r="B357" t="s">
        <v>20</v>
      </c>
      <c r="C357">
        <v>189</v>
      </c>
      <c r="D357" s="8">
        <f t="shared" si="10"/>
        <v>-0.52292206759368554</v>
      </c>
      <c r="E357" t="s">
        <v>14</v>
      </c>
      <c r="F357">
        <v>67</v>
      </c>
      <c r="G357" s="8">
        <f t="shared" si="11"/>
        <v>-0.54023177966765135</v>
      </c>
    </row>
    <row r="358" spans="2:7" x14ac:dyDescent="0.2">
      <c r="B358" t="s">
        <v>20</v>
      </c>
      <c r="C358">
        <v>154</v>
      </c>
      <c r="D358" s="8">
        <f t="shared" si="10"/>
        <v>-0.55056287100512846</v>
      </c>
      <c r="E358" t="s">
        <v>14</v>
      </c>
      <c r="F358">
        <v>742</v>
      </c>
      <c r="G358" s="8">
        <f t="shared" si="11"/>
        <v>0.16290287868055991</v>
      </c>
    </row>
    <row r="359" spans="2:7" x14ac:dyDescent="0.2">
      <c r="B359" t="s">
        <v>20</v>
      </c>
      <c r="C359">
        <v>96</v>
      </c>
      <c r="D359" s="8">
        <f t="shared" si="10"/>
        <v>-0.59636763094409095</v>
      </c>
      <c r="E359" t="s">
        <v>14</v>
      </c>
      <c r="F359">
        <v>75</v>
      </c>
      <c r="G359" s="8">
        <f t="shared" si="11"/>
        <v>-0.5318983318650059</v>
      </c>
    </row>
    <row r="360" spans="2:7" x14ac:dyDescent="0.2">
      <c r="B360" t="s">
        <v>20</v>
      </c>
      <c r="C360">
        <v>3063</v>
      </c>
      <c r="D360" s="8">
        <f t="shared" si="10"/>
        <v>1.7467827611059383</v>
      </c>
      <c r="E360" t="s">
        <v>14</v>
      </c>
      <c r="F360">
        <v>4405</v>
      </c>
      <c r="G360" s="8">
        <f t="shared" si="11"/>
        <v>3.9785802913168533</v>
      </c>
    </row>
    <row r="361" spans="2:7" x14ac:dyDescent="0.2">
      <c r="B361" t="s">
        <v>20</v>
      </c>
      <c r="C361">
        <v>2266</v>
      </c>
      <c r="D361" s="8">
        <f t="shared" si="10"/>
        <v>1.1173621805653677</v>
      </c>
      <c r="E361" t="s">
        <v>14</v>
      </c>
      <c r="F361">
        <v>92</v>
      </c>
      <c r="G361" s="8">
        <f t="shared" si="11"/>
        <v>-0.51418975528438426</v>
      </c>
    </row>
    <row r="362" spans="2:7" x14ac:dyDescent="0.2">
      <c r="B362" t="s">
        <v>20</v>
      </c>
      <c r="C362">
        <v>194</v>
      </c>
      <c r="D362" s="8">
        <f t="shared" si="10"/>
        <v>-0.51897338139205085</v>
      </c>
      <c r="E362" t="s">
        <v>14</v>
      </c>
      <c r="F362">
        <v>64</v>
      </c>
      <c r="G362" s="8">
        <f t="shared" si="11"/>
        <v>-0.54335682259364348</v>
      </c>
    </row>
    <row r="363" spans="2:7" x14ac:dyDescent="0.2">
      <c r="B363" t="s">
        <v>20</v>
      </c>
      <c r="C363">
        <v>129</v>
      </c>
      <c r="D363" s="8">
        <f t="shared" si="10"/>
        <v>-0.5703063020133019</v>
      </c>
      <c r="E363" t="s">
        <v>14</v>
      </c>
      <c r="F363">
        <v>64</v>
      </c>
      <c r="G363" s="8">
        <f t="shared" si="11"/>
        <v>-0.54335682259364348</v>
      </c>
    </row>
    <row r="364" spans="2:7" x14ac:dyDescent="0.2">
      <c r="B364" t="s">
        <v>20</v>
      </c>
      <c r="C364">
        <v>375</v>
      </c>
      <c r="D364" s="8">
        <f t="shared" si="10"/>
        <v>-0.37603094089287481</v>
      </c>
      <c r="E364" t="s">
        <v>14</v>
      </c>
      <c r="F364">
        <v>842</v>
      </c>
      <c r="G364" s="8">
        <f t="shared" si="11"/>
        <v>0.26707097621362824</v>
      </c>
    </row>
    <row r="365" spans="2:7" x14ac:dyDescent="0.2">
      <c r="B365" t="s">
        <v>20</v>
      </c>
      <c r="C365">
        <v>409</v>
      </c>
      <c r="D365" s="8">
        <f t="shared" si="10"/>
        <v>-0.34917987472175882</v>
      </c>
      <c r="E365" t="s">
        <v>14</v>
      </c>
      <c r="F365">
        <v>112</v>
      </c>
      <c r="G365" s="8">
        <f t="shared" si="11"/>
        <v>-0.49335613577777065</v>
      </c>
    </row>
    <row r="366" spans="2:7" x14ac:dyDescent="0.2">
      <c r="B366" t="s">
        <v>20</v>
      </c>
      <c r="C366">
        <v>234</v>
      </c>
      <c r="D366" s="8">
        <f t="shared" si="10"/>
        <v>-0.48738389177897323</v>
      </c>
      <c r="E366" t="s">
        <v>14</v>
      </c>
      <c r="F366">
        <v>374</v>
      </c>
      <c r="G366" s="8">
        <f t="shared" si="11"/>
        <v>-0.22043572024113156</v>
      </c>
    </row>
    <row r="367" spans="2:7" x14ac:dyDescent="0.2">
      <c r="B367" t="s">
        <v>20</v>
      </c>
      <c r="C367">
        <v>3016</v>
      </c>
      <c r="D367" s="8">
        <f t="shared" si="10"/>
        <v>1.7096651108105723</v>
      </c>
      <c r="G367" s="8"/>
    </row>
    <row r="368" spans="2:7" x14ac:dyDescent="0.2">
      <c r="B368" t="s">
        <v>20</v>
      </c>
      <c r="C368">
        <v>264</v>
      </c>
      <c r="D368" s="8">
        <f t="shared" si="10"/>
        <v>-0.46369177456916505</v>
      </c>
      <c r="G368" s="8"/>
    </row>
    <row r="369" spans="2:7" x14ac:dyDescent="0.2">
      <c r="B369" t="s">
        <v>20</v>
      </c>
      <c r="C369">
        <v>272</v>
      </c>
      <c r="D369" s="8">
        <f t="shared" si="10"/>
        <v>-0.45737387664654955</v>
      </c>
      <c r="G369" s="8"/>
    </row>
    <row r="370" spans="2:7" x14ac:dyDescent="0.2">
      <c r="B370" t="s">
        <v>20</v>
      </c>
      <c r="C370">
        <v>419</v>
      </c>
      <c r="D370" s="8">
        <f t="shared" si="10"/>
        <v>-0.34128250231848944</v>
      </c>
      <c r="G370" s="8"/>
    </row>
    <row r="371" spans="2:7" x14ac:dyDescent="0.2">
      <c r="B371" t="s">
        <v>20</v>
      </c>
      <c r="C371">
        <v>1621</v>
      </c>
      <c r="D371" s="8">
        <f t="shared" si="10"/>
        <v>0.60798166055449177</v>
      </c>
      <c r="G371" s="8"/>
    </row>
    <row r="372" spans="2:7" x14ac:dyDescent="0.2">
      <c r="B372" t="s">
        <v>20</v>
      </c>
      <c r="C372">
        <v>1101</v>
      </c>
      <c r="D372" s="8">
        <f t="shared" si="10"/>
        <v>0.19731829558448327</v>
      </c>
      <c r="G372" s="8"/>
    </row>
    <row r="373" spans="2:7" x14ac:dyDescent="0.2">
      <c r="B373" t="s">
        <v>20</v>
      </c>
      <c r="C373">
        <v>1073</v>
      </c>
      <c r="D373" s="8">
        <f t="shared" si="10"/>
        <v>0.17520565285532896</v>
      </c>
      <c r="G373" s="8"/>
    </row>
    <row r="374" spans="2:7" x14ac:dyDescent="0.2">
      <c r="B374" t="s">
        <v>20</v>
      </c>
      <c r="C374">
        <v>331</v>
      </c>
      <c r="D374" s="8">
        <f t="shared" si="10"/>
        <v>-0.41077937946726012</v>
      </c>
      <c r="G374" s="8"/>
    </row>
    <row r="375" spans="2:7" x14ac:dyDescent="0.2">
      <c r="B375" t="s">
        <v>20</v>
      </c>
      <c r="C375">
        <v>1170</v>
      </c>
      <c r="D375" s="8">
        <f t="shared" si="10"/>
        <v>0.25181016516704208</v>
      </c>
      <c r="G375" s="8"/>
    </row>
    <row r="376" spans="2:7" x14ac:dyDescent="0.2">
      <c r="B376" t="s">
        <v>20</v>
      </c>
      <c r="C376">
        <v>363</v>
      </c>
      <c r="D376" s="8">
        <f t="shared" si="10"/>
        <v>-0.38550778777679806</v>
      </c>
      <c r="G376" s="8"/>
    </row>
    <row r="377" spans="2:7" x14ac:dyDescent="0.2">
      <c r="B377" t="s">
        <v>20</v>
      </c>
      <c r="C377">
        <v>103</v>
      </c>
      <c r="D377" s="8">
        <f t="shared" si="10"/>
        <v>-0.59083947026180228</v>
      </c>
      <c r="G377" s="8"/>
    </row>
    <row r="378" spans="2:7" x14ac:dyDescent="0.2">
      <c r="B378" t="s">
        <v>20</v>
      </c>
      <c r="C378">
        <v>147</v>
      </c>
      <c r="D378" s="8">
        <f t="shared" si="10"/>
        <v>-0.55609103168741703</v>
      </c>
      <c r="G378" s="8"/>
    </row>
    <row r="379" spans="2:7" x14ac:dyDescent="0.2">
      <c r="B379" t="s">
        <v>20</v>
      </c>
      <c r="C379">
        <v>110</v>
      </c>
      <c r="D379" s="8">
        <f t="shared" si="10"/>
        <v>-0.58531130957951372</v>
      </c>
      <c r="G379" s="8"/>
    </row>
    <row r="380" spans="2:7" x14ac:dyDescent="0.2">
      <c r="B380" t="s">
        <v>20</v>
      </c>
      <c r="C380">
        <v>134</v>
      </c>
      <c r="D380" s="8">
        <f t="shared" si="10"/>
        <v>-0.56635761581166721</v>
      </c>
      <c r="G380" s="8"/>
    </row>
    <row r="381" spans="2:7" x14ac:dyDescent="0.2">
      <c r="B381" t="s">
        <v>20</v>
      </c>
      <c r="C381">
        <v>269</v>
      </c>
      <c r="D381" s="8">
        <f t="shared" si="10"/>
        <v>-0.45974308836753036</v>
      </c>
      <c r="G381" s="8"/>
    </row>
    <row r="382" spans="2:7" x14ac:dyDescent="0.2">
      <c r="B382" t="s">
        <v>20</v>
      </c>
      <c r="C382">
        <v>175</v>
      </c>
      <c r="D382" s="8">
        <f t="shared" si="10"/>
        <v>-0.53397838895826266</v>
      </c>
      <c r="G382" s="8"/>
    </row>
    <row r="383" spans="2:7" x14ac:dyDescent="0.2">
      <c r="B383" t="s">
        <v>20</v>
      </c>
      <c r="C383">
        <v>69</v>
      </c>
      <c r="D383" s="8">
        <f t="shared" si="10"/>
        <v>-0.61769053643291827</v>
      </c>
      <c r="G383" s="8"/>
    </row>
    <row r="384" spans="2:7" x14ac:dyDescent="0.2">
      <c r="B384" t="s">
        <v>20</v>
      </c>
      <c r="C384">
        <v>190</v>
      </c>
      <c r="D384" s="8">
        <f t="shared" si="10"/>
        <v>-0.5221323303533586</v>
      </c>
      <c r="G384" s="8"/>
    </row>
    <row r="385" spans="2:7" x14ac:dyDescent="0.2">
      <c r="B385" t="s">
        <v>20</v>
      </c>
      <c r="C385">
        <v>237</v>
      </c>
      <c r="D385" s="8">
        <f t="shared" si="10"/>
        <v>-0.48501468005799242</v>
      </c>
      <c r="G385" s="8"/>
    </row>
    <row r="386" spans="2:7" x14ac:dyDescent="0.2">
      <c r="B386" t="s">
        <v>20</v>
      </c>
      <c r="C386">
        <v>196</v>
      </c>
      <c r="D386" s="8">
        <f t="shared" si="10"/>
        <v>-0.51739390691139697</v>
      </c>
      <c r="G386" s="8"/>
    </row>
    <row r="387" spans="2:7" x14ac:dyDescent="0.2">
      <c r="B387" t="s">
        <v>20</v>
      </c>
      <c r="C387">
        <v>7295</v>
      </c>
      <c r="D387" s="8">
        <f t="shared" si="10"/>
        <v>5.0889507621695467</v>
      </c>
      <c r="G387" s="8"/>
    </row>
    <row r="388" spans="2:7" x14ac:dyDescent="0.2">
      <c r="B388" t="s">
        <v>20</v>
      </c>
      <c r="C388">
        <v>2893</v>
      </c>
      <c r="D388" s="8">
        <f t="shared" ref="D388:D451" si="12">(C388-$J$3)/$J$8</f>
        <v>1.6125274302503589</v>
      </c>
      <c r="G388" s="8"/>
    </row>
    <row r="389" spans="2:7" x14ac:dyDescent="0.2">
      <c r="B389" t="s">
        <v>20</v>
      </c>
      <c r="C389">
        <v>820</v>
      </c>
      <c r="D389" s="8">
        <f t="shared" si="12"/>
        <v>-2.459786894738672E-2</v>
      </c>
      <c r="G389" s="8"/>
    </row>
    <row r="390" spans="2:7" x14ac:dyDescent="0.2">
      <c r="B390" t="s">
        <v>20</v>
      </c>
      <c r="C390">
        <v>2038</v>
      </c>
      <c r="D390" s="8">
        <f t="shared" si="12"/>
        <v>0.93730208977082552</v>
      </c>
      <c r="G390" s="8"/>
    </row>
    <row r="391" spans="2:7" x14ac:dyDescent="0.2">
      <c r="B391" t="s">
        <v>20</v>
      </c>
      <c r="C391">
        <v>116</v>
      </c>
      <c r="D391" s="8">
        <f t="shared" si="12"/>
        <v>-0.58057288613755209</v>
      </c>
      <c r="G391" s="8"/>
    </row>
    <row r="392" spans="2:7" x14ac:dyDescent="0.2">
      <c r="B392" t="s">
        <v>20</v>
      </c>
      <c r="C392">
        <v>1345</v>
      </c>
      <c r="D392" s="8">
        <f t="shared" si="12"/>
        <v>0.39001418222425649</v>
      </c>
      <c r="G392" s="8"/>
    </row>
    <row r="393" spans="2:7" x14ac:dyDescent="0.2">
      <c r="B393" t="s">
        <v>20</v>
      </c>
      <c r="C393">
        <v>168</v>
      </c>
      <c r="D393" s="8">
        <f t="shared" si="12"/>
        <v>-0.53950654964055123</v>
      </c>
      <c r="G393" s="8"/>
    </row>
    <row r="394" spans="2:7" x14ac:dyDescent="0.2">
      <c r="B394" t="s">
        <v>20</v>
      </c>
      <c r="C394">
        <v>137</v>
      </c>
      <c r="D394" s="8">
        <f t="shared" si="12"/>
        <v>-0.5639884040906864</v>
      </c>
      <c r="G394" s="8"/>
    </row>
    <row r="395" spans="2:7" x14ac:dyDescent="0.2">
      <c r="B395" t="s">
        <v>20</v>
      </c>
      <c r="C395">
        <v>186</v>
      </c>
      <c r="D395" s="8">
        <f t="shared" si="12"/>
        <v>-0.52529127931466635</v>
      </c>
      <c r="G395" s="8"/>
    </row>
    <row r="396" spans="2:7" x14ac:dyDescent="0.2">
      <c r="B396" t="s">
        <v>20</v>
      </c>
      <c r="C396">
        <v>125</v>
      </c>
      <c r="D396" s="8">
        <f t="shared" si="12"/>
        <v>-0.57346525097460965</v>
      </c>
      <c r="G396" s="8"/>
    </row>
    <row r="397" spans="2:7" x14ac:dyDescent="0.2">
      <c r="B397" t="s">
        <v>20</v>
      </c>
      <c r="C397">
        <v>202</v>
      </c>
      <c r="D397" s="8">
        <f t="shared" si="12"/>
        <v>-0.51265548346943535</v>
      </c>
      <c r="G397" s="8"/>
    </row>
    <row r="398" spans="2:7" x14ac:dyDescent="0.2">
      <c r="B398" t="s">
        <v>20</v>
      </c>
      <c r="C398">
        <v>103</v>
      </c>
      <c r="D398" s="8">
        <f t="shared" si="12"/>
        <v>-0.59083947026180228</v>
      </c>
      <c r="G398" s="8"/>
    </row>
    <row r="399" spans="2:7" x14ac:dyDescent="0.2">
      <c r="B399" t="s">
        <v>20</v>
      </c>
      <c r="C399">
        <v>1785</v>
      </c>
      <c r="D399" s="8">
        <f t="shared" si="12"/>
        <v>0.73749856796810986</v>
      </c>
      <c r="G399" s="8"/>
    </row>
    <row r="400" spans="2:7" x14ac:dyDescent="0.2">
      <c r="B400" t="s">
        <v>20</v>
      </c>
      <c r="C400">
        <v>157</v>
      </c>
      <c r="D400" s="8">
        <f t="shared" si="12"/>
        <v>-0.54819365928414765</v>
      </c>
      <c r="G400" s="8"/>
    </row>
    <row r="401" spans="2:7" x14ac:dyDescent="0.2">
      <c r="B401" t="s">
        <v>20</v>
      </c>
      <c r="C401">
        <v>555</v>
      </c>
      <c r="D401" s="8">
        <f t="shared" si="12"/>
        <v>-0.23387823763402568</v>
      </c>
      <c r="G401" s="8"/>
    </row>
    <row r="402" spans="2:7" x14ac:dyDescent="0.2">
      <c r="B402" t="s">
        <v>20</v>
      </c>
      <c r="C402">
        <v>297</v>
      </c>
      <c r="D402" s="8">
        <f t="shared" si="12"/>
        <v>-0.43763044563837605</v>
      </c>
      <c r="G402" s="8"/>
    </row>
    <row r="403" spans="2:7" x14ac:dyDescent="0.2">
      <c r="B403" t="s">
        <v>20</v>
      </c>
      <c r="C403">
        <v>123</v>
      </c>
      <c r="D403" s="8">
        <f t="shared" si="12"/>
        <v>-0.57504472545526353</v>
      </c>
      <c r="G403" s="8"/>
    </row>
    <row r="404" spans="2:7" x14ac:dyDescent="0.2">
      <c r="B404" t="s">
        <v>20</v>
      </c>
      <c r="C404">
        <v>3036</v>
      </c>
      <c r="D404" s="8">
        <f t="shared" si="12"/>
        <v>1.725459855617111</v>
      </c>
      <c r="G404" s="8"/>
    </row>
    <row r="405" spans="2:7" x14ac:dyDescent="0.2">
      <c r="B405" t="s">
        <v>20</v>
      </c>
      <c r="C405">
        <v>144</v>
      </c>
      <c r="D405" s="8">
        <f t="shared" si="12"/>
        <v>-0.55846024340839784</v>
      </c>
      <c r="G405" s="8"/>
    </row>
    <row r="406" spans="2:7" x14ac:dyDescent="0.2">
      <c r="B406" t="s">
        <v>20</v>
      </c>
      <c r="C406">
        <v>121</v>
      </c>
      <c r="D406" s="8">
        <f t="shared" si="12"/>
        <v>-0.5766241999359174</v>
      </c>
      <c r="G406" s="8"/>
    </row>
    <row r="407" spans="2:7" x14ac:dyDescent="0.2">
      <c r="B407" t="s">
        <v>20</v>
      </c>
      <c r="C407">
        <v>181</v>
      </c>
      <c r="D407" s="8">
        <f t="shared" si="12"/>
        <v>-0.52923996551630104</v>
      </c>
      <c r="G407" s="8"/>
    </row>
    <row r="408" spans="2:7" x14ac:dyDescent="0.2">
      <c r="B408" t="s">
        <v>20</v>
      </c>
      <c r="C408">
        <v>122</v>
      </c>
      <c r="D408" s="8">
        <f t="shared" si="12"/>
        <v>-0.57583446269559047</v>
      </c>
      <c r="G408" s="8"/>
    </row>
    <row r="409" spans="2:7" x14ac:dyDescent="0.2">
      <c r="B409" t="s">
        <v>20</v>
      </c>
      <c r="C409">
        <v>1071</v>
      </c>
      <c r="D409" s="8">
        <f t="shared" si="12"/>
        <v>0.17362617837467509</v>
      </c>
      <c r="G409" s="8"/>
    </row>
    <row r="410" spans="2:7" x14ac:dyDescent="0.2">
      <c r="B410" t="s">
        <v>20</v>
      </c>
      <c r="C410">
        <v>980</v>
      </c>
      <c r="D410" s="8">
        <f t="shared" si="12"/>
        <v>0.1017600895049236</v>
      </c>
      <c r="G410" s="8"/>
    </row>
    <row r="411" spans="2:7" x14ac:dyDescent="0.2">
      <c r="B411" t="s">
        <v>20</v>
      </c>
      <c r="C411">
        <v>536</v>
      </c>
      <c r="D411" s="8">
        <f t="shared" si="12"/>
        <v>-0.24888324520023752</v>
      </c>
      <c r="G411" s="8"/>
    </row>
    <row r="412" spans="2:7" x14ac:dyDescent="0.2">
      <c r="B412" t="s">
        <v>20</v>
      </c>
      <c r="C412">
        <v>1991</v>
      </c>
      <c r="D412" s="8">
        <f t="shared" si="12"/>
        <v>0.90018443947545945</v>
      </c>
      <c r="G412" s="8"/>
    </row>
    <row r="413" spans="2:7" x14ac:dyDescent="0.2">
      <c r="B413" t="s">
        <v>20</v>
      </c>
      <c r="C413">
        <v>180</v>
      </c>
      <c r="D413" s="8">
        <f t="shared" si="12"/>
        <v>-0.53002970275662797</v>
      </c>
      <c r="G413" s="8"/>
    </row>
    <row r="414" spans="2:7" x14ac:dyDescent="0.2">
      <c r="B414" t="s">
        <v>20</v>
      </c>
      <c r="C414">
        <v>130</v>
      </c>
      <c r="D414" s="8">
        <f t="shared" si="12"/>
        <v>-0.56951656477297496</v>
      </c>
      <c r="G414" s="8"/>
    </row>
    <row r="415" spans="2:7" x14ac:dyDescent="0.2">
      <c r="B415" t="s">
        <v>20</v>
      </c>
      <c r="C415">
        <v>122</v>
      </c>
      <c r="D415" s="8">
        <f t="shared" si="12"/>
        <v>-0.57583446269559047</v>
      </c>
      <c r="G415" s="8"/>
    </row>
    <row r="416" spans="2:7" x14ac:dyDescent="0.2">
      <c r="B416" t="s">
        <v>20</v>
      </c>
      <c r="C416">
        <v>140</v>
      </c>
      <c r="D416" s="8">
        <f t="shared" si="12"/>
        <v>-0.56161919236970559</v>
      </c>
      <c r="G416" s="8"/>
    </row>
    <row r="417" spans="2:7" x14ac:dyDescent="0.2">
      <c r="B417" t="s">
        <v>20</v>
      </c>
      <c r="C417">
        <v>3388</v>
      </c>
      <c r="D417" s="8">
        <f t="shared" si="12"/>
        <v>2.0034473642121937</v>
      </c>
      <c r="G417" s="8"/>
    </row>
    <row r="418" spans="2:7" x14ac:dyDescent="0.2">
      <c r="B418" t="s">
        <v>20</v>
      </c>
      <c r="C418">
        <v>280</v>
      </c>
      <c r="D418" s="8">
        <f t="shared" si="12"/>
        <v>-0.45105597872393405</v>
      </c>
      <c r="G418" s="8"/>
    </row>
    <row r="419" spans="2:7" x14ac:dyDescent="0.2">
      <c r="B419" t="s">
        <v>20</v>
      </c>
      <c r="C419">
        <v>366</v>
      </c>
      <c r="D419" s="8">
        <f t="shared" si="12"/>
        <v>-0.38313857605581725</v>
      </c>
      <c r="G419" s="8"/>
    </row>
    <row r="420" spans="2:7" x14ac:dyDescent="0.2">
      <c r="B420" t="s">
        <v>20</v>
      </c>
      <c r="C420">
        <v>270</v>
      </c>
      <c r="D420" s="8">
        <f t="shared" si="12"/>
        <v>-0.45895335112720342</v>
      </c>
      <c r="G420" s="8"/>
    </row>
    <row r="421" spans="2:7" x14ac:dyDescent="0.2">
      <c r="B421" t="s">
        <v>20</v>
      </c>
      <c r="C421">
        <v>137</v>
      </c>
      <c r="D421" s="8">
        <f t="shared" si="12"/>
        <v>-0.5639884040906864</v>
      </c>
      <c r="G421" s="8"/>
    </row>
    <row r="422" spans="2:7" x14ac:dyDescent="0.2">
      <c r="B422" t="s">
        <v>20</v>
      </c>
      <c r="C422">
        <v>3205</v>
      </c>
      <c r="D422" s="8">
        <f t="shared" si="12"/>
        <v>1.8589254492323637</v>
      </c>
      <c r="G422" s="8"/>
    </row>
    <row r="423" spans="2:7" x14ac:dyDescent="0.2">
      <c r="B423" t="s">
        <v>20</v>
      </c>
      <c r="C423">
        <v>288</v>
      </c>
      <c r="D423" s="8">
        <f t="shared" si="12"/>
        <v>-0.44473808080131855</v>
      </c>
      <c r="G423" s="8"/>
    </row>
    <row r="424" spans="2:7" x14ac:dyDescent="0.2">
      <c r="B424" t="s">
        <v>20</v>
      </c>
      <c r="C424">
        <v>148</v>
      </c>
      <c r="D424" s="8">
        <f t="shared" si="12"/>
        <v>-0.55530129444709009</v>
      </c>
      <c r="G424" s="8"/>
    </row>
    <row r="425" spans="2:7" x14ac:dyDescent="0.2">
      <c r="B425" t="s">
        <v>20</v>
      </c>
      <c r="C425">
        <v>114</v>
      </c>
      <c r="D425" s="8">
        <f t="shared" si="12"/>
        <v>-0.58215236061820597</v>
      </c>
      <c r="G425" s="8"/>
    </row>
    <row r="426" spans="2:7" x14ac:dyDescent="0.2">
      <c r="B426" t="s">
        <v>20</v>
      </c>
      <c r="C426">
        <v>1518</v>
      </c>
      <c r="D426" s="8">
        <f t="shared" si="12"/>
        <v>0.52663872480081708</v>
      </c>
      <c r="G426" s="8"/>
    </row>
    <row r="427" spans="2:7" x14ac:dyDescent="0.2">
      <c r="B427" t="s">
        <v>20</v>
      </c>
      <c r="C427">
        <v>166</v>
      </c>
      <c r="D427" s="8">
        <f t="shared" si="12"/>
        <v>-0.5410860241212051</v>
      </c>
      <c r="G427" s="8"/>
    </row>
    <row r="428" spans="2:7" x14ac:dyDescent="0.2">
      <c r="B428" t="s">
        <v>20</v>
      </c>
      <c r="C428">
        <v>100</v>
      </c>
      <c r="D428" s="8">
        <f t="shared" si="12"/>
        <v>-0.59320868198278309</v>
      </c>
      <c r="G428" s="8"/>
    </row>
    <row r="429" spans="2:7" x14ac:dyDescent="0.2">
      <c r="B429" t="s">
        <v>20</v>
      </c>
      <c r="C429">
        <v>235</v>
      </c>
      <c r="D429" s="8">
        <f t="shared" si="12"/>
        <v>-0.4865941545386463</v>
      </c>
      <c r="G429" s="8"/>
    </row>
    <row r="430" spans="2:7" x14ac:dyDescent="0.2">
      <c r="B430" t="s">
        <v>20</v>
      </c>
      <c r="C430">
        <v>148</v>
      </c>
      <c r="D430" s="8">
        <f t="shared" si="12"/>
        <v>-0.55530129444709009</v>
      </c>
      <c r="G430" s="8"/>
    </row>
    <row r="431" spans="2:7" x14ac:dyDescent="0.2">
      <c r="B431" t="s">
        <v>20</v>
      </c>
      <c r="C431">
        <v>198</v>
      </c>
      <c r="D431" s="8">
        <f t="shared" si="12"/>
        <v>-0.5158144324307431</v>
      </c>
      <c r="G431" s="8"/>
    </row>
    <row r="432" spans="2:7" x14ac:dyDescent="0.2">
      <c r="B432" t="s">
        <v>20</v>
      </c>
      <c r="C432">
        <v>150</v>
      </c>
      <c r="D432" s="8">
        <f t="shared" si="12"/>
        <v>-0.55372181996643621</v>
      </c>
      <c r="G432" s="8"/>
    </row>
    <row r="433" spans="2:7" x14ac:dyDescent="0.2">
      <c r="B433" t="s">
        <v>20</v>
      </c>
      <c r="C433">
        <v>216</v>
      </c>
      <c r="D433" s="8">
        <f t="shared" si="12"/>
        <v>-0.50159916210485822</v>
      </c>
      <c r="G433" s="8"/>
    </row>
    <row r="434" spans="2:7" x14ac:dyDescent="0.2">
      <c r="B434" t="s">
        <v>20</v>
      </c>
      <c r="C434">
        <v>5139</v>
      </c>
      <c r="D434" s="8">
        <f t="shared" si="12"/>
        <v>3.3862772720246648</v>
      </c>
      <c r="G434" s="8"/>
    </row>
    <row r="435" spans="2:7" x14ac:dyDescent="0.2">
      <c r="B435" t="s">
        <v>20</v>
      </c>
      <c r="C435">
        <v>2353</v>
      </c>
      <c r="D435" s="8">
        <f t="shared" si="12"/>
        <v>1.1860693204738115</v>
      </c>
      <c r="G435" s="8"/>
    </row>
    <row r="436" spans="2:7" x14ac:dyDescent="0.2">
      <c r="B436" t="s">
        <v>20</v>
      </c>
      <c r="C436">
        <v>78</v>
      </c>
      <c r="D436" s="8">
        <f t="shared" si="12"/>
        <v>-0.61058290126997583</v>
      </c>
      <c r="G436" s="8"/>
    </row>
    <row r="437" spans="2:7" x14ac:dyDescent="0.2">
      <c r="B437" t="s">
        <v>20</v>
      </c>
      <c r="C437">
        <v>174</v>
      </c>
      <c r="D437" s="8">
        <f t="shared" si="12"/>
        <v>-0.5347681261985896</v>
      </c>
      <c r="G437" s="8"/>
    </row>
    <row r="438" spans="2:7" x14ac:dyDescent="0.2">
      <c r="B438" t="s">
        <v>20</v>
      </c>
      <c r="C438">
        <v>164</v>
      </c>
      <c r="D438" s="8">
        <f t="shared" si="12"/>
        <v>-0.54266549860185898</v>
      </c>
      <c r="G438" s="8"/>
    </row>
    <row r="439" spans="2:7" x14ac:dyDescent="0.2">
      <c r="B439" t="s">
        <v>20</v>
      </c>
      <c r="C439">
        <v>161</v>
      </c>
      <c r="D439" s="8">
        <f t="shared" si="12"/>
        <v>-0.54503471032283979</v>
      </c>
      <c r="G439" s="8"/>
    </row>
    <row r="440" spans="2:7" x14ac:dyDescent="0.2">
      <c r="B440" t="s">
        <v>20</v>
      </c>
      <c r="C440">
        <v>138</v>
      </c>
      <c r="D440" s="8">
        <f t="shared" si="12"/>
        <v>-0.56319866685035946</v>
      </c>
      <c r="G440" s="8"/>
    </row>
    <row r="441" spans="2:7" x14ac:dyDescent="0.2">
      <c r="B441" t="s">
        <v>20</v>
      </c>
      <c r="C441">
        <v>3308</v>
      </c>
      <c r="D441" s="8">
        <f t="shared" si="12"/>
        <v>1.9402683849860385</v>
      </c>
      <c r="G441" s="8"/>
    </row>
    <row r="442" spans="2:7" x14ac:dyDescent="0.2">
      <c r="B442" t="s">
        <v>20</v>
      </c>
      <c r="C442">
        <v>127</v>
      </c>
      <c r="D442" s="8">
        <f t="shared" si="12"/>
        <v>-0.57188577649395578</v>
      </c>
      <c r="G442" s="8"/>
    </row>
    <row r="443" spans="2:7" x14ac:dyDescent="0.2">
      <c r="B443" t="s">
        <v>20</v>
      </c>
      <c r="C443">
        <v>207</v>
      </c>
      <c r="D443" s="8">
        <f t="shared" si="12"/>
        <v>-0.50870679726780066</v>
      </c>
      <c r="G443" s="8"/>
    </row>
    <row r="444" spans="2:7" x14ac:dyDescent="0.2">
      <c r="B444" t="s">
        <v>20</v>
      </c>
      <c r="C444">
        <v>181</v>
      </c>
      <c r="D444" s="8">
        <f t="shared" si="12"/>
        <v>-0.52923996551630104</v>
      </c>
      <c r="G444" s="8"/>
    </row>
    <row r="445" spans="2:7" x14ac:dyDescent="0.2">
      <c r="B445" t="s">
        <v>20</v>
      </c>
      <c r="C445">
        <v>110</v>
      </c>
      <c r="D445" s="8">
        <f t="shared" si="12"/>
        <v>-0.58531130957951372</v>
      </c>
      <c r="G445" s="8"/>
    </row>
    <row r="446" spans="2:7" x14ac:dyDescent="0.2">
      <c r="B446" t="s">
        <v>20</v>
      </c>
      <c r="C446">
        <v>185</v>
      </c>
      <c r="D446" s="8">
        <f t="shared" si="12"/>
        <v>-0.52608101655499329</v>
      </c>
      <c r="G446" s="8"/>
    </row>
    <row r="447" spans="2:7" x14ac:dyDescent="0.2">
      <c r="B447" t="s">
        <v>20</v>
      </c>
      <c r="C447">
        <v>121</v>
      </c>
      <c r="D447" s="8">
        <f t="shared" si="12"/>
        <v>-0.5766241999359174</v>
      </c>
      <c r="G447" s="8"/>
    </row>
    <row r="448" spans="2:7" x14ac:dyDescent="0.2">
      <c r="B448" t="s">
        <v>20</v>
      </c>
      <c r="C448">
        <v>106</v>
      </c>
      <c r="D448" s="8">
        <f t="shared" si="12"/>
        <v>-0.58847025854082147</v>
      </c>
      <c r="G448" s="8"/>
    </row>
    <row r="449" spans="2:7" x14ac:dyDescent="0.2">
      <c r="B449" t="s">
        <v>20</v>
      </c>
      <c r="C449">
        <v>142</v>
      </c>
      <c r="D449" s="8">
        <f t="shared" si="12"/>
        <v>-0.56003971788905171</v>
      </c>
      <c r="G449" s="8"/>
    </row>
    <row r="450" spans="2:7" x14ac:dyDescent="0.2">
      <c r="B450" t="s">
        <v>20</v>
      </c>
      <c r="C450">
        <v>233</v>
      </c>
      <c r="D450" s="8">
        <f t="shared" si="12"/>
        <v>-0.48817362901930017</v>
      </c>
      <c r="G450" s="8"/>
    </row>
    <row r="451" spans="2:7" x14ac:dyDescent="0.2">
      <c r="B451" t="s">
        <v>20</v>
      </c>
      <c r="C451">
        <v>218</v>
      </c>
      <c r="D451" s="8">
        <f t="shared" si="12"/>
        <v>-0.50001968762420423</v>
      </c>
      <c r="G451" s="8"/>
    </row>
    <row r="452" spans="2:7" x14ac:dyDescent="0.2">
      <c r="B452" t="s">
        <v>20</v>
      </c>
      <c r="C452">
        <v>76</v>
      </c>
      <c r="D452" s="8">
        <f t="shared" ref="D452:D515" si="13">(C452-$J$3)/$J$8</f>
        <v>-0.61216237575062971</v>
      </c>
      <c r="G452" s="8"/>
    </row>
    <row r="453" spans="2:7" x14ac:dyDescent="0.2">
      <c r="B453" t="s">
        <v>20</v>
      </c>
      <c r="C453">
        <v>43</v>
      </c>
      <c r="D453" s="8">
        <f t="shared" si="13"/>
        <v>-0.63822370468141865</v>
      </c>
      <c r="G453" s="8"/>
    </row>
    <row r="454" spans="2:7" x14ac:dyDescent="0.2">
      <c r="B454" t="s">
        <v>20</v>
      </c>
      <c r="C454">
        <v>221</v>
      </c>
      <c r="D454" s="8">
        <f t="shared" si="13"/>
        <v>-0.49765047590322348</v>
      </c>
      <c r="G454" s="8"/>
    </row>
    <row r="455" spans="2:7" x14ac:dyDescent="0.2">
      <c r="B455" t="s">
        <v>20</v>
      </c>
      <c r="C455">
        <v>2805</v>
      </c>
      <c r="D455" s="8">
        <f t="shared" si="13"/>
        <v>1.5430305531015882</v>
      </c>
      <c r="G455" s="8"/>
    </row>
    <row r="456" spans="2:7" x14ac:dyDescent="0.2">
      <c r="B456" t="s">
        <v>20</v>
      </c>
      <c r="C456">
        <v>68</v>
      </c>
      <c r="D456" s="8">
        <f t="shared" si="13"/>
        <v>-0.61848027367324521</v>
      </c>
      <c r="G456" s="8"/>
    </row>
    <row r="457" spans="2:7" x14ac:dyDescent="0.2">
      <c r="B457" t="s">
        <v>20</v>
      </c>
      <c r="C457">
        <v>183</v>
      </c>
      <c r="D457" s="8">
        <f t="shared" si="13"/>
        <v>-0.52766049103564716</v>
      </c>
      <c r="G457" s="8"/>
    </row>
    <row r="458" spans="2:7" x14ac:dyDescent="0.2">
      <c r="B458" t="s">
        <v>20</v>
      </c>
      <c r="C458">
        <v>133</v>
      </c>
      <c r="D458" s="8">
        <f t="shared" si="13"/>
        <v>-0.56714735305199415</v>
      </c>
      <c r="G458" s="8"/>
    </row>
    <row r="459" spans="2:7" x14ac:dyDescent="0.2">
      <c r="B459" t="s">
        <v>20</v>
      </c>
      <c r="C459">
        <v>2489</v>
      </c>
      <c r="D459" s="8">
        <f t="shared" si="13"/>
        <v>1.2934735851582753</v>
      </c>
      <c r="G459" s="8"/>
    </row>
    <row r="460" spans="2:7" x14ac:dyDescent="0.2">
      <c r="B460" t="s">
        <v>20</v>
      </c>
      <c r="C460">
        <v>69</v>
      </c>
      <c r="D460" s="8">
        <f t="shared" si="13"/>
        <v>-0.61769053643291827</v>
      </c>
      <c r="G460" s="8"/>
    </row>
    <row r="461" spans="2:7" x14ac:dyDescent="0.2">
      <c r="B461" t="s">
        <v>20</v>
      </c>
      <c r="C461">
        <v>279</v>
      </c>
      <c r="D461" s="8">
        <f t="shared" si="13"/>
        <v>-0.45184571596426099</v>
      </c>
      <c r="G461" s="8"/>
    </row>
    <row r="462" spans="2:7" x14ac:dyDescent="0.2">
      <c r="B462" t="s">
        <v>20</v>
      </c>
      <c r="C462">
        <v>210</v>
      </c>
      <c r="D462" s="8">
        <f t="shared" si="13"/>
        <v>-0.50633758554681985</v>
      </c>
      <c r="G462" s="8"/>
    </row>
    <row r="463" spans="2:7" x14ac:dyDescent="0.2">
      <c r="B463" t="s">
        <v>20</v>
      </c>
      <c r="C463">
        <v>2100</v>
      </c>
      <c r="D463" s="8">
        <f t="shared" si="13"/>
        <v>0.98626579867109587</v>
      </c>
      <c r="G463" s="8"/>
    </row>
    <row r="464" spans="2:7" x14ac:dyDescent="0.2">
      <c r="B464" t="s">
        <v>20</v>
      </c>
      <c r="C464">
        <v>252</v>
      </c>
      <c r="D464" s="8">
        <f t="shared" si="13"/>
        <v>-0.47316862145308836</v>
      </c>
      <c r="G464" s="8"/>
    </row>
    <row r="465" spans="2:7" x14ac:dyDescent="0.2">
      <c r="B465" t="s">
        <v>20</v>
      </c>
      <c r="C465">
        <v>1280</v>
      </c>
      <c r="D465" s="8">
        <f t="shared" si="13"/>
        <v>0.33868126160300543</v>
      </c>
      <c r="G465" s="8"/>
    </row>
    <row r="466" spans="2:7" x14ac:dyDescent="0.2">
      <c r="B466" t="s">
        <v>20</v>
      </c>
      <c r="C466">
        <v>157</v>
      </c>
      <c r="D466" s="8">
        <f t="shared" si="13"/>
        <v>-0.54819365928414765</v>
      </c>
      <c r="G466" s="8"/>
    </row>
    <row r="467" spans="2:7" x14ac:dyDescent="0.2">
      <c r="B467" t="s">
        <v>20</v>
      </c>
      <c r="C467">
        <v>194</v>
      </c>
      <c r="D467" s="8">
        <f t="shared" si="13"/>
        <v>-0.51897338139205085</v>
      </c>
      <c r="G467" s="8"/>
    </row>
    <row r="468" spans="2:7" x14ac:dyDescent="0.2">
      <c r="B468" t="s">
        <v>20</v>
      </c>
      <c r="C468">
        <v>82</v>
      </c>
      <c r="D468" s="8">
        <f t="shared" si="13"/>
        <v>-0.60742395230866808</v>
      </c>
      <c r="G468" s="8"/>
    </row>
    <row r="469" spans="2:7" x14ac:dyDescent="0.2">
      <c r="B469" t="s">
        <v>20</v>
      </c>
      <c r="C469">
        <v>4233</v>
      </c>
      <c r="D469" s="8">
        <f t="shared" si="13"/>
        <v>2.6707753322884575</v>
      </c>
      <c r="G469" s="8"/>
    </row>
    <row r="470" spans="2:7" x14ac:dyDescent="0.2">
      <c r="B470" t="s">
        <v>20</v>
      </c>
      <c r="C470">
        <v>1297</v>
      </c>
      <c r="D470" s="8">
        <f t="shared" si="13"/>
        <v>0.35210679468856343</v>
      </c>
      <c r="G470" s="8"/>
    </row>
    <row r="471" spans="2:7" x14ac:dyDescent="0.2">
      <c r="B471" t="s">
        <v>20</v>
      </c>
      <c r="C471">
        <v>165</v>
      </c>
      <c r="D471" s="8">
        <f t="shared" si="13"/>
        <v>-0.54187576136153204</v>
      </c>
      <c r="G471" s="8"/>
    </row>
    <row r="472" spans="2:7" x14ac:dyDescent="0.2">
      <c r="B472" t="s">
        <v>20</v>
      </c>
      <c r="C472">
        <v>119</v>
      </c>
      <c r="D472" s="8">
        <f t="shared" si="13"/>
        <v>-0.57820367441657128</v>
      </c>
      <c r="G472" s="8"/>
    </row>
    <row r="473" spans="2:7" x14ac:dyDescent="0.2">
      <c r="B473" t="s">
        <v>20</v>
      </c>
      <c r="C473">
        <v>1797</v>
      </c>
      <c r="D473" s="8">
        <f t="shared" si="13"/>
        <v>0.74697541485203311</v>
      </c>
      <c r="G473" s="8"/>
    </row>
    <row r="474" spans="2:7" x14ac:dyDescent="0.2">
      <c r="B474" t="s">
        <v>20</v>
      </c>
      <c r="C474">
        <v>261</v>
      </c>
      <c r="D474" s="8">
        <f t="shared" si="13"/>
        <v>-0.46606098629014592</v>
      </c>
      <c r="G474" s="8"/>
    </row>
    <row r="475" spans="2:7" x14ac:dyDescent="0.2">
      <c r="B475" t="s">
        <v>20</v>
      </c>
      <c r="C475">
        <v>157</v>
      </c>
      <c r="D475" s="8">
        <f t="shared" si="13"/>
        <v>-0.54819365928414765</v>
      </c>
      <c r="G475" s="8"/>
    </row>
    <row r="476" spans="2:7" x14ac:dyDescent="0.2">
      <c r="B476" t="s">
        <v>20</v>
      </c>
      <c r="C476">
        <v>3533</v>
      </c>
      <c r="D476" s="8">
        <f t="shared" si="13"/>
        <v>2.1179592640595999</v>
      </c>
      <c r="G476" s="8"/>
    </row>
    <row r="477" spans="2:7" x14ac:dyDescent="0.2">
      <c r="B477" t="s">
        <v>20</v>
      </c>
      <c r="C477">
        <v>155</v>
      </c>
      <c r="D477" s="8">
        <f t="shared" si="13"/>
        <v>-0.54977313376480152</v>
      </c>
      <c r="G477" s="8"/>
    </row>
    <row r="478" spans="2:7" x14ac:dyDescent="0.2">
      <c r="B478" t="s">
        <v>20</v>
      </c>
      <c r="C478">
        <v>132</v>
      </c>
      <c r="D478" s="8">
        <f t="shared" si="13"/>
        <v>-0.56793709029232109</v>
      </c>
      <c r="G478" s="8"/>
    </row>
    <row r="479" spans="2:7" x14ac:dyDescent="0.2">
      <c r="B479" t="s">
        <v>20</v>
      </c>
      <c r="C479">
        <v>1354</v>
      </c>
      <c r="D479" s="8">
        <f t="shared" si="13"/>
        <v>0.39712181738719898</v>
      </c>
      <c r="G479" s="8"/>
    </row>
    <row r="480" spans="2:7" x14ac:dyDescent="0.2">
      <c r="B480" t="s">
        <v>20</v>
      </c>
      <c r="C480">
        <v>48</v>
      </c>
      <c r="D480" s="8">
        <f t="shared" si="13"/>
        <v>-0.63427501847978396</v>
      </c>
      <c r="G480" s="8"/>
    </row>
    <row r="481" spans="2:7" x14ac:dyDescent="0.2">
      <c r="B481" t="s">
        <v>20</v>
      </c>
      <c r="C481">
        <v>110</v>
      </c>
      <c r="D481" s="8">
        <f t="shared" si="13"/>
        <v>-0.58531130957951372</v>
      </c>
      <c r="G481" s="8"/>
    </row>
    <row r="482" spans="2:7" x14ac:dyDescent="0.2">
      <c r="B482" t="s">
        <v>20</v>
      </c>
      <c r="C482">
        <v>172</v>
      </c>
      <c r="D482" s="8">
        <f t="shared" si="13"/>
        <v>-0.53634760067924347</v>
      </c>
      <c r="G482" s="8"/>
    </row>
    <row r="483" spans="2:7" x14ac:dyDescent="0.2">
      <c r="B483" t="s">
        <v>20</v>
      </c>
      <c r="C483">
        <v>307</v>
      </c>
      <c r="D483" s="8">
        <f t="shared" si="13"/>
        <v>-0.42973307323510668</v>
      </c>
      <c r="G483" s="8"/>
    </row>
    <row r="484" spans="2:7" x14ac:dyDescent="0.2">
      <c r="B484" t="s">
        <v>20</v>
      </c>
      <c r="C484">
        <v>160</v>
      </c>
      <c r="D484" s="8">
        <f t="shared" si="13"/>
        <v>-0.54582444756316673</v>
      </c>
      <c r="G484" s="8"/>
    </row>
    <row r="485" spans="2:7" x14ac:dyDescent="0.2">
      <c r="B485" t="s">
        <v>20</v>
      </c>
      <c r="C485">
        <v>1467</v>
      </c>
      <c r="D485" s="8">
        <f t="shared" si="13"/>
        <v>0.48636212554414315</v>
      </c>
      <c r="G485" s="8"/>
    </row>
    <row r="486" spans="2:7" x14ac:dyDescent="0.2">
      <c r="B486" t="s">
        <v>20</v>
      </c>
      <c r="C486">
        <v>2662</v>
      </c>
      <c r="D486" s="8">
        <f t="shared" si="13"/>
        <v>1.4300981277348359</v>
      </c>
      <c r="G486" s="8"/>
    </row>
    <row r="487" spans="2:7" x14ac:dyDescent="0.2">
      <c r="B487" t="s">
        <v>20</v>
      </c>
      <c r="C487">
        <v>452</v>
      </c>
      <c r="D487" s="8">
        <f t="shared" si="13"/>
        <v>-0.31522117338770045</v>
      </c>
      <c r="G487" s="8"/>
    </row>
    <row r="488" spans="2:7" x14ac:dyDescent="0.2">
      <c r="B488" t="s">
        <v>20</v>
      </c>
      <c r="C488">
        <v>158</v>
      </c>
      <c r="D488" s="8">
        <f t="shared" si="13"/>
        <v>-0.54740392204382071</v>
      </c>
      <c r="G488" s="8"/>
    </row>
    <row r="489" spans="2:7" x14ac:dyDescent="0.2">
      <c r="B489" t="s">
        <v>20</v>
      </c>
      <c r="C489">
        <v>225</v>
      </c>
      <c r="D489" s="8">
        <f t="shared" si="13"/>
        <v>-0.49449152694191573</v>
      </c>
      <c r="G489" s="8"/>
    </row>
    <row r="490" spans="2:7" x14ac:dyDescent="0.2">
      <c r="B490" t="s">
        <v>20</v>
      </c>
      <c r="C490">
        <v>65</v>
      </c>
      <c r="D490" s="8">
        <f t="shared" si="13"/>
        <v>-0.62084948539422602</v>
      </c>
      <c r="G490" s="8"/>
    </row>
    <row r="491" spans="2:7" x14ac:dyDescent="0.2">
      <c r="B491" t="s">
        <v>20</v>
      </c>
      <c r="C491">
        <v>163</v>
      </c>
      <c r="D491" s="8">
        <f t="shared" si="13"/>
        <v>-0.54345523584218591</v>
      </c>
      <c r="G491" s="8"/>
    </row>
    <row r="492" spans="2:7" x14ac:dyDescent="0.2">
      <c r="B492" t="s">
        <v>20</v>
      </c>
      <c r="C492">
        <v>85</v>
      </c>
      <c r="D492" s="8">
        <f t="shared" si="13"/>
        <v>-0.60505474058768727</v>
      </c>
      <c r="G492" s="8"/>
    </row>
    <row r="493" spans="2:7" x14ac:dyDescent="0.2">
      <c r="B493" t="s">
        <v>20</v>
      </c>
      <c r="C493">
        <v>217</v>
      </c>
      <c r="D493" s="8">
        <f t="shared" si="13"/>
        <v>-0.50080942486453117</v>
      </c>
      <c r="G493" s="8"/>
    </row>
    <row r="494" spans="2:7" x14ac:dyDescent="0.2">
      <c r="B494" t="s">
        <v>20</v>
      </c>
      <c r="C494">
        <v>150</v>
      </c>
      <c r="D494" s="8">
        <f t="shared" si="13"/>
        <v>-0.55372181996643621</v>
      </c>
      <c r="G494" s="8"/>
    </row>
    <row r="495" spans="2:7" x14ac:dyDescent="0.2">
      <c r="B495" t="s">
        <v>20</v>
      </c>
      <c r="C495">
        <v>3272</v>
      </c>
      <c r="D495" s="8">
        <f t="shared" si="13"/>
        <v>1.9118378443342687</v>
      </c>
      <c r="G495" s="8"/>
    </row>
    <row r="496" spans="2:7" x14ac:dyDescent="0.2">
      <c r="B496" t="s">
        <v>20</v>
      </c>
      <c r="C496">
        <v>300</v>
      </c>
      <c r="D496" s="8">
        <f t="shared" si="13"/>
        <v>-0.43526123391739524</v>
      </c>
      <c r="G496" s="8"/>
    </row>
    <row r="497" spans="2:7" x14ac:dyDescent="0.2">
      <c r="B497" t="s">
        <v>20</v>
      </c>
      <c r="C497">
        <v>126</v>
      </c>
      <c r="D497" s="8">
        <f t="shared" si="13"/>
        <v>-0.57267551373428272</v>
      </c>
      <c r="G497" s="8"/>
    </row>
    <row r="498" spans="2:7" x14ac:dyDescent="0.2">
      <c r="B498" t="s">
        <v>20</v>
      </c>
      <c r="C498">
        <v>2320</v>
      </c>
      <c r="D498" s="8">
        <f t="shared" si="13"/>
        <v>1.1600079915430226</v>
      </c>
      <c r="G498" s="8"/>
    </row>
    <row r="499" spans="2:7" x14ac:dyDescent="0.2">
      <c r="B499" t="s">
        <v>20</v>
      </c>
      <c r="C499">
        <v>81</v>
      </c>
      <c r="D499" s="8">
        <f t="shared" si="13"/>
        <v>-0.60821368954899502</v>
      </c>
      <c r="G499" s="8"/>
    </row>
    <row r="500" spans="2:7" x14ac:dyDescent="0.2">
      <c r="B500" t="s">
        <v>20</v>
      </c>
      <c r="C500">
        <v>1887</v>
      </c>
      <c r="D500" s="8">
        <f t="shared" si="13"/>
        <v>0.81805176648145772</v>
      </c>
      <c r="G500" s="8"/>
    </row>
    <row r="501" spans="2:7" x14ac:dyDescent="0.2">
      <c r="B501" t="s">
        <v>20</v>
      </c>
      <c r="C501">
        <v>4358</v>
      </c>
      <c r="D501" s="8">
        <f t="shared" si="13"/>
        <v>2.769492487329325</v>
      </c>
      <c r="G501" s="8"/>
    </row>
    <row r="502" spans="2:7" x14ac:dyDescent="0.2">
      <c r="B502" t="s">
        <v>20</v>
      </c>
      <c r="C502">
        <v>53</v>
      </c>
      <c r="D502" s="8">
        <f t="shared" si="13"/>
        <v>-0.63032633227814927</v>
      </c>
      <c r="G502" s="8"/>
    </row>
    <row r="503" spans="2:7" x14ac:dyDescent="0.2">
      <c r="B503" t="s">
        <v>20</v>
      </c>
      <c r="C503">
        <v>2414</v>
      </c>
      <c r="D503" s="8">
        <f t="shared" si="13"/>
        <v>1.2342432921337547</v>
      </c>
      <c r="G503" s="8"/>
    </row>
    <row r="504" spans="2:7" x14ac:dyDescent="0.2">
      <c r="B504" t="s">
        <v>20</v>
      </c>
      <c r="C504">
        <v>80</v>
      </c>
      <c r="D504" s="8">
        <f t="shared" si="13"/>
        <v>-0.60900342678932196</v>
      </c>
      <c r="G504" s="8"/>
    </row>
    <row r="505" spans="2:7" x14ac:dyDescent="0.2">
      <c r="B505" t="s">
        <v>20</v>
      </c>
      <c r="C505">
        <v>193</v>
      </c>
      <c r="D505" s="8">
        <f t="shared" si="13"/>
        <v>-0.51976311863237779</v>
      </c>
      <c r="G505" s="8"/>
    </row>
    <row r="506" spans="2:7" x14ac:dyDescent="0.2">
      <c r="B506" t="s">
        <v>20</v>
      </c>
      <c r="C506">
        <v>52</v>
      </c>
      <c r="D506" s="8">
        <f t="shared" si="13"/>
        <v>-0.63111606951847621</v>
      </c>
      <c r="G506" s="8"/>
    </row>
    <row r="507" spans="2:7" x14ac:dyDescent="0.2">
      <c r="B507" t="s">
        <v>20</v>
      </c>
      <c r="C507">
        <v>290</v>
      </c>
      <c r="D507" s="8">
        <f t="shared" si="13"/>
        <v>-0.44315860632066467</v>
      </c>
      <c r="G507" s="8"/>
    </row>
    <row r="508" spans="2:7" x14ac:dyDescent="0.2">
      <c r="B508" t="s">
        <v>20</v>
      </c>
      <c r="C508">
        <v>122</v>
      </c>
      <c r="D508" s="8">
        <f t="shared" si="13"/>
        <v>-0.57583446269559047</v>
      </c>
      <c r="G508" s="8"/>
    </row>
    <row r="509" spans="2:7" x14ac:dyDescent="0.2">
      <c r="B509" t="s">
        <v>20</v>
      </c>
      <c r="C509">
        <v>1470</v>
      </c>
      <c r="D509" s="8">
        <f t="shared" si="13"/>
        <v>0.48873133726512397</v>
      </c>
      <c r="G509" s="8"/>
    </row>
    <row r="510" spans="2:7" x14ac:dyDescent="0.2">
      <c r="B510" t="s">
        <v>20</v>
      </c>
      <c r="C510">
        <v>165</v>
      </c>
      <c r="D510" s="8">
        <f t="shared" si="13"/>
        <v>-0.54187576136153204</v>
      </c>
      <c r="G510" s="8"/>
    </row>
    <row r="511" spans="2:7" x14ac:dyDescent="0.2">
      <c r="B511" t="s">
        <v>20</v>
      </c>
      <c r="C511">
        <v>182</v>
      </c>
      <c r="D511" s="8">
        <f t="shared" si="13"/>
        <v>-0.5284502282759741</v>
      </c>
      <c r="G511" s="8"/>
    </row>
    <row r="512" spans="2:7" x14ac:dyDescent="0.2">
      <c r="B512" t="s">
        <v>20</v>
      </c>
      <c r="C512">
        <v>199</v>
      </c>
      <c r="D512" s="8">
        <f t="shared" si="13"/>
        <v>-0.51502469519041616</v>
      </c>
      <c r="G512" s="8"/>
    </row>
    <row r="513" spans="2:7" x14ac:dyDescent="0.2">
      <c r="B513" t="s">
        <v>20</v>
      </c>
      <c r="C513">
        <v>56</v>
      </c>
      <c r="D513" s="8">
        <f t="shared" si="13"/>
        <v>-0.62795712055716846</v>
      </c>
      <c r="G513" s="8"/>
    </row>
    <row r="514" spans="2:7" x14ac:dyDescent="0.2">
      <c r="B514" t="s">
        <v>20</v>
      </c>
      <c r="C514">
        <v>1460</v>
      </c>
      <c r="D514" s="8">
        <f t="shared" si="13"/>
        <v>0.48083396486185453</v>
      </c>
      <c r="G514" s="8"/>
    </row>
    <row r="515" spans="2:7" x14ac:dyDescent="0.2">
      <c r="B515" t="s">
        <v>20</v>
      </c>
      <c r="C515">
        <v>123</v>
      </c>
      <c r="D515" s="8">
        <f t="shared" si="13"/>
        <v>-0.57504472545526353</v>
      </c>
      <c r="G515" s="8"/>
    </row>
    <row r="516" spans="2:7" x14ac:dyDescent="0.2">
      <c r="B516" t="s">
        <v>20</v>
      </c>
      <c r="C516">
        <v>159</v>
      </c>
      <c r="D516" s="8">
        <f t="shared" ref="D516:D567" si="14">(C516-$J$3)/$J$8</f>
        <v>-0.54661418480349366</v>
      </c>
      <c r="G516" s="8"/>
    </row>
    <row r="517" spans="2:7" x14ac:dyDescent="0.2">
      <c r="B517" t="s">
        <v>20</v>
      </c>
      <c r="C517">
        <v>110</v>
      </c>
      <c r="D517" s="8">
        <f t="shared" si="14"/>
        <v>-0.58531130957951372</v>
      </c>
      <c r="G517" s="8"/>
    </row>
    <row r="518" spans="2:7" x14ac:dyDescent="0.2">
      <c r="B518" t="s">
        <v>20</v>
      </c>
      <c r="C518">
        <v>236</v>
      </c>
      <c r="D518" s="8">
        <f t="shared" si="14"/>
        <v>-0.48580441729831936</v>
      </c>
      <c r="G518" s="8"/>
    </row>
    <row r="519" spans="2:7" x14ac:dyDescent="0.2">
      <c r="B519" t="s">
        <v>20</v>
      </c>
      <c r="C519">
        <v>191</v>
      </c>
      <c r="D519" s="8">
        <f t="shared" si="14"/>
        <v>-0.52134259311303166</v>
      </c>
      <c r="G519" s="8"/>
    </row>
    <row r="520" spans="2:7" x14ac:dyDescent="0.2">
      <c r="B520" t="s">
        <v>20</v>
      </c>
      <c r="C520">
        <v>3934</v>
      </c>
      <c r="D520" s="8">
        <f t="shared" si="14"/>
        <v>2.4346438974307025</v>
      </c>
      <c r="G520" s="8"/>
    </row>
    <row r="521" spans="2:7" x14ac:dyDescent="0.2">
      <c r="B521" t="s">
        <v>20</v>
      </c>
      <c r="C521">
        <v>80</v>
      </c>
      <c r="D521" s="8">
        <f t="shared" si="14"/>
        <v>-0.60900342678932196</v>
      </c>
      <c r="G521" s="8"/>
    </row>
    <row r="522" spans="2:7" x14ac:dyDescent="0.2">
      <c r="B522" t="s">
        <v>20</v>
      </c>
      <c r="C522">
        <v>462</v>
      </c>
      <c r="D522" s="8">
        <f t="shared" si="14"/>
        <v>-0.30732380098443107</v>
      </c>
      <c r="G522" s="8"/>
    </row>
    <row r="523" spans="2:7" x14ac:dyDescent="0.2">
      <c r="B523" t="s">
        <v>20</v>
      </c>
      <c r="C523">
        <v>179</v>
      </c>
      <c r="D523" s="8">
        <f t="shared" si="14"/>
        <v>-0.53081943999695491</v>
      </c>
      <c r="G523" s="8"/>
    </row>
    <row r="524" spans="2:7" x14ac:dyDescent="0.2">
      <c r="B524" t="s">
        <v>20</v>
      </c>
      <c r="C524">
        <v>1866</v>
      </c>
      <c r="D524" s="8">
        <f t="shared" si="14"/>
        <v>0.80146728443459203</v>
      </c>
      <c r="G524" s="8"/>
    </row>
    <row r="525" spans="2:7" x14ac:dyDescent="0.2">
      <c r="B525" t="s">
        <v>20</v>
      </c>
      <c r="C525">
        <v>156</v>
      </c>
      <c r="D525" s="8">
        <f t="shared" si="14"/>
        <v>-0.54898339652447459</v>
      </c>
      <c r="G525" s="8"/>
    </row>
    <row r="526" spans="2:7" x14ac:dyDescent="0.2">
      <c r="B526" t="s">
        <v>20</v>
      </c>
      <c r="C526">
        <v>255</v>
      </c>
      <c r="D526" s="8">
        <f t="shared" si="14"/>
        <v>-0.47079940973210754</v>
      </c>
      <c r="G526" s="8"/>
    </row>
    <row r="527" spans="2:7" x14ac:dyDescent="0.2">
      <c r="B527" t="s">
        <v>20</v>
      </c>
      <c r="C527">
        <v>2261</v>
      </c>
      <c r="D527" s="8">
        <f t="shared" si="14"/>
        <v>1.113413494363733</v>
      </c>
      <c r="G527" s="8"/>
    </row>
    <row r="528" spans="2:7" x14ac:dyDescent="0.2">
      <c r="B528" t="s">
        <v>20</v>
      </c>
      <c r="C528">
        <v>40</v>
      </c>
      <c r="D528" s="8">
        <f t="shared" si="14"/>
        <v>-0.64059291640239957</v>
      </c>
      <c r="G528" s="8"/>
    </row>
    <row r="529" spans="2:7" x14ac:dyDescent="0.2">
      <c r="B529" t="s">
        <v>20</v>
      </c>
      <c r="C529">
        <v>2289</v>
      </c>
      <c r="D529" s="8">
        <f t="shared" si="14"/>
        <v>1.1355261370928873</v>
      </c>
      <c r="G529" s="8"/>
    </row>
    <row r="530" spans="2:7" x14ac:dyDescent="0.2">
      <c r="B530" t="s">
        <v>20</v>
      </c>
      <c r="C530">
        <v>65</v>
      </c>
      <c r="D530" s="8">
        <f t="shared" si="14"/>
        <v>-0.62084948539422602</v>
      </c>
      <c r="G530" s="8"/>
    </row>
    <row r="531" spans="2:7" x14ac:dyDescent="0.2">
      <c r="B531" t="s">
        <v>20</v>
      </c>
      <c r="C531">
        <v>3777</v>
      </c>
      <c r="D531" s="8">
        <f t="shared" si="14"/>
        <v>2.3106551506993731</v>
      </c>
      <c r="G531" s="8"/>
    </row>
    <row r="532" spans="2:7" x14ac:dyDescent="0.2">
      <c r="B532" t="s">
        <v>20</v>
      </c>
      <c r="C532">
        <v>184</v>
      </c>
      <c r="D532" s="8">
        <f t="shared" si="14"/>
        <v>-0.52687075379532022</v>
      </c>
      <c r="G532" s="8"/>
    </row>
    <row r="533" spans="2:7" x14ac:dyDescent="0.2">
      <c r="B533" t="s">
        <v>20</v>
      </c>
      <c r="C533">
        <v>85</v>
      </c>
      <c r="D533" s="8">
        <f t="shared" si="14"/>
        <v>-0.60505474058768727</v>
      </c>
      <c r="G533" s="8"/>
    </row>
    <row r="534" spans="2:7" x14ac:dyDescent="0.2">
      <c r="B534" t="s">
        <v>20</v>
      </c>
      <c r="C534">
        <v>144</v>
      </c>
      <c r="D534" s="8">
        <f t="shared" si="14"/>
        <v>-0.55846024340839784</v>
      </c>
      <c r="G534" s="8"/>
    </row>
    <row r="535" spans="2:7" x14ac:dyDescent="0.2">
      <c r="B535" t="s">
        <v>20</v>
      </c>
      <c r="C535">
        <v>1902</v>
      </c>
      <c r="D535" s="8">
        <f t="shared" si="14"/>
        <v>0.82989782508636178</v>
      </c>
      <c r="G535" s="8"/>
    </row>
    <row r="536" spans="2:7" x14ac:dyDescent="0.2">
      <c r="B536" t="s">
        <v>20</v>
      </c>
      <c r="C536">
        <v>105</v>
      </c>
      <c r="D536" s="8">
        <f t="shared" si="14"/>
        <v>-0.5892599957811484</v>
      </c>
      <c r="G536" s="8"/>
    </row>
    <row r="537" spans="2:7" x14ac:dyDescent="0.2">
      <c r="B537" t="s">
        <v>20</v>
      </c>
      <c r="C537">
        <v>132</v>
      </c>
      <c r="D537" s="8">
        <f t="shared" si="14"/>
        <v>-0.56793709029232109</v>
      </c>
      <c r="G537" s="8"/>
    </row>
    <row r="538" spans="2:7" x14ac:dyDescent="0.2">
      <c r="B538" t="s">
        <v>20</v>
      </c>
      <c r="C538">
        <v>96</v>
      </c>
      <c r="D538" s="8">
        <f t="shared" si="14"/>
        <v>-0.59636763094409095</v>
      </c>
      <c r="G538" s="8"/>
    </row>
    <row r="539" spans="2:7" x14ac:dyDescent="0.2">
      <c r="B539" t="s">
        <v>20</v>
      </c>
      <c r="C539">
        <v>114</v>
      </c>
      <c r="D539" s="8">
        <f t="shared" si="14"/>
        <v>-0.58215236061820597</v>
      </c>
      <c r="G539" s="8"/>
    </row>
    <row r="540" spans="2:7" x14ac:dyDescent="0.2">
      <c r="B540" t="s">
        <v>20</v>
      </c>
      <c r="C540">
        <v>203</v>
      </c>
      <c r="D540" s="8">
        <f t="shared" si="14"/>
        <v>-0.51186574622910841</v>
      </c>
      <c r="G540" s="8"/>
    </row>
    <row r="541" spans="2:7" x14ac:dyDescent="0.2">
      <c r="B541" t="s">
        <v>20</v>
      </c>
      <c r="C541">
        <v>1559</v>
      </c>
      <c r="D541" s="8">
        <f t="shared" si="14"/>
        <v>0.55901795165422152</v>
      </c>
      <c r="G541" s="8"/>
    </row>
    <row r="542" spans="2:7" x14ac:dyDescent="0.2">
      <c r="B542" t="s">
        <v>20</v>
      </c>
      <c r="C542">
        <v>1548</v>
      </c>
      <c r="D542" s="8">
        <f t="shared" si="14"/>
        <v>0.55033084201062521</v>
      </c>
      <c r="G542" s="8"/>
    </row>
    <row r="543" spans="2:7" x14ac:dyDescent="0.2">
      <c r="B543" t="s">
        <v>20</v>
      </c>
      <c r="C543">
        <v>80</v>
      </c>
      <c r="D543" s="8">
        <f t="shared" si="14"/>
        <v>-0.60900342678932196</v>
      </c>
      <c r="G543" s="8"/>
    </row>
    <row r="544" spans="2:7" x14ac:dyDescent="0.2">
      <c r="B544" t="s">
        <v>20</v>
      </c>
      <c r="C544">
        <v>131</v>
      </c>
      <c r="D544" s="8">
        <f t="shared" si="14"/>
        <v>-0.56872682753264803</v>
      </c>
      <c r="G544" s="8"/>
    </row>
    <row r="545" spans="2:7" x14ac:dyDescent="0.2">
      <c r="B545" t="s">
        <v>20</v>
      </c>
      <c r="C545">
        <v>112</v>
      </c>
      <c r="D545" s="8">
        <f t="shared" si="14"/>
        <v>-0.58373183509885984</v>
      </c>
      <c r="G545" s="8"/>
    </row>
    <row r="546" spans="2:7" x14ac:dyDescent="0.2">
      <c r="B546" t="s">
        <v>20</v>
      </c>
      <c r="C546">
        <v>155</v>
      </c>
      <c r="D546" s="8">
        <f t="shared" si="14"/>
        <v>-0.54977313376480152</v>
      </c>
      <c r="G546" s="8"/>
    </row>
    <row r="547" spans="2:7" x14ac:dyDescent="0.2">
      <c r="B547" t="s">
        <v>20</v>
      </c>
      <c r="C547">
        <v>266</v>
      </c>
      <c r="D547" s="8">
        <f t="shared" si="14"/>
        <v>-0.46211230008851117</v>
      </c>
      <c r="G547" s="8"/>
    </row>
    <row r="548" spans="2:7" x14ac:dyDescent="0.2">
      <c r="B548" t="s">
        <v>20</v>
      </c>
      <c r="C548">
        <v>155</v>
      </c>
      <c r="D548" s="8">
        <f t="shared" si="14"/>
        <v>-0.54977313376480152</v>
      </c>
      <c r="G548" s="8"/>
    </row>
    <row r="549" spans="2:7" x14ac:dyDescent="0.2">
      <c r="B549" t="s">
        <v>20</v>
      </c>
      <c r="C549">
        <v>207</v>
      </c>
      <c r="D549" s="8">
        <f t="shared" si="14"/>
        <v>-0.50870679726780066</v>
      </c>
      <c r="G549" s="8"/>
    </row>
    <row r="550" spans="2:7" x14ac:dyDescent="0.2">
      <c r="B550" t="s">
        <v>20</v>
      </c>
      <c r="C550">
        <v>245</v>
      </c>
      <c r="D550" s="8">
        <f t="shared" si="14"/>
        <v>-0.47869678213537692</v>
      </c>
      <c r="G550" s="8"/>
    </row>
    <row r="551" spans="2:7" x14ac:dyDescent="0.2">
      <c r="B551" t="s">
        <v>20</v>
      </c>
      <c r="C551">
        <v>1573</v>
      </c>
      <c r="D551" s="8">
        <f t="shared" si="14"/>
        <v>0.57007427301879876</v>
      </c>
      <c r="G551" s="8"/>
    </row>
    <row r="552" spans="2:7" x14ac:dyDescent="0.2">
      <c r="B552" t="s">
        <v>20</v>
      </c>
      <c r="C552">
        <v>114</v>
      </c>
      <c r="D552" s="8">
        <f t="shared" si="14"/>
        <v>-0.58215236061820597</v>
      </c>
      <c r="G552" s="8"/>
    </row>
    <row r="553" spans="2:7" x14ac:dyDescent="0.2">
      <c r="B553" t="s">
        <v>20</v>
      </c>
      <c r="C553">
        <v>93</v>
      </c>
      <c r="D553" s="8">
        <f t="shared" si="14"/>
        <v>-0.59873684266507177</v>
      </c>
      <c r="G553" s="8"/>
    </row>
    <row r="554" spans="2:7" x14ac:dyDescent="0.2">
      <c r="B554" t="s">
        <v>20</v>
      </c>
      <c r="C554">
        <v>1681</v>
      </c>
      <c r="D554" s="8">
        <f t="shared" si="14"/>
        <v>0.65536589497410813</v>
      </c>
      <c r="G554" s="8"/>
    </row>
    <row r="555" spans="2:7" x14ac:dyDescent="0.2">
      <c r="B555" t="s">
        <v>20</v>
      </c>
      <c r="C555">
        <v>32</v>
      </c>
      <c r="D555" s="8">
        <f t="shared" si="14"/>
        <v>-0.64691081432501507</v>
      </c>
      <c r="G555" s="8"/>
    </row>
    <row r="556" spans="2:7" x14ac:dyDescent="0.2">
      <c r="B556" t="s">
        <v>20</v>
      </c>
      <c r="C556">
        <v>135</v>
      </c>
      <c r="D556" s="8">
        <f t="shared" si="14"/>
        <v>-0.56556787857134028</v>
      </c>
      <c r="G556" s="8"/>
    </row>
    <row r="557" spans="2:7" x14ac:dyDescent="0.2">
      <c r="B557" t="s">
        <v>20</v>
      </c>
      <c r="C557">
        <v>140</v>
      </c>
      <c r="D557" s="8">
        <f t="shared" si="14"/>
        <v>-0.56161919236970559</v>
      </c>
      <c r="G557" s="8"/>
    </row>
    <row r="558" spans="2:7" x14ac:dyDescent="0.2">
      <c r="B558" t="s">
        <v>20</v>
      </c>
      <c r="C558">
        <v>92</v>
      </c>
      <c r="D558" s="8">
        <f t="shared" si="14"/>
        <v>-0.5995265799053987</v>
      </c>
      <c r="G558" s="8"/>
    </row>
    <row r="559" spans="2:7" x14ac:dyDescent="0.2">
      <c r="B559" t="s">
        <v>20</v>
      </c>
      <c r="C559">
        <v>1015</v>
      </c>
      <c r="D559" s="8">
        <f t="shared" si="14"/>
        <v>0.12940089291636647</v>
      </c>
      <c r="G559" s="8"/>
    </row>
    <row r="560" spans="2:7" x14ac:dyDescent="0.2">
      <c r="B560" t="s">
        <v>20</v>
      </c>
      <c r="C560">
        <v>323</v>
      </c>
      <c r="D560" s="8">
        <f t="shared" si="14"/>
        <v>-0.41709727738987562</v>
      </c>
      <c r="G560" s="8"/>
    </row>
    <row r="561" spans="2:7" x14ac:dyDescent="0.2">
      <c r="B561" t="s">
        <v>20</v>
      </c>
      <c r="C561">
        <v>2326</v>
      </c>
      <c r="D561" s="8">
        <f t="shared" si="14"/>
        <v>1.1647464149849842</v>
      </c>
      <c r="G561" s="8"/>
    </row>
    <row r="562" spans="2:7" x14ac:dyDescent="0.2">
      <c r="B562" t="s">
        <v>20</v>
      </c>
      <c r="C562">
        <v>381</v>
      </c>
      <c r="D562" s="8">
        <f t="shared" si="14"/>
        <v>-0.37129251745091313</v>
      </c>
      <c r="G562" s="8"/>
    </row>
    <row r="563" spans="2:7" x14ac:dyDescent="0.2">
      <c r="B563" t="s">
        <v>20</v>
      </c>
      <c r="C563">
        <v>480</v>
      </c>
      <c r="D563" s="8">
        <f t="shared" si="14"/>
        <v>-0.29310853065854614</v>
      </c>
      <c r="G563" s="8"/>
    </row>
    <row r="564" spans="2:7" x14ac:dyDescent="0.2">
      <c r="B564" t="s">
        <v>20</v>
      </c>
      <c r="C564">
        <v>226</v>
      </c>
      <c r="D564" s="8">
        <f t="shared" si="14"/>
        <v>-0.49370178970158879</v>
      </c>
      <c r="G564" s="8"/>
    </row>
    <row r="565" spans="2:7" x14ac:dyDescent="0.2">
      <c r="B565" t="s">
        <v>20</v>
      </c>
      <c r="C565">
        <v>241</v>
      </c>
      <c r="D565" s="8">
        <f t="shared" si="14"/>
        <v>-0.48185573109668467</v>
      </c>
      <c r="G565" s="8"/>
    </row>
    <row r="566" spans="2:7" x14ac:dyDescent="0.2">
      <c r="B566" t="s">
        <v>20</v>
      </c>
      <c r="C566">
        <v>132</v>
      </c>
      <c r="D566" s="8">
        <f t="shared" si="14"/>
        <v>-0.56793709029232109</v>
      </c>
      <c r="G566" s="8"/>
    </row>
    <row r="567" spans="2:7" x14ac:dyDescent="0.2">
      <c r="B567" t="s">
        <v>20</v>
      </c>
      <c r="C567">
        <v>2043</v>
      </c>
      <c r="D567" s="8">
        <f t="shared" si="14"/>
        <v>0.94125077597246032</v>
      </c>
      <c r="G567" s="8"/>
    </row>
  </sheetData>
  <conditionalFormatting sqref="B2:B567">
    <cfRule type="containsText" dxfId="19" priority="13" operator="containsText" text="canceled">
      <formula>NOT(ISERROR(SEARCH("canceled",B2)))</formula>
    </cfRule>
    <cfRule type="containsText" dxfId="18" priority="14" operator="containsText" text="live">
      <formula>NOT(ISERROR(SEARCH("live",B2)))</formula>
    </cfRule>
    <cfRule type="containsText" dxfId="17" priority="15" operator="containsText" text="successful">
      <formula>NOT(ISERROR(SEARCH("successful",B2)))</formula>
    </cfRule>
    <cfRule type="containsText" dxfId="16" priority="16" operator="containsText" text="failed">
      <formula>NOT(ISERROR(SEARCH("failed",B2)))</formula>
    </cfRule>
  </conditionalFormatting>
  <conditionalFormatting sqref="E2:E366">
    <cfRule type="containsText" dxfId="15" priority="9" operator="containsText" text="canceled">
      <formula>NOT(ISERROR(SEARCH("canceled",E2)))</formula>
    </cfRule>
    <cfRule type="containsText" dxfId="14" priority="10" operator="containsText" text="live">
      <formula>NOT(ISERROR(SEARCH("live",E2)))</formula>
    </cfRule>
    <cfRule type="containsText" dxfId="13" priority="11" operator="containsText" text="successful">
      <formula>NOT(ISERROR(SEARCH("successful",E2)))</formula>
    </cfRule>
    <cfRule type="containsText" dxfId="12" priority="12" operator="containsText" text="failed">
      <formula>NOT(ISERROR(SEARCH("failed",E2)))</formula>
    </cfRule>
  </conditionalFormatting>
  <conditionalFormatting sqref="J2">
    <cfRule type="containsText" dxfId="11" priority="5" operator="containsText" text="canceled">
      <formula>NOT(ISERROR(SEARCH("canceled",J2)))</formula>
    </cfRule>
    <cfRule type="containsText" dxfId="10" priority="6" operator="containsText" text="live">
      <formula>NOT(ISERROR(SEARCH("live",J2)))</formula>
    </cfRule>
    <cfRule type="containsText" dxfId="9" priority="7" operator="containsText" text="successful">
      <formula>NOT(ISERROR(SEARCH("successful",J2)))</formula>
    </cfRule>
    <cfRule type="containsText" dxfId="8" priority="8" operator="containsText" text="failed">
      <formula>NOT(ISERROR(SEARCH("failed",J2)))</formula>
    </cfRule>
  </conditionalFormatting>
  <conditionalFormatting sqref="K2">
    <cfRule type="containsText" dxfId="3" priority="1" operator="containsText" text="canceled">
      <formula>NOT(ISERROR(SEARCH("canceled",K2)))</formula>
    </cfRule>
    <cfRule type="containsText" dxfId="2" priority="2" operator="containsText" text="live">
      <formula>NOT(ISERROR(SEARCH("live",K2)))</formula>
    </cfRule>
    <cfRule type="containsText" dxfId="1" priority="3" operator="containsText" text="successful">
      <formula>NOT(ISERROR(SEARCH("successful",K2)))</formula>
    </cfRule>
    <cfRule type="containsText" dxfId="0" priority="4" operator="containsText" text="failed">
      <formula>NOT(ISERROR(SEARCH("failed",K2)))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56E-C336-F240-B699-174374504C68}">
  <sheetPr codeName="Sheet7"/>
  <dimension ref="A3:G16"/>
  <sheetViews>
    <sheetView tabSelected="1" workbookViewId="0">
      <selection activeCell="H24" sqref="H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3" spans="1:7" x14ac:dyDescent="0.2">
      <c r="A3" s="11" t="s">
        <v>2045</v>
      </c>
      <c r="B3" s="11" t="s">
        <v>2044</v>
      </c>
    </row>
    <row r="4" spans="1:7" x14ac:dyDescent="0.2">
      <c r="A4" s="11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7" x14ac:dyDescent="0.2">
      <c r="A5" s="12" t="s">
        <v>2073</v>
      </c>
      <c r="B5" s="10">
        <v>14</v>
      </c>
      <c r="C5" s="10">
        <v>35</v>
      </c>
      <c r="D5" s="10">
        <v>1</v>
      </c>
      <c r="E5" s="10">
        <v>58</v>
      </c>
      <c r="F5" s="10">
        <v>108</v>
      </c>
      <c r="G5" s="4">
        <f>E5/F5</f>
        <v>0.53703703703703709</v>
      </c>
    </row>
    <row r="6" spans="1:7" x14ac:dyDescent="0.2">
      <c r="A6" s="12" t="s">
        <v>2086</v>
      </c>
      <c r="B6" s="10">
        <v>6</v>
      </c>
      <c r="C6" s="10">
        <v>40</v>
      </c>
      <c r="D6" s="10">
        <v>1</v>
      </c>
      <c r="E6" s="10">
        <v>56</v>
      </c>
      <c r="F6" s="10">
        <v>103</v>
      </c>
      <c r="G6" s="4">
        <f t="shared" ref="G6:G15" si="0">E6/F6</f>
        <v>0.5436893203883495</v>
      </c>
    </row>
    <row r="7" spans="1:7" x14ac:dyDescent="0.2">
      <c r="A7" s="12" t="s">
        <v>2087</v>
      </c>
      <c r="B7" s="10">
        <v>4</v>
      </c>
      <c r="C7" s="10">
        <v>32</v>
      </c>
      <c r="D7" s="10">
        <v>3</v>
      </c>
      <c r="E7" s="10">
        <v>45</v>
      </c>
      <c r="F7" s="10">
        <v>84</v>
      </c>
      <c r="G7" s="4">
        <f t="shared" si="0"/>
        <v>0.5357142857142857</v>
      </c>
    </row>
    <row r="8" spans="1:7" x14ac:dyDescent="0.2">
      <c r="A8" s="12" t="s">
        <v>2088</v>
      </c>
      <c r="B8" s="10">
        <v>4</v>
      </c>
      <c r="C8" s="10">
        <v>35</v>
      </c>
      <c r="D8" s="10">
        <v>1</v>
      </c>
      <c r="E8" s="10">
        <v>48</v>
      </c>
      <c r="F8" s="10">
        <v>88</v>
      </c>
      <c r="G8" s="4">
        <f t="shared" si="0"/>
        <v>0.54545454545454541</v>
      </c>
    </row>
    <row r="9" spans="1:7" x14ac:dyDescent="0.2">
      <c r="A9" s="12" t="s">
        <v>2089</v>
      </c>
      <c r="B9" s="10">
        <v>4</v>
      </c>
      <c r="C9" s="10">
        <v>37</v>
      </c>
      <c r="D9" s="10">
        <v>1</v>
      </c>
      <c r="E9" s="10">
        <v>60</v>
      </c>
      <c r="F9" s="10">
        <v>102</v>
      </c>
      <c r="G9" s="4">
        <f t="shared" si="0"/>
        <v>0.58823529411764708</v>
      </c>
    </row>
    <row r="10" spans="1:7" x14ac:dyDescent="0.2">
      <c r="A10" s="12" t="s">
        <v>2090</v>
      </c>
      <c r="B10" s="10">
        <v>7</v>
      </c>
      <c r="C10" s="10">
        <v>42</v>
      </c>
      <c r="D10" s="10">
        <v>2</v>
      </c>
      <c r="E10" s="10">
        <v>54</v>
      </c>
      <c r="F10" s="10">
        <v>105</v>
      </c>
      <c r="G10" s="4">
        <f t="shared" si="0"/>
        <v>0.51428571428571423</v>
      </c>
    </row>
    <row r="11" spans="1:7" x14ac:dyDescent="0.2">
      <c r="A11" s="12" t="s">
        <v>2091</v>
      </c>
      <c r="B11" s="10">
        <v>5</v>
      </c>
      <c r="C11" s="10">
        <v>42</v>
      </c>
      <c r="D11" s="10">
        <v>2</v>
      </c>
      <c r="E11" s="10">
        <v>49</v>
      </c>
      <c r="F11" s="10">
        <v>98</v>
      </c>
      <c r="G11" s="4">
        <f t="shared" si="0"/>
        <v>0.5</v>
      </c>
    </row>
    <row r="12" spans="1:7" x14ac:dyDescent="0.2">
      <c r="A12" s="12" t="s">
        <v>2092</v>
      </c>
      <c r="B12" s="10">
        <v>5</v>
      </c>
      <c r="C12" s="10">
        <v>28</v>
      </c>
      <c r="D12" s="10">
        <v>1</v>
      </c>
      <c r="E12" s="10">
        <v>67</v>
      </c>
      <c r="F12" s="10">
        <v>101</v>
      </c>
      <c r="G12" s="4">
        <f t="shared" si="0"/>
        <v>0.6633663366336634</v>
      </c>
    </row>
    <row r="13" spans="1:7" x14ac:dyDescent="0.2">
      <c r="A13" s="12" t="s">
        <v>2093</v>
      </c>
      <c r="B13" s="10">
        <v>4</v>
      </c>
      <c r="C13" s="10">
        <v>35</v>
      </c>
      <c r="D13" s="10">
        <v>2</v>
      </c>
      <c r="E13" s="10">
        <v>61</v>
      </c>
      <c r="F13" s="10">
        <v>102</v>
      </c>
      <c r="G13" s="4">
        <f t="shared" si="0"/>
        <v>0.59803921568627449</v>
      </c>
    </row>
    <row r="14" spans="1:7" x14ac:dyDescent="0.2">
      <c r="A14" s="12" t="s">
        <v>2094</v>
      </c>
      <c r="B14" s="10">
        <v>4</v>
      </c>
      <c r="C14" s="10">
        <v>36</v>
      </c>
      <c r="D14" s="10"/>
      <c r="E14" s="10">
        <v>67</v>
      </c>
      <c r="F14" s="10">
        <v>107</v>
      </c>
      <c r="G14" s="4">
        <f t="shared" si="0"/>
        <v>0.62616822429906538</v>
      </c>
    </row>
    <row r="15" spans="1:7" x14ac:dyDescent="0.2">
      <c r="A15" s="12" t="s">
        <v>2095</v>
      </c>
      <c r="B15" s="10"/>
      <c r="C15" s="10">
        <v>2</v>
      </c>
      <c r="D15" s="10"/>
      <c r="E15" s="10"/>
      <c r="F15" s="10">
        <v>2</v>
      </c>
      <c r="G15" s="4"/>
    </row>
    <row r="16" spans="1:7" x14ac:dyDescent="0.2">
      <c r="A16" s="12" t="s">
        <v>2043</v>
      </c>
      <c r="B16" s="10">
        <v>57</v>
      </c>
      <c r="C16" s="10">
        <v>364</v>
      </c>
      <c r="D16" s="10">
        <v>14</v>
      </c>
      <c r="E16" s="10">
        <v>565</v>
      </c>
      <c r="F16" s="1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 &amp; Outcome</vt:lpstr>
      <vt:lpstr>SubCategory &amp; Outcome</vt:lpstr>
      <vt:lpstr>Month &amp; Outcome</vt:lpstr>
      <vt:lpstr>Crowfunding Goal Analysis</vt:lpstr>
      <vt:lpstr>Statistical Analysis</vt:lpstr>
      <vt:lpstr>Success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Adam Gostinger</cp:lastModifiedBy>
  <dcterms:created xsi:type="dcterms:W3CDTF">2021-09-29T18:52:28Z</dcterms:created>
  <dcterms:modified xsi:type="dcterms:W3CDTF">2023-06-14T02:26:56Z</dcterms:modified>
</cp:coreProperties>
</file>