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CGRAY\Documents\"/>
    </mc:Choice>
  </mc:AlternateContent>
  <xr:revisionPtr revIDLastSave="0" documentId="13_ncr:1_{F8A40D62-1ED1-4287-8E92-47B5173A6931}" xr6:coauthVersionLast="36" xr6:coauthVersionMax="36" xr10:uidLastSave="{00000000-0000-0000-0000-000000000000}"/>
  <bookViews>
    <workbookView xWindow="0" yWindow="0" windowWidth="20490" windowHeight="7545" firstSheet="2" activeTab="5" xr2:uid="{00000000-000D-0000-FFFF-FFFF00000000}"/>
  </bookViews>
  <sheets>
    <sheet name="Instructions and Rubric" sheetId="8" r:id="rId1"/>
    <sheet name="Unadjusted TB" sheetId="1" r:id="rId2"/>
    <sheet name="Adjusting JEs" sheetId="2" r:id="rId3"/>
    <sheet name="Adjusted TB" sheetId="3" r:id="rId4"/>
    <sheet name="Income Statement" sheetId="6" r:id="rId5"/>
    <sheet name="Balance Sheet" sheetId="7" r:id="rId6"/>
    <sheet name="Closing Entries" sheetId="4" r:id="rId7"/>
    <sheet name="Post Closing TB" sheetId="5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2" i="7" l="1"/>
  <c r="C27" i="7"/>
  <c r="B22" i="2" l="1"/>
  <c r="B29" i="2" s="1"/>
  <c r="B36" i="2" s="1"/>
  <c r="B17" i="4"/>
  <c r="B8" i="4"/>
  <c r="C17" i="5"/>
  <c r="C14" i="5"/>
  <c r="B12" i="5"/>
  <c r="B10" i="5"/>
  <c r="B9" i="5"/>
  <c r="B8" i="5"/>
  <c r="B6" i="5"/>
  <c r="B5" i="5"/>
  <c r="H9" i="4"/>
  <c r="C9" i="4"/>
  <c r="H14" i="4"/>
  <c r="H13" i="4"/>
  <c r="G4" i="4"/>
  <c r="G2" i="4"/>
  <c r="C17" i="4"/>
  <c r="C14" i="4"/>
  <c r="C13" i="4"/>
  <c r="C12" i="4"/>
  <c r="C11" i="4"/>
  <c r="C10" i="4"/>
  <c r="C4" i="4"/>
  <c r="C3" i="4"/>
  <c r="C2" i="4"/>
  <c r="B29" i="7"/>
  <c r="B23" i="7"/>
  <c r="B15" i="7"/>
  <c r="B14" i="7"/>
  <c r="B13" i="7"/>
  <c r="B9" i="7"/>
  <c r="B7" i="7"/>
  <c r="B6" i="7"/>
  <c r="C20" i="6"/>
  <c r="B15" i="6"/>
  <c r="B14" i="6"/>
  <c r="C7" i="6"/>
  <c r="C5" i="6"/>
  <c r="B4" i="3"/>
  <c r="B7" i="5" s="1"/>
  <c r="B19" i="5" s="1"/>
  <c r="B22" i="3"/>
  <c r="B13" i="6" s="1"/>
  <c r="H12" i="4" s="1"/>
  <c r="C36" i="2"/>
  <c r="C37" i="2"/>
  <c r="H29" i="2"/>
  <c r="C13" i="3" s="1"/>
  <c r="C16" i="5" s="1"/>
  <c r="C30" i="2"/>
  <c r="C29" i="2"/>
  <c r="I23" i="2"/>
  <c r="C12" i="3" s="1"/>
  <c r="C15" i="5" s="1"/>
  <c r="C23" i="2"/>
  <c r="C22" i="2"/>
  <c r="H15" i="2"/>
  <c r="I16" i="2" s="1"/>
  <c r="C8" i="3" s="1"/>
  <c r="C11" i="5" s="1"/>
  <c r="C16" i="2"/>
  <c r="C15" i="2"/>
  <c r="H8" i="2"/>
  <c r="I9" i="2" s="1"/>
  <c r="C10" i="3" s="1"/>
  <c r="C13" i="5" s="1"/>
  <c r="C9" i="2"/>
  <c r="C8" i="2"/>
  <c r="B21" i="3" l="1"/>
  <c r="B12" i="6" s="1"/>
  <c r="H11" i="4" s="1"/>
  <c r="H22" i="2"/>
  <c r="B20" i="3" s="1"/>
  <c r="B11" i="6" s="1"/>
  <c r="H10" i="4" s="1"/>
  <c r="I30" i="2"/>
  <c r="C19" i="3" s="1"/>
  <c r="C6" i="6" s="1"/>
  <c r="G3" i="4" s="1"/>
  <c r="H5" i="4" s="1"/>
  <c r="B24" i="7"/>
  <c r="B17" i="7"/>
  <c r="B8" i="7"/>
  <c r="C10" i="7" s="1"/>
  <c r="B16" i="7"/>
  <c r="B25" i="7"/>
  <c r="C25" i="1"/>
  <c r="B25" i="1"/>
  <c r="B26" i="8"/>
  <c r="C25" i="3" l="1"/>
  <c r="C8" i="6"/>
  <c r="B25" i="3"/>
  <c r="G8" i="4"/>
  <c r="H18" i="4" s="1"/>
  <c r="G17" i="4" s="1"/>
  <c r="C16" i="6"/>
  <c r="C26" i="7"/>
  <c r="C18" i="7"/>
  <c r="C19" i="7" s="1"/>
  <c r="C27" i="1"/>
  <c r="C17" i="6" l="1"/>
  <c r="C21" i="6" s="1"/>
  <c r="B30" i="7" s="1"/>
  <c r="C31" i="7" s="1"/>
  <c r="C18" i="5" l="1"/>
  <c r="C19" i="5" s="1"/>
</calcChain>
</file>

<file path=xl/sharedStrings.xml><?xml version="1.0" encoding="utf-8"?>
<sst xmlns="http://schemas.openxmlformats.org/spreadsheetml/2006/main" count="150" uniqueCount="80">
  <si>
    <t>ACCOUNTING CYCLE PROJECT</t>
  </si>
  <si>
    <t>Cash</t>
  </si>
  <si>
    <t>Accounts Receivable</t>
  </si>
  <si>
    <t>Prepaid Insurance</t>
  </si>
  <si>
    <t>Land</t>
  </si>
  <si>
    <t>Buildings</t>
  </si>
  <si>
    <t>Accumulated Depreciation - Buildings</t>
  </si>
  <si>
    <t>Office Equipment</t>
  </si>
  <si>
    <t>Accumulated Depreciation - Office Equipment</t>
  </si>
  <si>
    <t>Accounts Payable</t>
  </si>
  <si>
    <t>Salaries and Wages Payable</t>
  </si>
  <si>
    <t>Deferred Rent Revenue</t>
  </si>
  <si>
    <t>Common Stock</t>
  </si>
  <si>
    <t>Retained Earnings</t>
  </si>
  <si>
    <t>Sales Revenue</t>
  </si>
  <si>
    <t>Interest Revenue</t>
  </si>
  <si>
    <t>Rent Revenue</t>
  </si>
  <si>
    <t>Salaries and Wages Expense</t>
  </si>
  <si>
    <t>Depreciation Expense</t>
  </si>
  <si>
    <t>Insurance Expense</t>
  </si>
  <si>
    <t>Utility Expense</t>
  </si>
  <si>
    <t>Maintenance Expense</t>
  </si>
  <si>
    <t>Debits</t>
  </si>
  <si>
    <t>Credits</t>
  </si>
  <si>
    <t>Prepare adjusting entries for the following:</t>
  </si>
  <si>
    <t>ADJUSTING JOURNAL ENTRIES</t>
  </si>
  <si>
    <t>The estimated useful life for the buildings is 40 years with no salvage value.  Straight-line depreciation is used.</t>
  </si>
  <si>
    <t>Rubric</t>
  </si>
  <si>
    <t xml:space="preserve">Students will be graded based on completion, accuracy, and formatting/professionalism.  </t>
  </si>
  <si>
    <t>The use of Excel formulas and links are required.  For example, the adjusted TB should link</t>
  </si>
  <si>
    <t>unadjusted TB amounts from the Unadjusted TB tab, and should also link to the Adjusting JE</t>
  </si>
  <si>
    <t>tab.  Numbers should not be manually entered (hard-keyed) unless absolutely necessary.</t>
  </si>
  <si>
    <t>Adjusted TB</t>
  </si>
  <si>
    <t>Income Statement</t>
  </si>
  <si>
    <t>Balance Sheet</t>
  </si>
  <si>
    <t>Closing Entries</t>
  </si>
  <si>
    <t>Post Closing TB</t>
  </si>
  <si>
    <t>Adjusting JEs (5@ 5% each)</t>
  </si>
  <si>
    <t>Cost of Goods Sold</t>
  </si>
  <si>
    <t>Inventory</t>
  </si>
  <si>
    <t>The enclosed unadjusted TB is provided for Song Enterprises for the year ended 12/31/2017.  Using the tabs provided, prepare the company's adjusting journal entries, adjusted trial balance, financial statements (multiple-step income statement and classified balance sheet), closing entries, and post-closing trial balance.</t>
  </si>
  <si>
    <t>IMPORTANT:  This assignment should be completed alone.  Students should treat this assignment similar to the requirements of an in-class open-book exam.  That is, the only resources allowed are the textbook and the professor.</t>
  </si>
  <si>
    <t>Deferred rent revenue at year-end should be $750.</t>
  </si>
  <si>
    <t>Accrued salaries and wages at year-end should be $4,860</t>
  </si>
  <si>
    <t>Prepaid insurance of $2,250 expired during the year.</t>
  </si>
  <si>
    <t>The office equipment is depreciated at 20% of original cost per year.  Straight-line depreciation is used.</t>
  </si>
  <si>
    <t>SONG ENTERPRISES</t>
  </si>
  <si>
    <t>For the year ended 12/31/2017</t>
  </si>
  <si>
    <t>Gross Profit</t>
  </si>
  <si>
    <t>Operating Expenses</t>
  </si>
  <si>
    <t>Total operating expenses</t>
  </si>
  <si>
    <t>Operating Loss</t>
  </si>
  <si>
    <t xml:space="preserve">Non-operating income </t>
  </si>
  <si>
    <t>Net Loss</t>
  </si>
  <si>
    <t>Assets</t>
  </si>
  <si>
    <t>Current Assets</t>
  </si>
  <si>
    <t>Property, Plant, &amp; Equipment</t>
  </si>
  <si>
    <t>Total Current Assets</t>
  </si>
  <si>
    <t>Property, Plant, &amp; Equipment (net)</t>
  </si>
  <si>
    <t>Current Liabilities</t>
  </si>
  <si>
    <t>Total Current Liabilities</t>
  </si>
  <si>
    <t>Total Assets</t>
  </si>
  <si>
    <t>Shareholder's Equity</t>
  </si>
  <si>
    <t>Total Shareholder's Equity</t>
  </si>
  <si>
    <t>Total Liabilities &amp; Shareholder's Equity</t>
  </si>
  <si>
    <t xml:space="preserve">Liabilities &amp; Shareholder's Equity </t>
  </si>
  <si>
    <t>Less: Accumulated Depreciation - Office Equipment</t>
  </si>
  <si>
    <t>Less: Accumulated Depreciation - Buildings</t>
  </si>
  <si>
    <t>Income Summary</t>
  </si>
  <si>
    <t>CLOSING ENTRIES</t>
  </si>
  <si>
    <t>For the Year Ended 12/31/2017</t>
  </si>
  <si>
    <t>Close Expense Accounts to Income Summary</t>
  </si>
  <si>
    <t>Close Income Summary to Retained Earnings</t>
  </si>
  <si>
    <t>Close Income Revenue Accounts to Income Summary</t>
  </si>
  <si>
    <t>To record Depreciation Expense for Office Equipment</t>
  </si>
  <si>
    <t>To record Salaries and Wages Expense</t>
  </si>
  <si>
    <t>To recognize Rent Revenue earned</t>
  </si>
  <si>
    <t>To record Depreciation Expense for Buildings</t>
  </si>
  <si>
    <t>To record Insurance Expense</t>
  </si>
  <si>
    <t xml:space="preserve">Total Liabilities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</si>
</sst>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0" applyNumberFormat="1"/>
    <xf numFmtId="0" fontId="0" fillId="0" borderId="2" xfId="0" applyBorder="1"/>
    <xf numFmtId="9" fontId="0" fillId="0" borderId="0" xfId="0" applyNumberFormat="1"/>
    <xf numFmtId="9" fontId="0" fillId="0" borderId="1" xfId="0" applyNumberForma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1"/>
    </xf>
    <xf numFmtId="0" fontId="0" fillId="0" borderId="0" xfId="0" applyBorder="1"/>
    <xf numFmtId="0" fontId="1" fillId="0" borderId="0" xfId="0" applyFont="1" applyAlignment="1">
      <alignment horizontal="left" indent="16"/>
    </xf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7" xfId="0" applyBorder="1" applyAlignment="1"/>
    <xf numFmtId="165" fontId="0" fillId="0" borderId="0" xfId="1" applyNumberFormat="1" applyFont="1"/>
    <xf numFmtId="164" fontId="0" fillId="0" borderId="2" xfId="0" applyNumberFormat="1" applyBorder="1"/>
    <xf numFmtId="165" fontId="0" fillId="0" borderId="6" xfId="1" applyNumberFormat="1" applyFont="1" applyBorder="1"/>
    <xf numFmtId="164" fontId="0" fillId="0" borderId="0" xfId="0" applyNumberFormat="1" applyAlignment="1">
      <alignment horizontal="left" indent="1"/>
    </xf>
    <xf numFmtId="164" fontId="0" fillId="0" borderId="2" xfId="0" applyNumberFormat="1" applyBorder="1" applyAlignment="1">
      <alignment horizontal="left" indent="1"/>
    </xf>
    <xf numFmtId="165" fontId="1" fillId="0" borderId="1" xfId="1" applyNumberFormat="1" applyFont="1" applyBorder="1"/>
    <xf numFmtId="166" fontId="0" fillId="0" borderId="0" xfId="0" applyNumberFormat="1"/>
    <xf numFmtId="166" fontId="0" fillId="0" borderId="0" xfId="0" applyNumberFormat="1" applyAlignment="1">
      <alignment wrapText="1"/>
    </xf>
    <xf numFmtId="166" fontId="0" fillId="0" borderId="0" xfId="0" applyNumberForma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Alignment="1">
      <alignment wrapText="1"/>
    </xf>
    <xf numFmtId="165" fontId="1" fillId="0" borderId="6" xfId="1" applyNumberFormat="1" applyFont="1" applyBorder="1"/>
    <xf numFmtId="164" fontId="0" fillId="0" borderId="1" xfId="0" applyNumberForma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120" zoomScaleNormal="120" workbookViewId="0">
      <selection activeCell="C6" sqref="C6"/>
    </sheetView>
  </sheetViews>
  <sheetFormatPr defaultColWidth="8.7109375" defaultRowHeight="15" x14ac:dyDescent="0.25"/>
  <cols>
    <col min="1" max="1" width="35.7109375" customWidth="1"/>
    <col min="2" max="2" width="18.42578125" customWidth="1"/>
    <col min="4" max="6" width="4.42578125" customWidth="1"/>
  </cols>
  <sheetData>
    <row r="1" spans="1:6" ht="27" thickBot="1" x14ac:dyDescent="0.45">
      <c r="A1" s="35" t="s">
        <v>0</v>
      </c>
      <c r="B1" s="36"/>
      <c r="C1" s="36"/>
      <c r="D1" s="36"/>
      <c r="E1" s="36"/>
      <c r="F1" s="37"/>
    </row>
    <row r="2" spans="1:6" ht="21" x14ac:dyDescent="0.35">
      <c r="A2" s="2"/>
    </row>
    <row r="3" spans="1:6" ht="15" customHeight="1" x14ac:dyDescent="0.25">
      <c r="A3" s="39" t="s">
        <v>41</v>
      </c>
      <c r="B3" s="39"/>
      <c r="C3" s="39"/>
      <c r="D3" s="39"/>
      <c r="E3" s="39"/>
      <c r="F3" s="39"/>
    </row>
    <row r="4" spans="1:6" ht="21" customHeight="1" x14ac:dyDescent="0.25">
      <c r="A4" s="39"/>
      <c r="B4" s="39"/>
      <c r="C4" s="39"/>
      <c r="D4" s="39"/>
      <c r="E4" s="39"/>
      <c r="F4" s="39"/>
    </row>
    <row r="5" spans="1:6" ht="21" customHeight="1" x14ac:dyDescent="0.25">
      <c r="A5" s="39"/>
      <c r="B5" s="39"/>
      <c r="C5" s="39"/>
      <c r="D5" s="39"/>
      <c r="E5" s="39"/>
      <c r="F5" s="39"/>
    </row>
    <row r="6" spans="1:6" ht="21" x14ac:dyDescent="0.35">
      <c r="A6" s="2"/>
    </row>
    <row r="7" spans="1:6" ht="15" customHeight="1" x14ac:dyDescent="0.25">
      <c r="A7" s="38" t="s">
        <v>40</v>
      </c>
      <c r="B7" s="38"/>
      <c r="C7" s="38"/>
      <c r="D7" s="38"/>
      <c r="E7" s="38"/>
      <c r="F7" s="38"/>
    </row>
    <row r="8" spans="1:6" ht="15" customHeight="1" x14ac:dyDescent="0.25">
      <c r="A8" s="38"/>
      <c r="B8" s="38"/>
      <c r="C8" s="38"/>
      <c r="D8" s="38"/>
      <c r="E8" s="38"/>
      <c r="F8" s="38"/>
    </row>
    <row r="9" spans="1:6" ht="15" customHeight="1" x14ac:dyDescent="0.25">
      <c r="A9" s="38"/>
      <c r="B9" s="38"/>
      <c r="C9" s="38"/>
      <c r="D9" s="38"/>
      <c r="E9" s="38"/>
      <c r="F9" s="38"/>
    </row>
    <row r="10" spans="1:6" ht="15" customHeight="1" x14ac:dyDescent="0.25">
      <c r="A10" s="38"/>
      <c r="B10" s="38"/>
      <c r="C10" s="38"/>
      <c r="D10" s="38"/>
      <c r="E10" s="38"/>
      <c r="F10" s="38"/>
    </row>
    <row r="11" spans="1:6" ht="1.9" customHeight="1" x14ac:dyDescent="0.25">
      <c r="A11" s="38"/>
      <c r="B11" s="38"/>
      <c r="C11" s="38"/>
      <c r="D11" s="38"/>
      <c r="E11" s="38"/>
      <c r="F11" s="38"/>
    </row>
    <row r="12" spans="1:6" hidden="1" x14ac:dyDescent="0.25">
      <c r="A12" s="38"/>
      <c r="B12" s="38"/>
      <c r="C12" s="38"/>
      <c r="D12" s="38"/>
      <c r="E12" s="38"/>
      <c r="F12" s="38"/>
    </row>
    <row r="14" spans="1:6" x14ac:dyDescent="0.25">
      <c r="A14" s="1" t="s">
        <v>27</v>
      </c>
    </row>
    <row r="15" spans="1:6" x14ac:dyDescent="0.25">
      <c r="A15" t="s">
        <v>28</v>
      </c>
    </row>
    <row r="16" spans="1:6" x14ac:dyDescent="0.25">
      <c r="A16" t="s">
        <v>29</v>
      </c>
    </row>
    <row r="17" spans="1:2" x14ac:dyDescent="0.25">
      <c r="A17" t="s">
        <v>30</v>
      </c>
    </row>
    <row r="18" spans="1:2" x14ac:dyDescent="0.25">
      <c r="A18" t="s">
        <v>31</v>
      </c>
    </row>
    <row r="20" spans="1:2" x14ac:dyDescent="0.25">
      <c r="A20" t="s">
        <v>37</v>
      </c>
      <c r="B20" s="5">
        <v>0.25</v>
      </c>
    </row>
    <row r="21" spans="1:2" x14ac:dyDescent="0.25">
      <c r="A21" t="s">
        <v>32</v>
      </c>
      <c r="B21" s="5">
        <v>0.2</v>
      </c>
    </row>
    <row r="22" spans="1:2" x14ac:dyDescent="0.25">
      <c r="A22" t="s">
        <v>33</v>
      </c>
      <c r="B22" s="5">
        <v>0.15</v>
      </c>
    </row>
    <row r="23" spans="1:2" x14ac:dyDescent="0.25">
      <c r="A23" t="s">
        <v>34</v>
      </c>
      <c r="B23" s="5">
        <v>0.15</v>
      </c>
    </row>
    <row r="24" spans="1:2" x14ac:dyDescent="0.25">
      <c r="A24" t="s">
        <v>35</v>
      </c>
      <c r="B24" s="5">
        <v>0.15</v>
      </c>
    </row>
    <row r="25" spans="1:2" x14ac:dyDescent="0.25">
      <c r="A25" t="s">
        <v>36</v>
      </c>
      <c r="B25" s="5">
        <v>0.1</v>
      </c>
    </row>
    <row r="26" spans="1:2" ht="15.75" thickBot="1" x14ac:dyDescent="0.3">
      <c r="B26" s="6">
        <f>SUM(B20:B25)</f>
        <v>1</v>
      </c>
    </row>
    <row r="27" spans="1:2" ht="15.75" thickTop="1" x14ac:dyDescent="0.25"/>
  </sheetData>
  <mergeCells count="3">
    <mergeCell ref="A1:F1"/>
    <mergeCell ref="A7:F12"/>
    <mergeCell ref="A3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7" zoomScale="115" zoomScaleNormal="115" workbookViewId="0">
      <selection activeCell="F9" sqref="F9"/>
    </sheetView>
  </sheetViews>
  <sheetFormatPr defaultColWidth="8.7109375" defaultRowHeight="15" x14ac:dyDescent="0.25"/>
  <cols>
    <col min="1" max="1" width="45.140625" customWidth="1"/>
    <col min="2" max="3" width="12.28515625" bestFit="1" customWidth="1"/>
  </cols>
  <sheetData>
    <row r="1" spans="1:3" x14ac:dyDescent="0.25">
      <c r="B1" s="4" t="s">
        <v>22</v>
      </c>
      <c r="C1" s="4" t="s">
        <v>23</v>
      </c>
    </row>
    <row r="2" spans="1:3" x14ac:dyDescent="0.25">
      <c r="A2" t="s">
        <v>1</v>
      </c>
      <c r="B2" s="10">
        <v>11812.8</v>
      </c>
      <c r="C2" s="10">
        <v>0</v>
      </c>
    </row>
    <row r="3" spans="1:3" x14ac:dyDescent="0.25">
      <c r="A3" t="s">
        <v>2</v>
      </c>
      <c r="B3" s="10">
        <v>13289.4</v>
      </c>
      <c r="C3" s="10">
        <v>0</v>
      </c>
    </row>
    <row r="4" spans="1:3" x14ac:dyDescent="0.25">
      <c r="A4" t="s">
        <v>3</v>
      </c>
      <c r="B4" s="10">
        <v>4429.7999999999993</v>
      </c>
      <c r="C4" s="10">
        <v>0</v>
      </c>
    </row>
    <row r="5" spans="1:3" x14ac:dyDescent="0.25">
      <c r="A5" t="s">
        <v>39</v>
      </c>
      <c r="B5" s="10">
        <v>7948.7999999999993</v>
      </c>
      <c r="C5" s="10">
        <v>0</v>
      </c>
    </row>
    <row r="6" spans="1:3" x14ac:dyDescent="0.25">
      <c r="A6" t="s">
        <v>4</v>
      </c>
      <c r="B6" s="10">
        <v>295320</v>
      </c>
      <c r="C6" s="10">
        <v>0</v>
      </c>
    </row>
    <row r="7" spans="1:3" x14ac:dyDescent="0.25">
      <c r="A7" t="s">
        <v>7</v>
      </c>
      <c r="B7" s="10">
        <v>73830</v>
      </c>
      <c r="C7" s="10">
        <v>0</v>
      </c>
    </row>
    <row r="8" spans="1:3" x14ac:dyDescent="0.25">
      <c r="A8" t="s">
        <v>8</v>
      </c>
      <c r="B8" s="10">
        <v>0</v>
      </c>
      <c r="C8" s="10">
        <v>29531.999999999996</v>
      </c>
    </row>
    <row r="9" spans="1:3" x14ac:dyDescent="0.25">
      <c r="A9" t="s">
        <v>5</v>
      </c>
      <c r="B9" s="10">
        <v>147660</v>
      </c>
      <c r="C9" s="10">
        <v>0</v>
      </c>
    </row>
    <row r="10" spans="1:3" x14ac:dyDescent="0.25">
      <c r="A10" t="s">
        <v>6</v>
      </c>
      <c r="B10" s="10">
        <v>0</v>
      </c>
      <c r="C10" s="10">
        <v>59063.999999999993</v>
      </c>
    </row>
    <row r="11" spans="1:3" x14ac:dyDescent="0.25">
      <c r="A11" t="s">
        <v>9</v>
      </c>
      <c r="B11" s="10">
        <v>0</v>
      </c>
      <c r="C11" s="10">
        <v>51754.829999999994</v>
      </c>
    </row>
    <row r="12" spans="1:3" x14ac:dyDescent="0.25">
      <c r="A12" t="s">
        <v>10</v>
      </c>
      <c r="B12" s="10">
        <v>0</v>
      </c>
      <c r="C12" s="10">
        <v>3836.3999999999996</v>
      </c>
    </row>
    <row r="13" spans="1:3" x14ac:dyDescent="0.25">
      <c r="A13" t="s">
        <v>11</v>
      </c>
      <c r="B13" s="10">
        <v>0</v>
      </c>
      <c r="C13" s="10">
        <v>2000.9999999999998</v>
      </c>
    </row>
    <row r="14" spans="1:3" x14ac:dyDescent="0.25">
      <c r="A14" t="s">
        <v>12</v>
      </c>
      <c r="B14" s="10">
        <v>0</v>
      </c>
      <c r="C14" s="10">
        <v>331200</v>
      </c>
    </row>
    <row r="15" spans="1:3" x14ac:dyDescent="0.25">
      <c r="A15" t="s">
        <v>13</v>
      </c>
      <c r="B15" s="10">
        <v>0</v>
      </c>
      <c r="C15" s="10">
        <v>83354.069999999992</v>
      </c>
    </row>
    <row r="16" spans="1:3" x14ac:dyDescent="0.25">
      <c r="A16" t="s">
        <v>14</v>
      </c>
      <c r="B16" s="10">
        <v>0</v>
      </c>
      <c r="C16" s="10">
        <v>132894</v>
      </c>
    </row>
    <row r="17" spans="1:3" x14ac:dyDescent="0.25">
      <c r="A17" t="s">
        <v>38</v>
      </c>
      <c r="B17" s="10">
        <v>73091.700000000012</v>
      </c>
      <c r="C17" s="10">
        <v>0</v>
      </c>
    </row>
    <row r="18" spans="1:3" x14ac:dyDescent="0.25">
      <c r="A18" t="s">
        <v>15</v>
      </c>
      <c r="B18" s="10">
        <v>0</v>
      </c>
      <c r="C18" s="10">
        <v>4429.7999999999993</v>
      </c>
    </row>
    <row r="19" spans="1:3" x14ac:dyDescent="0.25">
      <c r="A19" t="s">
        <v>16</v>
      </c>
      <c r="B19" s="10">
        <v>0</v>
      </c>
      <c r="C19" s="10">
        <v>11074.5</v>
      </c>
    </row>
    <row r="20" spans="1:3" x14ac:dyDescent="0.25">
      <c r="A20" t="s">
        <v>17</v>
      </c>
      <c r="B20" s="10">
        <v>43959.899999999994</v>
      </c>
      <c r="C20" s="10">
        <v>0</v>
      </c>
    </row>
    <row r="21" spans="1:3" x14ac:dyDescent="0.25">
      <c r="A21" t="s">
        <v>18</v>
      </c>
      <c r="B21" s="10">
        <v>0</v>
      </c>
      <c r="C21" s="10">
        <v>0</v>
      </c>
    </row>
    <row r="22" spans="1:3" x14ac:dyDescent="0.25">
      <c r="A22" t="s">
        <v>19</v>
      </c>
      <c r="B22" s="10">
        <v>0</v>
      </c>
      <c r="C22" s="10">
        <v>0</v>
      </c>
    </row>
    <row r="23" spans="1:3" x14ac:dyDescent="0.25">
      <c r="A23" t="s">
        <v>20</v>
      </c>
      <c r="B23" s="10">
        <v>28938.6</v>
      </c>
      <c r="C23" s="10">
        <v>0</v>
      </c>
    </row>
    <row r="24" spans="1:3" x14ac:dyDescent="0.25">
      <c r="A24" t="s">
        <v>21</v>
      </c>
      <c r="B24" s="10">
        <v>8859.5999999999985</v>
      </c>
      <c r="C24" s="10">
        <v>0</v>
      </c>
    </row>
    <row r="25" spans="1:3" ht="15.75" thickBot="1" x14ac:dyDescent="0.3">
      <c r="B25" s="34">
        <f>SUM(B2:B24)</f>
        <v>709140.6</v>
      </c>
      <c r="C25" s="34">
        <f>SUM(C2:C24)</f>
        <v>709140.6</v>
      </c>
    </row>
    <row r="26" spans="1:3" ht="15.75" thickTop="1" x14ac:dyDescent="0.25"/>
    <row r="27" spans="1:3" x14ac:dyDescent="0.25">
      <c r="C27" s="3">
        <f>C25-B25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zoomScaleNormal="100" workbookViewId="0">
      <selection activeCell="B39" sqref="B39"/>
    </sheetView>
  </sheetViews>
  <sheetFormatPr defaultColWidth="8.7109375" defaultRowHeight="15" x14ac:dyDescent="0.25"/>
  <cols>
    <col min="1" max="1" width="3.42578125" customWidth="1"/>
    <col min="2" max="2" width="17.85546875" bestFit="1" customWidth="1"/>
    <col min="6" max="7" width="9.5703125" bestFit="1" customWidth="1"/>
    <col min="8" max="8" width="11.7109375" bestFit="1" customWidth="1"/>
    <col min="9" max="9" width="11.5703125" bestFit="1" customWidth="1"/>
  </cols>
  <sheetData>
    <row r="1" spans="1:9" x14ac:dyDescent="0.25">
      <c r="A1" s="1" t="s">
        <v>25</v>
      </c>
    </row>
    <row r="3" spans="1:9" x14ac:dyDescent="0.25">
      <c r="A3" t="s">
        <v>24</v>
      </c>
    </row>
    <row r="6" spans="1:9" x14ac:dyDescent="0.25">
      <c r="A6" s="10">
        <v>1</v>
      </c>
      <c r="B6" t="s">
        <v>26</v>
      </c>
    </row>
    <row r="8" spans="1:9" x14ac:dyDescent="0.25">
      <c r="B8" s="27">
        <v>43100</v>
      </c>
      <c r="C8" t="str">
        <f>'Unadjusted TB'!A21</f>
        <v>Depreciation Expense</v>
      </c>
      <c r="H8" s="10">
        <f>'Unadjusted TB'!B9/40</f>
        <v>3691.5</v>
      </c>
      <c r="I8" s="3"/>
    </row>
    <row r="9" spans="1:9" x14ac:dyDescent="0.25">
      <c r="C9" s="8" t="str">
        <f>'Unadjusted TB'!A10</f>
        <v>Accumulated Depreciation - Buildings</v>
      </c>
      <c r="H9" s="3"/>
      <c r="I9" s="10">
        <f>H8</f>
        <v>3691.5</v>
      </c>
    </row>
    <row r="10" spans="1:9" x14ac:dyDescent="0.25">
      <c r="B10" s="40" t="s">
        <v>77</v>
      </c>
      <c r="C10" s="40"/>
      <c r="D10" s="40"/>
      <c r="E10" s="40"/>
      <c r="F10" s="40"/>
      <c r="G10" s="40"/>
    </row>
    <row r="11" spans="1:9" x14ac:dyDescent="0.25">
      <c r="B11" s="30"/>
      <c r="C11" s="30"/>
      <c r="D11" s="30"/>
      <c r="E11" s="30"/>
      <c r="F11" s="30"/>
      <c r="G11" s="30"/>
    </row>
    <row r="13" spans="1:9" x14ac:dyDescent="0.25">
      <c r="A13">
        <v>2</v>
      </c>
      <c r="B13" t="s">
        <v>45</v>
      </c>
    </row>
    <row r="15" spans="1:9" x14ac:dyDescent="0.25">
      <c r="B15" s="27">
        <v>43100</v>
      </c>
      <c r="C15" t="str">
        <f>'Unadjusted TB'!A21</f>
        <v>Depreciation Expense</v>
      </c>
      <c r="H15" s="10">
        <f>'Unadjusted TB'!B7*(0.2)</f>
        <v>14766</v>
      </c>
    </row>
    <row r="16" spans="1:9" x14ac:dyDescent="0.25">
      <c r="C16" s="8" t="str">
        <f>'Unadjusted TB'!A8</f>
        <v>Accumulated Depreciation - Office Equipment</v>
      </c>
      <c r="I16" s="10">
        <f>H15</f>
        <v>14766</v>
      </c>
    </row>
    <row r="17" spans="1:9" x14ac:dyDescent="0.25">
      <c r="B17" s="40" t="s">
        <v>74</v>
      </c>
      <c r="C17" s="40"/>
      <c r="D17" s="40"/>
      <c r="E17" s="40"/>
      <c r="F17" s="40"/>
      <c r="G17" s="40"/>
    </row>
    <row r="18" spans="1:9" x14ac:dyDescent="0.25">
      <c r="B18" s="30"/>
      <c r="C18" s="30"/>
      <c r="D18" s="30"/>
      <c r="E18" s="30"/>
      <c r="F18" s="30"/>
      <c r="G18" s="30"/>
    </row>
    <row r="20" spans="1:9" x14ac:dyDescent="0.25">
      <c r="A20">
        <v>3</v>
      </c>
      <c r="B20" t="s">
        <v>43</v>
      </c>
    </row>
    <row r="22" spans="1:9" x14ac:dyDescent="0.25">
      <c r="B22" s="27">
        <f>B15</f>
        <v>43100</v>
      </c>
      <c r="C22" t="str">
        <f>'Unadjusted TB'!A20</f>
        <v>Salaries and Wages Expense</v>
      </c>
      <c r="H22" s="10">
        <f>I23</f>
        <v>1023.6000000000004</v>
      </c>
    </row>
    <row r="23" spans="1:9" x14ac:dyDescent="0.25">
      <c r="C23" s="8" t="str">
        <f>'Unadjusted TB'!A12</f>
        <v>Salaries and Wages Payable</v>
      </c>
      <c r="I23" s="10">
        <f>4860-'Unadjusted TB'!C12</f>
        <v>1023.6000000000004</v>
      </c>
    </row>
    <row r="24" spans="1:9" x14ac:dyDescent="0.25">
      <c r="B24" s="40" t="s">
        <v>75</v>
      </c>
      <c r="C24" s="40"/>
      <c r="D24" s="40"/>
      <c r="E24" s="40"/>
      <c r="F24" s="40"/>
      <c r="G24" s="40"/>
    </row>
    <row r="27" spans="1:9" x14ac:dyDescent="0.25">
      <c r="A27">
        <v>4</v>
      </c>
      <c r="B27" t="s">
        <v>42</v>
      </c>
    </row>
    <row r="29" spans="1:9" x14ac:dyDescent="0.25">
      <c r="B29" s="27">
        <f>B22</f>
        <v>43100</v>
      </c>
      <c r="C29" t="str">
        <f>'Unadjusted TB'!A13</f>
        <v>Deferred Rent Revenue</v>
      </c>
      <c r="H29" s="10">
        <f>'Unadjusted TB'!C13-750</f>
        <v>1250.9999999999998</v>
      </c>
    </row>
    <row r="30" spans="1:9" x14ac:dyDescent="0.25">
      <c r="C30" s="8" t="str">
        <f>'Unadjusted TB'!A19</f>
        <v>Rent Revenue</v>
      </c>
      <c r="I30" s="10">
        <f>H29</f>
        <v>1250.9999999999998</v>
      </c>
    </row>
    <row r="31" spans="1:9" x14ac:dyDescent="0.25">
      <c r="B31" s="40" t="s">
        <v>76</v>
      </c>
      <c r="C31" s="41"/>
      <c r="D31" s="41"/>
      <c r="E31" s="41"/>
      <c r="F31" s="41"/>
      <c r="G31" s="41"/>
    </row>
    <row r="32" spans="1:9" x14ac:dyDescent="0.25">
      <c r="B32" s="30"/>
      <c r="C32" s="11"/>
      <c r="D32" s="11"/>
      <c r="E32" s="11"/>
      <c r="F32" s="11"/>
      <c r="G32" s="11"/>
    </row>
    <row r="34" spans="1:9" x14ac:dyDescent="0.25">
      <c r="A34">
        <v>5</v>
      </c>
      <c r="B34" t="s">
        <v>44</v>
      </c>
    </row>
    <row r="36" spans="1:9" x14ac:dyDescent="0.25">
      <c r="B36" s="27">
        <f>B29</f>
        <v>43100</v>
      </c>
      <c r="C36" t="str">
        <f>'Unadjusted TB'!A22</f>
        <v>Insurance Expense</v>
      </c>
      <c r="H36" s="10">
        <v>2250</v>
      </c>
    </row>
    <row r="37" spans="1:9" x14ac:dyDescent="0.25">
      <c r="C37" s="8" t="str">
        <f>'Unadjusted TB'!A4</f>
        <v>Prepaid Insurance</v>
      </c>
      <c r="I37" s="10">
        <v>2250</v>
      </c>
    </row>
    <row r="38" spans="1:9" x14ac:dyDescent="0.25">
      <c r="B38" s="40" t="s">
        <v>78</v>
      </c>
      <c r="C38" s="41"/>
      <c r="D38" s="41"/>
      <c r="E38" s="41"/>
      <c r="F38" s="41"/>
      <c r="G38" s="41"/>
    </row>
  </sheetData>
  <mergeCells count="5">
    <mergeCell ref="B10:G10"/>
    <mergeCell ref="B17:G17"/>
    <mergeCell ref="B24:G24"/>
    <mergeCell ref="B31:G31"/>
    <mergeCell ref="B38:G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zoomScale="118" zoomScaleNormal="118" workbookViewId="0">
      <selection activeCell="B2" sqref="B2:C25"/>
    </sheetView>
  </sheetViews>
  <sheetFormatPr defaultColWidth="8.7109375" defaultRowHeight="15" x14ac:dyDescent="0.25"/>
  <cols>
    <col min="1" max="1" width="42.7109375" bestFit="1" customWidth="1"/>
    <col min="2" max="3" width="12" bestFit="1" customWidth="1"/>
  </cols>
  <sheetData>
    <row r="1" spans="1:3" x14ac:dyDescent="0.25">
      <c r="B1" s="4" t="s">
        <v>22</v>
      </c>
      <c r="C1" s="4" t="s">
        <v>23</v>
      </c>
    </row>
    <row r="2" spans="1:3" x14ac:dyDescent="0.25">
      <c r="A2" t="s">
        <v>1</v>
      </c>
      <c r="B2" s="10">
        <v>11812.8</v>
      </c>
      <c r="C2" s="10">
        <v>0</v>
      </c>
    </row>
    <row r="3" spans="1:3" x14ac:dyDescent="0.25">
      <c r="A3" t="s">
        <v>2</v>
      </c>
      <c r="B3" s="10">
        <v>13289.4</v>
      </c>
      <c r="C3" s="10">
        <v>0</v>
      </c>
    </row>
    <row r="4" spans="1:3" x14ac:dyDescent="0.25">
      <c r="A4" t="s">
        <v>3</v>
      </c>
      <c r="B4" s="10">
        <f>4429.8-'Adjusting JEs'!I37</f>
        <v>2179.8000000000002</v>
      </c>
      <c r="C4" s="10">
        <v>0</v>
      </c>
    </row>
    <row r="5" spans="1:3" x14ac:dyDescent="0.25">
      <c r="A5" t="s">
        <v>39</v>
      </c>
      <c r="B5" s="10">
        <v>7948.7999999999993</v>
      </c>
      <c r="C5" s="10">
        <v>0</v>
      </c>
    </row>
    <row r="6" spans="1:3" x14ac:dyDescent="0.25">
      <c r="A6" t="s">
        <v>4</v>
      </c>
      <c r="B6" s="10">
        <v>295320</v>
      </c>
      <c r="C6" s="10">
        <v>0</v>
      </c>
    </row>
    <row r="7" spans="1:3" x14ac:dyDescent="0.25">
      <c r="A7" t="s">
        <v>7</v>
      </c>
      <c r="B7" s="10">
        <v>73830</v>
      </c>
      <c r="C7" s="10">
        <v>0</v>
      </c>
    </row>
    <row r="8" spans="1:3" x14ac:dyDescent="0.25">
      <c r="A8" t="s">
        <v>8</v>
      </c>
      <c r="B8" s="10">
        <v>0</v>
      </c>
      <c r="C8" s="10">
        <f>29532+'Adjusting JEs'!I16</f>
        <v>44298</v>
      </c>
    </row>
    <row r="9" spans="1:3" x14ac:dyDescent="0.25">
      <c r="A9" t="s">
        <v>5</v>
      </c>
      <c r="B9" s="10">
        <v>147660</v>
      </c>
      <c r="C9" s="10">
        <v>0</v>
      </c>
    </row>
    <row r="10" spans="1:3" x14ac:dyDescent="0.25">
      <c r="A10" t="s">
        <v>6</v>
      </c>
      <c r="B10" s="10">
        <v>0</v>
      </c>
      <c r="C10" s="10">
        <f>59064+'Adjusting JEs'!I9</f>
        <v>62755.5</v>
      </c>
    </row>
    <row r="11" spans="1:3" x14ac:dyDescent="0.25">
      <c r="A11" t="s">
        <v>9</v>
      </c>
      <c r="B11" s="10">
        <v>0</v>
      </c>
      <c r="C11" s="10">
        <v>51754.829999999994</v>
      </c>
    </row>
    <row r="12" spans="1:3" x14ac:dyDescent="0.25">
      <c r="A12" t="s">
        <v>10</v>
      </c>
      <c r="B12" s="10">
        <v>0</v>
      </c>
      <c r="C12" s="10">
        <f>3836.4+'Adjusting JEs'!I23</f>
        <v>4860</v>
      </c>
    </row>
    <row r="13" spans="1:3" x14ac:dyDescent="0.25">
      <c r="A13" t="s">
        <v>11</v>
      </c>
      <c r="B13" s="10">
        <v>0</v>
      </c>
      <c r="C13" s="10">
        <f>2001-'Adjusting JEs'!H29</f>
        <v>750.00000000000023</v>
      </c>
    </row>
    <row r="14" spans="1:3" x14ac:dyDescent="0.25">
      <c r="A14" t="s">
        <v>12</v>
      </c>
      <c r="B14" s="10">
        <v>0</v>
      </c>
      <c r="C14" s="10">
        <v>331200</v>
      </c>
    </row>
    <row r="15" spans="1:3" x14ac:dyDescent="0.25">
      <c r="A15" t="s">
        <v>13</v>
      </c>
      <c r="B15" s="10">
        <v>0</v>
      </c>
      <c r="C15" s="10">
        <v>83354.069999999992</v>
      </c>
    </row>
    <row r="16" spans="1:3" x14ac:dyDescent="0.25">
      <c r="A16" t="s">
        <v>14</v>
      </c>
      <c r="B16" s="10">
        <v>0</v>
      </c>
      <c r="C16" s="10">
        <v>132894</v>
      </c>
    </row>
    <row r="17" spans="1:3" x14ac:dyDescent="0.25">
      <c r="A17" t="s">
        <v>38</v>
      </c>
      <c r="B17" s="10">
        <v>73091.700000000012</v>
      </c>
      <c r="C17" s="10">
        <v>0</v>
      </c>
    </row>
    <row r="18" spans="1:3" x14ac:dyDescent="0.25">
      <c r="A18" t="s">
        <v>15</v>
      </c>
      <c r="B18" s="10">
        <v>0</v>
      </c>
      <c r="C18" s="10">
        <v>4429.7999999999993</v>
      </c>
    </row>
    <row r="19" spans="1:3" x14ac:dyDescent="0.25">
      <c r="A19" t="s">
        <v>16</v>
      </c>
      <c r="B19" s="10">
        <v>0</v>
      </c>
      <c r="C19" s="10">
        <f>11074.5+'Adjusting JEs'!I30</f>
        <v>12325.5</v>
      </c>
    </row>
    <row r="20" spans="1:3" x14ac:dyDescent="0.25">
      <c r="A20" t="s">
        <v>17</v>
      </c>
      <c r="B20" s="10">
        <f>43959.9+'Adjusting JEs'!H22</f>
        <v>44983.5</v>
      </c>
      <c r="C20" s="10">
        <v>0</v>
      </c>
    </row>
    <row r="21" spans="1:3" x14ac:dyDescent="0.25">
      <c r="A21" t="s">
        <v>18</v>
      </c>
      <c r="B21" s="10">
        <f>'Adjusting JEs'!H8+'Adjusting JEs'!H15</f>
        <v>18457.5</v>
      </c>
      <c r="C21" s="10">
        <v>0</v>
      </c>
    </row>
    <row r="22" spans="1:3" x14ac:dyDescent="0.25">
      <c r="A22" t="s">
        <v>19</v>
      </c>
      <c r="B22" s="10">
        <f>'Adjusting JEs'!H36</f>
        <v>2250</v>
      </c>
      <c r="C22" s="10">
        <v>0</v>
      </c>
    </row>
    <row r="23" spans="1:3" x14ac:dyDescent="0.25">
      <c r="A23" t="s">
        <v>20</v>
      </c>
      <c r="B23" s="10">
        <v>28938.6</v>
      </c>
      <c r="C23" s="10">
        <v>0</v>
      </c>
    </row>
    <row r="24" spans="1:3" x14ac:dyDescent="0.25">
      <c r="A24" t="s">
        <v>21</v>
      </c>
      <c r="B24" s="10">
        <v>8859.5999999999985</v>
      </c>
      <c r="C24" s="10">
        <v>0</v>
      </c>
    </row>
    <row r="25" spans="1:3" ht="15.75" thickBot="1" x14ac:dyDescent="0.3">
      <c r="B25" s="34">
        <f>SUM(B2:B24)</f>
        <v>728621.7</v>
      </c>
      <c r="C25" s="34">
        <f>SUM(C2:C24)</f>
        <v>728621.7</v>
      </c>
    </row>
    <row r="26" spans="1:3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zoomScale="115" zoomScaleNormal="115" workbookViewId="0">
      <selection activeCell="F21" sqref="F21"/>
    </sheetView>
  </sheetViews>
  <sheetFormatPr defaultColWidth="8.7109375" defaultRowHeight="15" x14ac:dyDescent="0.25"/>
  <cols>
    <col min="1" max="1" width="28.85546875" bestFit="1" customWidth="1"/>
    <col min="2" max="2" width="11.140625" bestFit="1" customWidth="1"/>
    <col min="3" max="3" width="13" bestFit="1" customWidth="1"/>
  </cols>
  <sheetData>
    <row r="1" spans="1:4" x14ac:dyDescent="0.25">
      <c r="A1" s="42" t="s">
        <v>46</v>
      </c>
      <c r="B1" s="42"/>
      <c r="C1" s="42"/>
      <c r="D1" s="42"/>
    </row>
    <row r="2" spans="1:4" x14ac:dyDescent="0.25">
      <c r="A2" s="42" t="s">
        <v>33</v>
      </c>
      <c r="B2" s="42"/>
      <c r="C2" s="42"/>
      <c r="D2" s="42"/>
    </row>
    <row r="3" spans="1:4" x14ac:dyDescent="0.25">
      <c r="A3" s="43" t="s">
        <v>70</v>
      </c>
      <c r="B3" s="43"/>
      <c r="C3" s="43"/>
      <c r="D3" s="43"/>
    </row>
    <row r="5" spans="1:4" x14ac:dyDescent="0.25">
      <c r="A5" t="s">
        <v>14</v>
      </c>
      <c r="C5" s="21">
        <f>'Adjusted TB'!C16</f>
        <v>132894</v>
      </c>
    </row>
    <row r="6" spans="1:4" x14ac:dyDescent="0.25">
      <c r="A6" t="s">
        <v>16</v>
      </c>
      <c r="C6" s="10">
        <f>'Adjusted TB'!C19</f>
        <v>12325.5</v>
      </c>
    </row>
    <row r="7" spans="1:4" x14ac:dyDescent="0.25">
      <c r="A7" t="s">
        <v>38</v>
      </c>
      <c r="C7" s="22">
        <f>('Adjusted TB'!B17)</f>
        <v>73091.700000000012</v>
      </c>
    </row>
    <row r="8" spans="1:4" x14ac:dyDescent="0.25">
      <c r="A8" s="8" t="s">
        <v>48</v>
      </c>
      <c r="C8" s="10">
        <f>SUM(C5:C6)-C7</f>
        <v>72127.799999999988</v>
      </c>
    </row>
    <row r="10" spans="1:4" x14ac:dyDescent="0.25">
      <c r="A10" t="s">
        <v>49</v>
      </c>
    </row>
    <row r="11" spans="1:4" x14ac:dyDescent="0.25">
      <c r="A11" s="8" t="s">
        <v>17</v>
      </c>
      <c r="B11" s="10">
        <f>'Adjusted TB'!B20</f>
        <v>44983.5</v>
      </c>
    </row>
    <row r="12" spans="1:4" x14ac:dyDescent="0.25">
      <c r="A12" s="8" t="s">
        <v>18</v>
      </c>
      <c r="B12" s="10">
        <f>'Adjusted TB'!B21</f>
        <v>18457.5</v>
      </c>
    </row>
    <row r="13" spans="1:4" x14ac:dyDescent="0.25">
      <c r="A13" s="8" t="s">
        <v>19</v>
      </c>
      <c r="B13" s="10">
        <f>'Adjusted TB'!B22</f>
        <v>2250</v>
      </c>
    </row>
    <row r="14" spans="1:4" x14ac:dyDescent="0.25">
      <c r="A14" s="8" t="s">
        <v>20</v>
      </c>
      <c r="B14" s="10">
        <f>'Adjusted TB'!B23</f>
        <v>28938.6</v>
      </c>
    </row>
    <row r="15" spans="1:4" x14ac:dyDescent="0.25">
      <c r="A15" s="8" t="s">
        <v>21</v>
      </c>
      <c r="B15" s="22">
        <f>'Adjusted TB'!B24</f>
        <v>8859.5999999999985</v>
      </c>
      <c r="C15" s="16"/>
    </row>
    <row r="16" spans="1:4" x14ac:dyDescent="0.25">
      <c r="A16" s="13" t="s">
        <v>50</v>
      </c>
      <c r="C16" s="22">
        <f>SUM(B11:B15)</f>
        <v>103489.20000000001</v>
      </c>
    </row>
    <row r="17" spans="1:3" x14ac:dyDescent="0.25">
      <c r="A17" s="15" t="s">
        <v>51</v>
      </c>
      <c r="C17" s="10">
        <f>C8-C16</f>
        <v>-31361.400000000023</v>
      </c>
    </row>
    <row r="19" spans="1:3" x14ac:dyDescent="0.25">
      <c r="A19" s="9" t="s">
        <v>52</v>
      </c>
    </row>
    <row r="20" spans="1:3" x14ac:dyDescent="0.25">
      <c r="A20" s="8" t="s">
        <v>15</v>
      </c>
      <c r="C20" s="22">
        <f>'Adjusted TB'!C18</f>
        <v>4429.7999999999993</v>
      </c>
    </row>
    <row r="21" spans="1:3" ht="15.75" thickBot="1" x14ac:dyDescent="0.3">
      <c r="A21" s="17" t="s">
        <v>53</v>
      </c>
      <c r="C21" s="33">
        <f>C17+C20</f>
        <v>-26931.600000000024</v>
      </c>
    </row>
    <row r="22" spans="1:3" ht="15.75" thickTop="1" x14ac:dyDescent="0.25"/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abSelected="1" zoomScale="115" zoomScaleNormal="115" workbookViewId="0">
      <selection activeCell="C33" sqref="C33"/>
    </sheetView>
  </sheetViews>
  <sheetFormatPr defaultColWidth="8.7109375" defaultRowHeight="15" x14ac:dyDescent="0.25"/>
  <cols>
    <col min="1" max="1" width="48.85546875" bestFit="1" customWidth="1"/>
    <col min="2" max="2" width="12.28515625" bestFit="1" customWidth="1"/>
    <col min="3" max="3" width="13.42578125" bestFit="1" customWidth="1"/>
  </cols>
  <sheetData>
    <row r="1" spans="1:4" x14ac:dyDescent="0.25">
      <c r="A1" s="42" t="s">
        <v>46</v>
      </c>
      <c r="B1" s="42"/>
      <c r="C1" s="42"/>
      <c r="D1" s="42"/>
    </row>
    <row r="2" spans="1:4" x14ac:dyDescent="0.25">
      <c r="A2" s="42" t="s">
        <v>34</v>
      </c>
      <c r="B2" s="42"/>
      <c r="C2" s="42"/>
      <c r="D2" s="42"/>
    </row>
    <row r="3" spans="1:4" x14ac:dyDescent="0.25">
      <c r="A3" s="43" t="s">
        <v>47</v>
      </c>
      <c r="B3" s="43"/>
      <c r="C3" s="43"/>
      <c r="D3" s="43"/>
    </row>
    <row r="4" spans="1:4" x14ac:dyDescent="0.25">
      <c r="A4" s="19" t="s">
        <v>54</v>
      </c>
      <c r="B4" s="20"/>
      <c r="C4" s="20"/>
      <c r="D4" s="20"/>
    </row>
    <row r="5" spans="1:4" x14ac:dyDescent="0.25">
      <c r="A5" t="s">
        <v>55</v>
      </c>
    </row>
    <row r="6" spans="1:4" x14ac:dyDescent="0.25">
      <c r="A6" s="7" t="s">
        <v>1</v>
      </c>
      <c r="B6" s="21">
        <f>'Adjusted TB'!B2</f>
        <v>11812.8</v>
      </c>
    </row>
    <row r="7" spans="1:4" x14ac:dyDescent="0.25">
      <c r="A7" s="7" t="s">
        <v>2</v>
      </c>
      <c r="B7" s="10">
        <f>'Adjusted TB'!B3</f>
        <v>13289.4</v>
      </c>
    </row>
    <row r="8" spans="1:4" x14ac:dyDescent="0.25">
      <c r="A8" s="7" t="s">
        <v>3</v>
      </c>
      <c r="B8" s="10">
        <f>'Adjusted TB'!B4</f>
        <v>2179.8000000000002</v>
      </c>
    </row>
    <row r="9" spans="1:4" x14ac:dyDescent="0.25">
      <c r="A9" s="7" t="s">
        <v>39</v>
      </c>
      <c r="B9" s="22">
        <f>'Adjusted TB'!B5</f>
        <v>7948.7999999999993</v>
      </c>
    </row>
    <row r="10" spans="1:4" x14ac:dyDescent="0.25">
      <c r="A10" s="13" t="s">
        <v>57</v>
      </c>
      <c r="C10" s="10">
        <f>SUM(B6:B9)</f>
        <v>35230.799999999996</v>
      </c>
    </row>
    <row r="11" spans="1:4" x14ac:dyDescent="0.25">
      <c r="A11" s="7"/>
    </row>
    <row r="12" spans="1:4" x14ac:dyDescent="0.25">
      <c r="A12" s="9" t="s">
        <v>56</v>
      </c>
    </row>
    <row r="13" spans="1:4" x14ac:dyDescent="0.25">
      <c r="A13" s="7" t="s">
        <v>4</v>
      </c>
      <c r="B13" s="10">
        <f>'Adjusted TB'!B6</f>
        <v>295320</v>
      </c>
    </row>
    <row r="14" spans="1:4" x14ac:dyDescent="0.25">
      <c r="A14" s="7" t="s">
        <v>7</v>
      </c>
      <c r="B14" s="10">
        <f>'Adjusted TB'!B7</f>
        <v>73830</v>
      </c>
    </row>
    <row r="15" spans="1:4" x14ac:dyDescent="0.25">
      <c r="A15" s="7" t="s">
        <v>5</v>
      </c>
      <c r="B15" s="10">
        <f>'Adjusted TB'!B9</f>
        <v>147660</v>
      </c>
    </row>
    <row r="16" spans="1:4" x14ac:dyDescent="0.25">
      <c r="A16" s="7" t="s">
        <v>66</v>
      </c>
      <c r="B16" s="10">
        <f>-('Adjusted TB'!C8)</f>
        <v>-44298</v>
      </c>
    </row>
    <row r="17" spans="1:5" x14ac:dyDescent="0.25">
      <c r="A17" s="7" t="s">
        <v>67</v>
      </c>
      <c r="B17" s="22">
        <f>-('Adjusted TB'!C10)</f>
        <v>-62755.5</v>
      </c>
    </row>
    <row r="18" spans="1:5" x14ac:dyDescent="0.25">
      <c r="A18" s="12" t="s">
        <v>58</v>
      </c>
      <c r="C18" s="22">
        <f>SUM(B13:B17)</f>
        <v>409756.5</v>
      </c>
    </row>
    <row r="19" spans="1:5" ht="15.75" thickBot="1" x14ac:dyDescent="0.3">
      <c r="A19" s="14" t="s">
        <v>61</v>
      </c>
      <c r="B19" s="7"/>
      <c r="C19" s="26">
        <f>C10+C18</f>
        <v>444987.3</v>
      </c>
    </row>
    <row r="20" spans="1:5" ht="15.75" thickTop="1" x14ac:dyDescent="0.25">
      <c r="A20" s="7"/>
      <c r="B20" s="7"/>
    </row>
    <row r="21" spans="1:5" x14ac:dyDescent="0.25">
      <c r="A21" s="11" t="s">
        <v>65</v>
      </c>
      <c r="B21" s="18"/>
      <c r="C21" s="18"/>
      <c r="D21" s="18"/>
      <c r="E21" s="18"/>
    </row>
    <row r="22" spans="1:5" x14ac:dyDescent="0.25">
      <c r="A22" s="9" t="s">
        <v>59</v>
      </c>
      <c r="B22" s="7"/>
    </row>
    <row r="23" spans="1:5" x14ac:dyDescent="0.25">
      <c r="A23" s="7" t="s">
        <v>9</v>
      </c>
      <c r="B23" s="24">
        <f>'Adjusted TB'!C11</f>
        <v>51754.829999999994</v>
      </c>
    </row>
    <row r="24" spans="1:5" x14ac:dyDescent="0.25">
      <c r="A24" s="7" t="s">
        <v>10</v>
      </c>
      <c r="B24" s="24">
        <f>'Adjusted TB'!C12</f>
        <v>4860</v>
      </c>
    </row>
    <row r="25" spans="1:5" x14ac:dyDescent="0.25">
      <c r="A25" s="7" t="s">
        <v>11</v>
      </c>
      <c r="B25" s="25">
        <f>'Adjusted TB'!C13</f>
        <v>750.00000000000023</v>
      </c>
    </row>
    <row r="26" spans="1:5" x14ac:dyDescent="0.25">
      <c r="A26" s="12" t="s">
        <v>60</v>
      </c>
      <c r="C26" s="25">
        <f>SUM(B23:B25)</f>
        <v>57364.829999999994</v>
      </c>
    </row>
    <row r="27" spans="1:5" x14ac:dyDescent="0.25">
      <c r="A27" s="13" t="s">
        <v>79</v>
      </c>
      <c r="B27" s="7"/>
      <c r="C27" s="10">
        <f>C26</f>
        <v>57364.829999999994</v>
      </c>
    </row>
    <row r="28" spans="1:5" x14ac:dyDescent="0.25">
      <c r="A28" s="9" t="s">
        <v>62</v>
      </c>
      <c r="B28" s="7"/>
    </row>
    <row r="29" spans="1:5" x14ac:dyDescent="0.25">
      <c r="A29" s="8" t="s">
        <v>12</v>
      </c>
      <c r="B29" s="10">
        <f>'Adjusted TB'!C14</f>
        <v>331200</v>
      </c>
    </row>
    <row r="30" spans="1:5" x14ac:dyDescent="0.25">
      <c r="A30" s="8" t="s">
        <v>13</v>
      </c>
      <c r="B30" s="10">
        <f>'Adjusted TB'!C15+'Income Statement'!C21</f>
        <v>56422.469999999972</v>
      </c>
    </row>
    <row r="31" spans="1:5" x14ac:dyDescent="0.25">
      <c r="A31" s="12" t="s">
        <v>63</v>
      </c>
      <c r="C31" s="22">
        <f>SUM(B29:B30)</f>
        <v>387622.47</v>
      </c>
    </row>
    <row r="32" spans="1:5" ht="15.75" thickBot="1" x14ac:dyDescent="0.3">
      <c r="A32" s="14" t="s">
        <v>64</v>
      </c>
      <c r="C32" s="26">
        <f>C27+C31</f>
        <v>444987.3</v>
      </c>
    </row>
    <row r="33" ht="15.75" thickTop="1" x14ac:dyDescent="0.25"/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>
      <selection activeCell="J13" sqref="J13"/>
    </sheetView>
  </sheetViews>
  <sheetFormatPr defaultColWidth="8.7109375" defaultRowHeight="15" x14ac:dyDescent="0.25"/>
  <cols>
    <col min="2" max="2" width="17.85546875" bestFit="1" customWidth="1"/>
    <col min="7" max="8" width="11.5703125" bestFit="1" customWidth="1"/>
  </cols>
  <sheetData>
    <row r="1" spans="1:8" ht="39.75" customHeight="1" x14ac:dyDescent="0.5">
      <c r="A1" s="44" t="s">
        <v>69</v>
      </c>
      <c r="B1" s="44"/>
      <c r="C1" s="44"/>
      <c r="D1" s="44"/>
      <c r="E1" s="44"/>
      <c r="F1" s="44"/>
      <c r="G1" s="44"/>
      <c r="H1" s="44"/>
    </row>
    <row r="2" spans="1:8" x14ac:dyDescent="0.25">
      <c r="A2">
        <v>1</v>
      </c>
      <c r="B2" s="28">
        <v>43100</v>
      </c>
      <c r="C2" t="str">
        <f>'Income Statement'!A5</f>
        <v>Sales Revenue</v>
      </c>
      <c r="G2" s="3">
        <f>'Income Statement'!C5</f>
        <v>132894</v>
      </c>
    </row>
    <row r="3" spans="1:8" x14ac:dyDescent="0.25">
      <c r="B3" s="32"/>
      <c r="C3" t="str">
        <f>'Income Statement'!A6</f>
        <v>Rent Revenue</v>
      </c>
      <c r="G3" s="3">
        <f>'Income Statement'!C6</f>
        <v>12325.5</v>
      </c>
    </row>
    <row r="4" spans="1:8" x14ac:dyDescent="0.25">
      <c r="C4" t="str">
        <f>'Income Statement'!A20</f>
        <v>Interest Revenue</v>
      </c>
      <c r="G4" s="3">
        <f>'Income Statement'!C20</f>
        <v>4429.7999999999993</v>
      </c>
    </row>
    <row r="5" spans="1:8" x14ac:dyDescent="0.25">
      <c r="C5" s="8" t="s">
        <v>68</v>
      </c>
      <c r="H5" s="3">
        <f>SUM(G2:G4)</f>
        <v>149649.29999999999</v>
      </c>
    </row>
    <row r="6" spans="1:8" x14ac:dyDescent="0.25">
      <c r="B6" s="40" t="s">
        <v>73</v>
      </c>
      <c r="C6" s="40"/>
      <c r="D6" s="40"/>
      <c r="E6" s="40"/>
      <c r="F6" s="40"/>
      <c r="G6" s="31"/>
      <c r="H6" s="18"/>
    </row>
    <row r="8" spans="1:8" x14ac:dyDescent="0.25">
      <c r="A8">
        <v>2</v>
      </c>
      <c r="B8" s="29">
        <f>B2</f>
        <v>43100</v>
      </c>
      <c r="C8" t="s">
        <v>68</v>
      </c>
      <c r="G8" s="3">
        <f>SUM(H9:H14)</f>
        <v>176580.90000000002</v>
      </c>
    </row>
    <row r="9" spans="1:8" x14ac:dyDescent="0.25">
      <c r="C9" s="8" t="str">
        <f>'Income Statement'!A7</f>
        <v>Cost of Goods Sold</v>
      </c>
      <c r="G9" s="3"/>
      <c r="H9" s="3">
        <f>'Income Statement'!C7</f>
        <v>73091.700000000012</v>
      </c>
    </row>
    <row r="10" spans="1:8" x14ac:dyDescent="0.25">
      <c r="C10" s="8" t="str">
        <f>'Income Statement'!A11</f>
        <v>Salaries and Wages Expense</v>
      </c>
      <c r="D10" s="8"/>
      <c r="H10" s="3">
        <f>'Income Statement'!B11</f>
        <v>44983.5</v>
      </c>
    </row>
    <row r="11" spans="1:8" x14ac:dyDescent="0.25">
      <c r="C11" s="8" t="str">
        <f>'Income Statement'!A12</f>
        <v>Depreciation Expense</v>
      </c>
      <c r="D11" s="8"/>
      <c r="H11" s="3">
        <f>'Income Statement'!B12</f>
        <v>18457.5</v>
      </c>
    </row>
    <row r="12" spans="1:8" x14ac:dyDescent="0.25">
      <c r="C12" s="8" t="str">
        <f>'Income Statement'!A13</f>
        <v>Insurance Expense</v>
      </c>
      <c r="D12" s="8"/>
      <c r="H12" s="3">
        <f>'Income Statement'!B13</f>
        <v>2250</v>
      </c>
    </row>
    <row r="13" spans="1:8" x14ac:dyDescent="0.25">
      <c r="C13" s="8" t="str">
        <f>'Income Statement'!A14</f>
        <v>Utility Expense</v>
      </c>
      <c r="D13" s="8"/>
      <c r="H13" s="3">
        <f>'Income Statement'!B14</f>
        <v>28938.6</v>
      </c>
    </row>
    <row r="14" spans="1:8" x14ac:dyDescent="0.25">
      <c r="C14" s="8" t="str">
        <f>'Income Statement'!A15</f>
        <v>Maintenance Expense</v>
      </c>
      <c r="D14" s="8"/>
      <c r="H14" s="3">
        <f>'Income Statement'!B15</f>
        <v>8859.5999999999985</v>
      </c>
    </row>
    <row r="15" spans="1:8" x14ac:dyDescent="0.25">
      <c r="B15" s="40" t="s">
        <v>71</v>
      </c>
      <c r="C15" s="40"/>
      <c r="D15" s="40"/>
      <c r="E15" s="40"/>
      <c r="F15" s="40"/>
      <c r="G15" s="31"/>
      <c r="H15" s="18"/>
    </row>
    <row r="17" spans="1:8" x14ac:dyDescent="0.25">
      <c r="A17">
        <v>3</v>
      </c>
      <c r="B17" s="27">
        <f>B2</f>
        <v>43100</v>
      </c>
      <c r="C17" t="str">
        <f>'Balance Sheet'!A30</f>
        <v>Retained Earnings</v>
      </c>
      <c r="G17" s="3">
        <f>H18</f>
        <v>26931.600000000035</v>
      </c>
    </row>
    <row r="18" spans="1:8" x14ac:dyDescent="0.25">
      <c r="C18" s="8" t="s">
        <v>68</v>
      </c>
      <c r="H18" s="3">
        <f>G8-H5</f>
        <v>26931.600000000035</v>
      </c>
    </row>
    <row r="19" spans="1:8" x14ac:dyDescent="0.25">
      <c r="B19" s="40" t="s">
        <v>72</v>
      </c>
      <c r="C19" s="41"/>
      <c r="D19" s="41"/>
      <c r="E19" s="41"/>
      <c r="F19" s="41"/>
    </row>
  </sheetData>
  <mergeCells count="4">
    <mergeCell ref="B19:F19"/>
    <mergeCell ref="A1:H1"/>
    <mergeCell ref="B6:F6"/>
    <mergeCell ref="B15:F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"/>
  <sheetViews>
    <sheetView zoomScale="115" zoomScaleNormal="115" workbookViewId="0">
      <selection activeCell="E19" sqref="E19"/>
    </sheetView>
  </sheetViews>
  <sheetFormatPr defaultColWidth="8.7109375" defaultRowHeight="15" x14ac:dyDescent="0.25"/>
  <cols>
    <col min="1" max="1" width="42.7109375" bestFit="1" customWidth="1"/>
    <col min="2" max="2" width="14.7109375" bestFit="1" customWidth="1"/>
    <col min="3" max="3" width="13.42578125" bestFit="1" customWidth="1"/>
  </cols>
  <sheetData>
    <row r="1" spans="1:4" x14ac:dyDescent="0.25">
      <c r="A1" s="42" t="s">
        <v>46</v>
      </c>
      <c r="B1" s="42"/>
      <c r="C1" s="42"/>
      <c r="D1" s="42"/>
    </row>
    <row r="2" spans="1:4" x14ac:dyDescent="0.25">
      <c r="A2" s="42" t="s">
        <v>36</v>
      </c>
      <c r="B2" s="42"/>
      <c r="C2" s="42"/>
      <c r="D2" s="42"/>
    </row>
    <row r="3" spans="1:4" x14ac:dyDescent="0.25">
      <c r="A3" s="43" t="s">
        <v>47</v>
      </c>
      <c r="B3" s="43"/>
      <c r="C3" s="43"/>
      <c r="D3" s="43"/>
    </row>
    <row r="4" spans="1:4" x14ac:dyDescent="0.25">
      <c r="B4" s="4" t="s">
        <v>22</v>
      </c>
      <c r="C4" s="4" t="s">
        <v>23</v>
      </c>
    </row>
    <row r="5" spans="1:4" x14ac:dyDescent="0.25">
      <c r="A5" t="s">
        <v>1</v>
      </c>
      <c r="B5" s="21">
        <f>'Adjusted TB'!B2</f>
        <v>11812.8</v>
      </c>
    </row>
    <row r="6" spans="1:4" x14ac:dyDescent="0.25">
      <c r="A6" t="s">
        <v>2</v>
      </c>
      <c r="B6" s="10">
        <f>'Adjusted TB'!B3</f>
        <v>13289.4</v>
      </c>
    </row>
    <row r="7" spans="1:4" x14ac:dyDescent="0.25">
      <c r="A7" t="s">
        <v>3</v>
      </c>
      <c r="B7" s="10">
        <f>'Adjusted TB'!B4</f>
        <v>2179.8000000000002</v>
      </c>
    </row>
    <row r="8" spans="1:4" x14ac:dyDescent="0.25">
      <c r="A8" t="s">
        <v>39</v>
      </c>
      <c r="B8" s="10">
        <f>'Adjusted TB'!B5</f>
        <v>7948.7999999999993</v>
      </c>
    </row>
    <row r="9" spans="1:4" x14ac:dyDescent="0.25">
      <c r="A9" t="s">
        <v>4</v>
      </c>
      <c r="B9" s="10">
        <f>'Adjusted TB'!B6</f>
        <v>295320</v>
      </c>
    </row>
    <row r="10" spans="1:4" x14ac:dyDescent="0.25">
      <c r="A10" t="s">
        <v>7</v>
      </c>
      <c r="B10" s="10">
        <f>'Adjusted TB'!B7</f>
        <v>73830</v>
      </c>
    </row>
    <row r="11" spans="1:4" x14ac:dyDescent="0.25">
      <c r="A11" t="s">
        <v>8</v>
      </c>
      <c r="B11" s="10"/>
      <c r="C11" s="10">
        <f>'Adjusted TB'!C8</f>
        <v>44298</v>
      </c>
    </row>
    <row r="12" spans="1:4" x14ac:dyDescent="0.25">
      <c r="A12" t="s">
        <v>5</v>
      </c>
      <c r="B12" s="10">
        <f>'Adjusted TB'!B9</f>
        <v>147660</v>
      </c>
      <c r="C12" s="10"/>
    </row>
    <row r="13" spans="1:4" x14ac:dyDescent="0.25">
      <c r="A13" t="s">
        <v>6</v>
      </c>
      <c r="C13" s="10">
        <f>'Adjusted TB'!C10</f>
        <v>62755.5</v>
      </c>
    </row>
    <row r="14" spans="1:4" x14ac:dyDescent="0.25">
      <c r="A14" t="s">
        <v>9</v>
      </c>
      <c r="C14" s="10">
        <f>'Adjusted TB'!C11</f>
        <v>51754.829999999994</v>
      </c>
    </row>
    <row r="15" spans="1:4" x14ac:dyDescent="0.25">
      <c r="A15" t="s">
        <v>10</v>
      </c>
      <c r="C15" s="10">
        <f>'Adjusted TB'!C12</f>
        <v>4860</v>
      </c>
    </row>
    <row r="16" spans="1:4" x14ac:dyDescent="0.25">
      <c r="A16" t="s">
        <v>11</v>
      </c>
      <c r="C16" s="10">
        <f>'Adjusted TB'!C13</f>
        <v>750.00000000000023</v>
      </c>
    </row>
    <row r="17" spans="1:3" x14ac:dyDescent="0.25">
      <c r="A17" t="s">
        <v>12</v>
      </c>
      <c r="C17" s="10">
        <f>'Adjusted TB'!C14</f>
        <v>331200</v>
      </c>
    </row>
    <row r="18" spans="1:3" x14ac:dyDescent="0.25">
      <c r="A18" t="s">
        <v>13</v>
      </c>
      <c r="B18" s="4"/>
      <c r="C18" s="22">
        <f>'Balance Sheet'!B30</f>
        <v>56422.469999999972</v>
      </c>
    </row>
    <row r="19" spans="1:3" ht="15.75" thickBot="1" x14ac:dyDescent="0.3">
      <c r="B19" s="23">
        <f>SUM(B5:B18)</f>
        <v>552040.80000000005</v>
      </c>
      <c r="C19" s="23">
        <f>SUM(C5:C18)</f>
        <v>552040.79999999993</v>
      </c>
    </row>
    <row r="20" spans="1:3" ht="15.75" thickTop="1" x14ac:dyDescent="0.25"/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 and Rubric</vt:lpstr>
      <vt:lpstr>Unadjusted TB</vt:lpstr>
      <vt:lpstr>Adjusting JEs</vt:lpstr>
      <vt:lpstr>Adjusted TB</vt:lpstr>
      <vt:lpstr>Income Statement</vt:lpstr>
      <vt:lpstr>Balance Sheet</vt:lpstr>
      <vt:lpstr>Closing Entries</vt:lpstr>
      <vt:lpstr>Post Closing TB</vt:lpstr>
    </vt:vector>
  </TitlesOfParts>
  <Company>Liberty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Stowe, Jamie (School of Business)</dc:creator>
  <cp:lastModifiedBy>SCGRAY</cp:lastModifiedBy>
  <dcterms:created xsi:type="dcterms:W3CDTF">2017-08-24T12:52:13Z</dcterms:created>
  <dcterms:modified xsi:type="dcterms:W3CDTF">2018-09-16T06:04:21Z</dcterms:modified>
</cp:coreProperties>
</file>