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T0006" sheetId="1" r:id="rId4"/>
  </sheets>
  <definedNames/>
  <calcPr/>
  <extLst>
    <ext uri="GoogleSheetsCustomDataVersion1">
      <go:sheetsCustomData xmlns:go="http://customooxmlschemas.google.com/" r:id="rId5" roundtripDataSignature="AMtx7miJF24WkgnPOvQomUKqLosXFWWUM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6.0"/>
    <col customWidth="1" min="3" max="3" width="30.0"/>
    <col customWidth="1" min="4" max="4" width="19.0"/>
    <col customWidth="1" min="5" max="8" width="12.0"/>
  </cols>
  <sheetData>
    <row r="1">
      <c r="A1" s="1" t="str">
        <f>"tract"</f>
        <v>tract</v>
      </c>
      <c r="B1" s="1" t="str">
        <f>"zip"</f>
        <v>zip</v>
      </c>
      <c r="C1" s="1" t="str">
        <f>"usps_zip_pref_city"</f>
        <v>usps_zip_pref_city</v>
      </c>
      <c r="D1" s="1" t="str">
        <f>"usps_zip_pref_state"</f>
        <v>usps_zip_pref_state</v>
      </c>
      <c r="E1" s="2" t="str">
        <f>"res_ratio"</f>
        <v>res_ratio</v>
      </c>
      <c r="F1" s="2" t="str">
        <f>"bus_ratio"</f>
        <v>bus_ratio</v>
      </c>
      <c r="G1" s="2" t="str">
        <f>"oth_ratio"</f>
        <v>oth_ratio</v>
      </c>
      <c r="H1" s="2" t="str">
        <f>"tot_ratio"</f>
        <v>tot_ratio</v>
      </c>
    </row>
    <row r="2" ht="15.75" customHeight="1">
      <c r="A2" s="1" t="str">
        <f>"06067000400"</f>
        <v>06067000400</v>
      </c>
      <c r="B2" s="1" t="str">
        <f t="shared" ref="B2:B12" si="1">"95811"</f>
        <v>95811</v>
      </c>
      <c r="C2" s="1" t="str">
        <f t="shared" ref="C2:C285" si="2">"SACRAMENTO"</f>
        <v>SACRAMENTO</v>
      </c>
      <c r="D2" s="1" t="str">
        <f t="shared" ref="D2:D285" si="3">"CA"</f>
        <v>CA</v>
      </c>
      <c r="E2" s="2">
        <v>0.0285954583683767</v>
      </c>
      <c r="F2" s="2">
        <v>0.0</v>
      </c>
      <c r="G2" s="2">
        <v>0.0263653483992467</v>
      </c>
      <c r="H2" s="2">
        <v>0.0266666666666666</v>
      </c>
    </row>
    <row r="3" ht="15.75" customHeight="1">
      <c r="A3" s="1" t="str">
        <f>"06067000500"</f>
        <v>06067000500</v>
      </c>
      <c r="B3" s="1" t="str">
        <f t="shared" si="1"/>
        <v>95811</v>
      </c>
      <c r="C3" s="1" t="str">
        <f t="shared" si="2"/>
        <v>SACRAMENTO</v>
      </c>
      <c r="D3" s="1" t="str">
        <f t="shared" si="3"/>
        <v>CA</v>
      </c>
      <c r="E3" s="2">
        <v>0.355002110595187</v>
      </c>
      <c r="F3" s="2">
        <v>0.279792746113989</v>
      </c>
      <c r="G3" s="2">
        <v>0.403345724907063</v>
      </c>
      <c r="H3" s="2">
        <v>0.358709677419354</v>
      </c>
    </row>
    <row r="4" ht="15.75" customHeight="1">
      <c r="A4" s="1" t="str">
        <f>"06067000800"</f>
        <v>06067000800</v>
      </c>
      <c r="B4" s="1" t="str">
        <f t="shared" si="1"/>
        <v>95811</v>
      </c>
      <c r="C4" s="1" t="str">
        <f t="shared" si="2"/>
        <v>SACRAMENTO</v>
      </c>
      <c r="D4" s="1" t="str">
        <f t="shared" si="3"/>
        <v>CA</v>
      </c>
      <c r="E4" s="2">
        <v>0.0546875</v>
      </c>
      <c r="F4" s="2">
        <v>0.0664556962025316</v>
      </c>
      <c r="G4" s="2">
        <v>0.166666666666666</v>
      </c>
      <c r="H4" s="2">
        <v>0.0606060606060606</v>
      </c>
    </row>
    <row r="5" ht="15.75" customHeight="1">
      <c r="A5" s="1" t="str">
        <f>"06067001101"</f>
        <v>06067001101</v>
      </c>
      <c r="B5" s="1" t="str">
        <f t="shared" si="1"/>
        <v>95811</v>
      </c>
      <c r="C5" s="1" t="str">
        <f t="shared" si="2"/>
        <v>SACRAMENTO</v>
      </c>
      <c r="D5" s="1" t="str">
        <f t="shared" si="3"/>
        <v>CA</v>
      </c>
      <c r="E5" s="2">
        <v>0.523172479694218</v>
      </c>
      <c r="F5" s="2">
        <v>0.164923572003218</v>
      </c>
      <c r="G5" s="2">
        <v>0.449484536082474</v>
      </c>
      <c r="H5" s="2">
        <v>0.34024486571879897</v>
      </c>
    </row>
    <row r="6" ht="15.75" customHeight="1">
      <c r="A6" s="1" t="str">
        <f>"06067001200"</f>
        <v>06067001200</v>
      </c>
      <c r="B6" s="1" t="str">
        <f t="shared" si="1"/>
        <v>95811</v>
      </c>
      <c r="C6" s="1" t="str">
        <f t="shared" si="2"/>
        <v>SACRAMENTO</v>
      </c>
      <c r="D6" s="1" t="str">
        <f t="shared" si="3"/>
        <v>CA</v>
      </c>
      <c r="E6" s="2">
        <v>0.537449971412235</v>
      </c>
      <c r="F6" s="2">
        <v>0.708737864077669</v>
      </c>
      <c r="G6" s="2">
        <v>0.664077669902912</v>
      </c>
      <c r="H6" s="2">
        <v>0.564784821841739</v>
      </c>
    </row>
    <row r="7" ht="15.75" customHeight="1">
      <c r="A7" s="1" t="str">
        <f>"06067001300"</f>
        <v>06067001300</v>
      </c>
      <c r="B7" s="1" t="str">
        <f t="shared" si="1"/>
        <v>95811</v>
      </c>
      <c r="C7" s="1" t="str">
        <f t="shared" si="2"/>
        <v>SACRAMENTO</v>
      </c>
      <c r="D7" s="1" t="str">
        <f t="shared" si="3"/>
        <v>CA</v>
      </c>
      <c r="E7" s="2">
        <v>0.00295052201543349</v>
      </c>
      <c r="F7" s="2">
        <v>0.0539845758354755</v>
      </c>
      <c r="G7" s="2">
        <v>0.0118243243243243</v>
      </c>
      <c r="H7" s="2">
        <v>0.0107340720221606</v>
      </c>
    </row>
    <row r="8" ht="15.75" customHeight="1">
      <c r="A8" s="1" t="str">
        <f>"06067001400"</f>
        <v>06067001400</v>
      </c>
      <c r="B8" s="1" t="str">
        <f t="shared" si="1"/>
        <v>95811</v>
      </c>
      <c r="C8" s="1" t="str">
        <f t="shared" si="2"/>
        <v>SACRAMENTO</v>
      </c>
      <c r="D8" s="1" t="str">
        <f t="shared" si="3"/>
        <v>CA</v>
      </c>
      <c r="E8" s="2">
        <v>0.00732064421669106</v>
      </c>
      <c r="F8" s="2">
        <v>0.0274725274725274</v>
      </c>
      <c r="G8" s="2">
        <v>0.0209923664122137</v>
      </c>
      <c r="H8" s="2">
        <v>0.0139351711602544</v>
      </c>
    </row>
    <row r="9" ht="15.75" customHeight="1">
      <c r="A9" s="1" t="str">
        <f>"06067001900"</f>
        <v>06067001900</v>
      </c>
      <c r="B9" s="1" t="str">
        <f t="shared" si="1"/>
        <v>95811</v>
      </c>
      <c r="C9" s="1" t="str">
        <f t="shared" si="2"/>
        <v>SACRAMENTO</v>
      </c>
      <c r="D9" s="1" t="str">
        <f t="shared" si="3"/>
        <v>CA</v>
      </c>
      <c r="E9" s="2">
        <v>0.00572041473006792</v>
      </c>
      <c r="F9" s="2">
        <v>0.0331262939958592</v>
      </c>
      <c r="G9" s="2">
        <v>0.00966183574879227</v>
      </c>
      <c r="H9" s="2">
        <v>0.00974553329723876</v>
      </c>
    </row>
    <row r="10" ht="15.75" customHeight="1">
      <c r="A10" s="1" t="str">
        <f>"06067002000"</f>
        <v>06067002000</v>
      </c>
      <c r="B10" s="1" t="str">
        <f t="shared" si="1"/>
        <v>95811</v>
      </c>
      <c r="C10" s="1" t="str">
        <f t="shared" si="2"/>
        <v>SACRAMENTO</v>
      </c>
      <c r="D10" s="1" t="str">
        <f t="shared" si="3"/>
        <v>CA</v>
      </c>
      <c r="E10" s="2">
        <v>0.383182844243792</v>
      </c>
      <c r="F10" s="2">
        <v>0.514588859416445</v>
      </c>
      <c r="G10" s="2">
        <v>0.399061032863849</v>
      </c>
      <c r="H10" s="2">
        <v>0.40504854368932</v>
      </c>
    </row>
    <row r="11" ht="15.75" customHeight="1">
      <c r="A11" s="1" t="str">
        <f>"06067002100"</f>
        <v>06067002100</v>
      </c>
      <c r="B11" s="1" t="str">
        <f t="shared" si="1"/>
        <v>95811</v>
      </c>
      <c r="C11" s="1" t="str">
        <f t="shared" si="2"/>
        <v>SACRAMENTO</v>
      </c>
      <c r="D11" s="1" t="str">
        <f t="shared" si="3"/>
        <v>CA</v>
      </c>
      <c r="E11" s="2">
        <v>0.398009950248756</v>
      </c>
      <c r="F11" s="2">
        <v>0.616666666666666</v>
      </c>
      <c r="G11" s="2">
        <v>0.468085106382978</v>
      </c>
      <c r="H11" s="2">
        <v>0.432705558107487</v>
      </c>
    </row>
    <row r="12" ht="15.75" customHeight="1">
      <c r="A12" s="1" t="str">
        <f>"06067005301"</f>
        <v>06067005301</v>
      </c>
      <c r="B12" s="1" t="str">
        <f t="shared" si="1"/>
        <v>95811</v>
      </c>
      <c r="C12" s="1" t="str">
        <f t="shared" si="2"/>
        <v>SACRAMENTO</v>
      </c>
      <c r="D12" s="1" t="str">
        <f t="shared" si="3"/>
        <v>CA</v>
      </c>
      <c r="E12" s="2">
        <v>0.553980370774263</v>
      </c>
      <c r="F12" s="2">
        <v>0.861867704280155</v>
      </c>
      <c r="G12" s="2">
        <v>0.911392405063291</v>
      </c>
      <c r="H12" s="2">
        <v>0.677483443708609</v>
      </c>
    </row>
    <row r="13" ht="15.75" customHeight="1">
      <c r="A13" s="1" t="str">
        <f>"06067005402"</f>
        <v>06067005402</v>
      </c>
      <c r="B13" s="1" t="str">
        <f t="shared" ref="B13:B22" si="4">"95815"</f>
        <v>95815</v>
      </c>
      <c r="C13" s="1" t="str">
        <f t="shared" si="2"/>
        <v>SACRAMENTO</v>
      </c>
      <c r="D13" s="1" t="str">
        <f t="shared" si="3"/>
        <v>CA</v>
      </c>
      <c r="E13" s="2">
        <v>0.488927738927738</v>
      </c>
      <c r="F13" s="2">
        <v>0.642377756471716</v>
      </c>
      <c r="G13" s="2">
        <v>0.642666666666666</v>
      </c>
      <c r="H13" s="2">
        <v>0.558391831525207</v>
      </c>
    </row>
    <row r="14" ht="15.75" customHeight="1">
      <c r="A14" s="1" t="str">
        <f>"06067005502"</f>
        <v>06067005502</v>
      </c>
      <c r="B14" s="1" t="str">
        <f t="shared" si="4"/>
        <v>95815</v>
      </c>
      <c r="C14" s="1" t="str">
        <f t="shared" si="2"/>
        <v>SACRAMENTO</v>
      </c>
      <c r="D14" s="1" t="str">
        <f t="shared" si="3"/>
        <v>CA</v>
      </c>
      <c r="E14" s="2">
        <v>0.475234842015371</v>
      </c>
      <c r="F14" s="2">
        <v>0.877458396369137</v>
      </c>
      <c r="G14" s="2">
        <v>0.705882352941176</v>
      </c>
      <c r="H14" s="2">
        <v>0.574205492132058</v>
      </c>
    </row>
    <row r="15" ht="15.75" customHeight="1">
      <c r="A15" s="1" t="str">
        <f>"06067005506"</f>
        <v>06067005506</v>
      </c>
      <c r="B15" s="1" t="str">
        <f t="shared" si="4"/>
        <v>95815</v>
      </c>
      <c r="C15" s="1" t="str">
        <f t="shared" si="2"/>
        <v>SACRAMENTO</v>
      </c>
      <c r="D15" s="1" t="str">
        <f t="shared" si="3"/>
        <v>CA</v>
      </c>
      <c r="E15" s="2">
        <v>0.0</v>
      </c>
      <c r="F15" s="2">
        <v>0.00253807106598984</v>
      </c>
      <c r="G15" s="2">
        <v>0.0</v>
      </c>
      <c r="H15" s="2">
        <v>4.93339911198815E-4</v>
      </c>
    </row>
    <row r="16" ht="15.75" customHeight="1">
      <c r="A16" s="1" t="str">
        <f>"06067006202"</f>
        <v>06067006202</v>
      </c>
      <c r="B16" s="1" t="str">
        <f t="shared" si="4"/>
        <v>95815</v>
      </c>
      <c r="C16" s="1" t="str">
        <f t="shared" si="2"/>
        <v>SACRAMENTO</v>
      </c>
      <c r="D16" s="1" t="str">
        <f t="shared" si="3"/>
        <v>CA</v>
      </c>
      <c r="E16" s="2">
        <v>0.407100591715976</v>
      </c>
      <c r="F16" s="2">
        <v>0.77560975609756</v>
      </c>
      <c r="G16" s="2">
        <v>0.580838323353293</v>
      </c>
      <c r="H16" s="2">
        <v>0.457807953443258</v>
      </c>
    </row>
    <row r="17" ht="15.75" customHeight="1">
      <c r="A17" s="1" t="str">
        <f>"06067006300"</f>
        <v>06067006300</v>
      </c>
      <c r="B17" s="1" t="str">
        <f t="shared" si="4"/>
        <v>95815</v>
      </c>
      <c r="C17" s="1" t="str">
        <f t="shared" si="2"/>
        <v>SACRAMENTO</v>
      </c>
      <c r="D17" s="1" t="str">
        <f t="shared" si="3"/>
        <v>CA</v>
      </c>
      <c r="E17" s="2">
        <v>0.68225352112676</v>
      </c>
      <c r="F17" s="2">
        <v>0.933884297520661</v>
      </c>
      <c r="G17" s="2">
        <v>0.777777777777777</v>
      </c>
      <c r="H17" s="2">
        <v>0.717796995903504</v>
      </c>
    </row>
    <row r="18" ht="15.75" customHeight="1">
      <c r="A18" s="1" t="str">
        <f>"06067006600"</f>
        <v>06067006600</v>
      </c>
      <c r="B18" s="1" t="str">
        <f t="shared" si="4"/>
        <v>95815</v>
      </c>
      <c r="C18" s="1" t="str">
        <f t="shared" si="2"/>
        <v>SACRAMENTO</v>
      </c>
      <c r="D18" s="1" t="str">
        <f t="shared" si="3"/>
        <v>CA</v>
      </c>
      <c r="E18" s="2">
        <v>0.628270042194092</v>
      </c>
      <c r="F18" s="2">
        <v>0.71875</v>
      </c>
      <c r="G18" s="2">
        <v>0.607843137254901</v>
      </c>
      <c r="H18" s="2">
        <v>0.628885519332827</v>
      </c>
    </row>
    <row r="19" ht="15.75" customHeight="1">
      <c r="A19" s="1" t="str">
        <f>"06067006800"</f>
        <v>06067006800</v>
      </c>
      <c r="B19" s="1" t="str">
        <f t="shared" si="4"/>
        <v>95815</v>
      </c>
      <c r="C19" s="1" t="str">
        <f t="shared" si="2"/>
        <v>SACRAMENTO</v>
      </c>
      <c r="D19" s="1" t="str">
        <f t="shared" si="3"/>
        <v>CA</v>
      </c>
      <c r="E19" s="2">
        <v>1.0</v>
      </c>
      <c r="F19" s="2">
        <v>1.0</v>
      </c>
      <c r="G19" s="2">
        <v>1.0</v>
      </c>
      <c r="H19" s="2">
        <v>1.0</v>
      </c>
    </row>
    <row r="20" ht="15.75" customHeight="1">
      <c r="A20" s="1" t="str">
        <f>"06067006900"</f>
        <v>06067006900</v>
      </c>
      <c r="B20" s="1" t="str">
        <f t="shared" si="4"/>
        <v>95815</v>
      </c>
      <c r="C20" s="1" t="str">
        <f t="shared" si="2"/>
        <v>SACRAMENTO</v>
      </c>
      <c r="D20" s="1" t="str">
        <f t="shared" si="3"/>
        <v>CA</v>
      </c>
      <c r="E20" s="2">
        <v>0.727123736683966</v>
      </c>
      <c r="F20" s="2">
        <v>0.644495412844036</v>
      </c>
      <c r="G20" s="2">
        <v>0.967836257309941</v>
      </c>
      <c r="H20" s="2">
        <v>0.729230769230769</v>
      </c>
    </row>
    <row r="21" ht="15.75" customHeight="1">
      <c r="A21" s="1" t="str">
        <f>"06067007001"</f>
        <v>06067007001</v>
      </c>
      <c r="B21" s="1" t="str">
        <f t="shared" si="4"/>
        <v>95815</v>
      </c>
      <c r="C21" s="1" t="str">
        <f t="shared" si="2"/>
        <v>SACRAMENTO</v>
      </c>
      <c r="D21" s="1" t="str">
        <f t="shared" si="3"/>
        <v>CA</v>
      </c>
      <c r="E21" s="2">
        <v>0.0</v>
      </c>
      <c r="F21" s="2">
        <v>0.0640569395017793</v>
      </c>
      <c r="G21" s="2">
        <v>0.0324324324324324</v>
      </c>
      <c r="H21" s="2">
        <v>0.0136596471257825</v>
      </c>
    </row>
    <row r="22" ht="15.75" customHeight="1">
      <c r="A22" s="1" t="str">
        <f>"06067007007"</f>
        <v>06067007007</v>
      </c>
      <c r="B22" s="1" t="str">
        <f t="shared" si="4"/>
        <v>95815</v>
      </c>
      <c r="C22" s="1" t="str">
        <f t="shared" si="2"/>
        <v>SACRAMENTO</v>
      </c>
      <c r="D22" s="1" t="str">
        <f t="shared" si="3"/>
        <v>CA</v>
      </c>
      <c r="E22" s="2">
        <v>0.0480497456189937</v>
      </c>
      <c r="F22" s="2">
        <v>0.0101010101010101</v>
      </c>
      <c r="G22" s="2">
        <v>0.0576923076923076</v>
      </c>
      <c r="H22" s="2">
        <v>0.0463541666666666</v>
      </c>
    </row>
    <row r="23" ht="15.75" customHeight="1">
      <c r="A23" s="1" t="str">
        <f>"06067000300"</f>
        <v>06067000300</v>
      </c>
      <c r="B23" s="1" t="str">
        <f t="shared" ref="B23:B32" si="5">"95816"</f>
        <v>95816</v>
      </c>
      <c r="C23" s="1" t="str">
        <f t="shared" si="2"/>
        <v>SACRAMENTO</v>
      </c>
      <c r="D23" s="1" t="str">
        <f t="shared" si="3"/>
        <v>CA</v>
      </c>
      <c r="E23" s="2">
        <v>0.564007421150278</v>
      </c>
      <c r="F23" s="2">
        <v>0.848837209302325</v>
      </c>
      <c r="G23" s="2">
        <v>0.634146341463414</v>
      </c>
      <c r="H23" s="2">
        <v>0.579701834862385</v>
      </c>
    </row>
    <row r="24" ht="15.75" customHeight="1">
      <c r="A24" s="1" t="str">
        <f>"06067000400"</f>
        <v>06067000400</v>
      </c>
      <c r="B24" s="1" t="str">
        <f t="shared" si="5"/>
        <v>95816</v>
      </c>
      <c r="C24" s="1" t="str">
        <f t="shared" si="2"/>
        <v>SACRAMENTO</v>
      </c>
      <c r="D24" s="1" t="str">
        <f t="shared" si="3"/>
        <v>CA</v>
      </c>
      <c r="E24" s="2">
        <v>0.971404541631623</v>
      </c>
      <c r="F24" s="2">
        <v>1.0</v>
      </c>
      <c r="G24" s="2">
        <v>0.973634651600753</v>
      </c>
      <c r="H24" s="2">
        <v>0.973333333333333</v>
      </c>
    </row>
    <row r="25" ht="15.75" customHeight="1">
      <c r="A25" s="1" t="str">
        <f>"06067000500"</f>
        <v>06067000500</v>
      </c>
      <c r="B25" s="1" t="str">
        <f t="shared" si="5"/>
        <v>95816</v>
      </c>
      <c r="C25" s="1" t="str">
        <f t="shared" si="2"/>
        <v>SACRAMENTO</v>
      </c>
      <c r="D25" s="1" t="str">
        <f t="shared" si="3"/>
        <v>CA</v>
      </c>
      <c r="E25" s="2">
        <v>4.22119037568594E-4</v>
      </c>
      <c r="F25" s="2">
        <v>0.0</v>
      </c>
      <c r="G25" s="2">
        <v>0.0</v>
      </c>
      <c r="H25" s="2">
        <v>3.2258064516129E-4</v>
      </c>
    </row>
    <row r="26" ht="15.75" customHeight="1">
      <c r="A26" s="1" t="str">
        <f>"06067001300"</f>
        <v>06067001300</v>
      </c>
      <c r="B26" s="1" t="str">
        <f t="shared" si="5"/>
        <v>95816</v>
      </c>
      <c r="C26" s="1" t="str">
        <f t="shared" si="2"/>
        <v>SACRAMENTO</v>
      </c>
      <c r="D26" s="1" t="str">
        <f t="shared" si="3"/>
        <v>CA</v>
      </c>
      <c r="E26" s="2">
        <v>0.997049477984566</v>
      </c>
      <c r="F26" s="2">
        <v>0.946015424164524</v>
      </c>
      <c r="G26" s="2">
        <v>0.988175675675675</v>
      </c>
      <c r="H26" s="2">
        <v>0.989265927977839</v>
      </c>
    </row>
    <row r="27" ht="15.75" customHeight="1">
      <c r="A27" s="1" t="str">
        <f>"06067001400"</f>
        <v>06067001400</v>
      </c>
      <c r="B27" s="1" t="str">
        <f t="shared" si="5"/>
        <v>95816</v>
      </c>
      <c r="C27" s="1" t="str">
        <f t="shared" si="2"/>
        <v>SACRAMENTO</v>
      </c>
      <c r="D27" s="1" t="str">
        <f t="shared" si="3"/>
        <v>CA</v>
      </c>
      <c r="E27" s="2">
        <v>0.992679355783308</v>
      </c>
      <c r="F27" s="2">
        <v>0.972527472527472</v>
      </c>
      <c r="G27" s="2">
        <v>0.979007633587786</v>
      </c>
      <c r="H27" s="2">
        <v>0.986064828839745</v>
      </c>
    </row>
    <row r="28" ht="15.75" customHeight="1">
      <c r="A28" s="1" t="str">
        <f>"06067001500"</f>
        <v>06067001500</v>
      </c>
      <c r="B28" s="1" t="str">
        <f t="shared" si="5"/>
        <v>95816</v>
      </c>
      <c r="C28" s="1" t="str">
        <f t="shared" si="2"/>
        <v>SACRAMENTO</v>
      </c>
      <c r="D28" s="1" t="str">
        <f t="shared" si="3"/>
        <v>CA</v>
      </c>
      <c r="E28" s="2">
        <v>0.799619771863117</v>
      </c>
      <c r="F28" s="2">
        <v>0.859813084112149</v>
      </c>
      <c r="G28" s="2">
        <v>0.905923344947735</v>
      </c>
      <c r="H28" s="2">
        <v>0.816442451420029</v>
      </c>
    </row>
    <row r="29" ht="15.75" customHeight="1">
      <c r="A29" s="1" t="str">
        <f>"06067001700"</f>
        <v>06067001700</v>
      </c>
      <c r="B29" s="1" t="str">
        <f t="shared" si="5"/>
        <v>95816</v>
      </c>
      <c r="C29" s="1" t="str">
        <f t="shared" si="2"/>
        <v>SACRAMENTO</v>
      </c>
      <c r="D29" s="1" t="str">
        <f t="shared" si="3"/>
        <v>CA</v>
      </c>
      <c r="E29" s="2">
        <v>0.0832813474734872</v>
      </c>
      <c r="F29" s="2">
        <v>0.0215827338129496</v>
      </c>
      <c r="G29" s="2">
        <v>0.024390243902439</v>
      </c>
      <c r="H29" s="2">
        <v>0.0793697111175955</v>
      </c>
    </row>
    <row r="30" ht="15.75" customHeight="1">
      <c r="A30" s="1" t="str">
        <f>"06067001800"</f>
        <v>06067001800</v>
      </c>
      <c r="B30" s="1" t="str">
        <f t="shared" si="5"/>
        <v>95816</v>
      </c>
      <c r="C30" s="1" t="str">
        <f t="shared" si="2"/>
        <v>SACRAMENTO</v>
      </c>
      <c r="D30" s="1" t="str">
        <f t="shared" si="3"/>
        <v>CA</v>
      </c>
      <c r="E30" s="2">
        <v>0.152854511970534</v>
      </c>
      <c r="F30" s="2">
        <v>0.154929577464788</v>
      </c>
      <c r="G30" s="2">
        <v>0.0960698689956331</v>
      </c>
      <c r="H30" s="2">
        <v>0.148736228127025</v>
      </c>
    </row>
    <row r="31" ht="15.75" customHeight="1">
      <c r="A31" s="1" t="str">
        <f>"06067001900"</f>
        <v>06067001900</v>
      </c>
      <c r="B31" s="1" t="str">
        <f t="shared" si="5"/>
        <v>95816</v>
      </c>
      <c r="C31" s="1" t="str">
        <f t="shared" si="2"/>
        <v>SACRAMENTO</v>
      </c>
      <c r="D31" s="1" t="str">
        <f t="shared" si="3"/>
        <v>CA</v>
      </c>
      <c r="E31" s="2">
        <v>0.277082588487665</v>
      </c>
      <c r="F31" s="2">
        <v>0.163561076604554</v>
      </c>
      <c r="G31" s="2">
        <v>0.388888888888888</v>
      </c>
      <c r="H31" s="2">
        <v>0.274769897130481</v>
      </c>
    </row>
    <row r="32" ht="15.75" customHeight="1">
      <c r="A32" s="1" t="str">
        <f>"06067005301"</f>
        <v>06067005301</v>
      </c>
      <c r="B32" s="1" t="str">
        <f t="shared" si="5"/>
        <v>95816</v>
      </c>
      <c r="C32" s="1" t="str">
        <f t="shared" si="2"/>
        <v>SACRAMENTO</v>
      </c>
      <c r="D32" s="1" t="str">
        <f t="shared" si="3"/>
        <v>CA</v>
      </c>
      <c r="E32" s="2">
        <v>0.278080697928026</v>
      </c>
      <c r="F32" s="2">
        <v>0.00389105058365758</v>
      </c>
      <c r="G32" s="2">
        <v>0.0</v>
      </c>
      <c r="H32" s="2">
        <v>0.170198675496688</v>
      </c>
    </row>
    <row r="33" ht="15.75" customHeight="1">
      <c r="A33" s="1" t="str">
        <f>"06067001700"</f>
        <v>06067001700</v>
      </c>
      <c r="B33" s="1" t="str">
        <f t="shared" ref="B33:B39" si="6">"95817"</f>
        <v>95817</v>
      </c>
      <c r="C33" s="1" t="str">
        <f t="shared" si="2"/>
        <v>SACRAMENTO</v>
      </c>
      <c r="D33" s="1" t="str">
        <f t="shared" si="3"/>
        <v>CA</v>
      </c>
      <c r="E33" s="2">
        <v>0.669681846537741</v>
      </c>
      <c r="F33" s="2">
        <v>0.56115107913669</v>
      </c>
      <c r="G33" s="2">
        <v>0.585365853658536</v>
      </c>
      <c r="H33" s="2">
        <v>0.663262328567259</v>
      </c>
    </row>
    <row r="34" ht="15.75" customHeight="1">
      <c r="A34" s="1" t="str">
        <f>"06067001800"</f>
        <v>06067001800</v>
      </c>
      <c r="B34" s="1" t="str">
        <f t="shared" si="6"/>
        <v>95817</v>
      </c>
      <c r="C34" s="1" t="str">
        <f t="shared" si="2"/>
        <v>SACRAMENTO</v>
      </c>
      <c r="D34" s="1" t="str">
        <f t="shared" si="3"/>
        <v>CA</v>
      </c>
      <c r="E34" s="2">
        <v>0.847145488029465</v>
      </c>
      <c r="F34" s="2">
        <v>0.845070422535211</v>
      </c>
      <c r="G34" s="2">
        <v>0.903930131004366</v>
      </c>
      <c r="H34" s="2">
        <v>0.851263771872974</v>
      </c>
    </row>
    <row r="35" ht="15.75" customHeight="1">
      <c r="A35" s="1" t="str">
        <f>"06067001900"</f>
        <v>06067001900</v>
      </c>
      <c r="B35" s="1" t="str">
        <f t="shared" si="6"/>
        <v>95817</v>
      </c>
      <c r="C35" s="1" t="str">
        <f t="shared" si="2"/>
        <v>SACRAMENTO</v>
      </c>
      <c r="D35" s="1" t="str">
        <f t="shared" si="3"/>
        <v>CA</v>
      </c>
      <c r="E35" s="2">
        <v>0.0125134072220235</v>
      </c>
      <c r="F35" s="2">
        <v>0.0786749482401656</v>
      </c>
      <c r="G35" s="2">
        <v>0.0434782608695652</v>
      </c>
      <c r="H35" s="2">
        <v>0.0246345425013535</v>
      </c>
    </row>
    <row r="36" ht="15.75" customHeight="1">
      <c r="A36" s="1" t="str">
        <f>"06067002600"</f>
        <v>06067002600</v>
      </c>
      <c r="B36" s="1" t="str">
        <f t="shared" si="6"/>
        <v>95817</v>
      </c>
      <c r="C36" s="1" t="str">
        <f t="shared" si="2"/>
        <v>SACRAMENTO</v>
      </c>
      <c r="D36" s="1" t="str">
        <f t="shared" si="3"/>
        <v>CA</v>
      </c>
      <c r="E36" s="2">
        <v>0.0</v>
      </c>
      <c r="F36" s="2">
        <v>0.064516129032258</v>
      </c>
      <c r="G36" s="2">
        <v>0.00769230769230769</v>
      </c>
      <c r="H36" s="2">
        <v>0.00313676286072772</v>
      </c>
    </row>
    <row r="37" ht="15.75" customHeight="1">
      <c r="A37" s="1" t="str">
        <f>"06067002700"</f>
        <v>06067002700</v>
      </c>
      <c r="B37" s="1" t="str">
        <f t="shared" si="6"/>
        <v>95817</v>
      </c>
      <c r="C37" s="1" t="str">
        <f t="shared" si="2"/>
        <v>SACRAMENTO</v>
      </c>
      <c r="D37" s="1" t="str">
        <f t="shared" si="3"/>
        <v>CA</v>
      </c>
      <c r="E37" s="2">
        <v>0.969656403391343</v>
      </c>
      <c r="F37" s="2">
        <v>0.924187725631768</v>
      </c>
      <c r="G37" s="2">
        <v>0.954545454545454</v>
      </c>
      <c r="H37" s="2">
        <v>0.964071856287425</v>
      </c>
    </row>
    <row r="38" ht="15.75" customHeight="1">
      <c r="A38" s="1" t="str">
        <f>"06067002800"</f>
        <v>06067002800</v>
      </c>
      <c r="B38" s="1" t="str">
        <f t="shared" si="6"/>
        <v>95817</v>
      </c>
      <c r="C38" s="1" t="str">
        <f t="shared" si="2"/>
        <v>SACRAMENTO</v>
      </c>
      <c r="D38" s="1" t="str">
        <f t="shared" si="3"/>
        <v>CA</v>
      </c>
      <c r="E38" s="2">
        <v>0.605633802816901</v>
      </c>
      <c r="F38" s="2">
        <v>0.35593220338983</v>
      </c>
      <c r="G38" s="2">
        <v>0.307692307692307</v>
      </c>
      <c r="H38" s="2">
        <v>0.591086786551993</v>
      </c>
    </row>
    <row r="39" ht="15.75" customHeight="1">
      <c r="A39" s="1" t="str">
        <f>"06067003700"</f>
        <v>06067003700</v>
      </c>
      <c r="B39" s="1" t="str">
        <f t="shared" si="6"/>
        <v>95817</v>
      </c>
      <c r="C39" s="1" t="str">
        <f t="shared" si="2"/>
        <v>SACRAMENTO</v>
      </c>
      <c r="D39" s="1" t="str">
        <f t="shared" si="3"/>
        <v>CA</v>
      </c>
      <c r="E39" s="2">
        <v>0.0273109243697478</v>
      </c>
      <c r="F39" s="2">
        <v>0.0149253731343283</v>
      </c>
      <c r="G39" s="2">
        <v>0.0405405405405405</v>
      </c>
      <c r="H39" s="2">
        <v>0.0268948655256723</v>
      </c>
    </row>
    <row r="40" ht="15.75" customHeight="1">
      <c r="A40" s="1" t="str">
        <f>"06067001900"</f>
        <v>06067001900</v>
      </c>
      <c r="B40" s="1" t="str">
        <f t="shared" ref="B40:B48" si="7">"95818"</f>
        <v>95818</v>
      </c>
      <c r="C40" s="1" t="str">
        <f t="shared" si="2"/>
        <v>SACRAMENTO</v>
      </c>
      <c r="D40" s="1" t="str">
        <f t="shared" si="3"/>
        <v>CA</v>
      </c>
      <c r="E40" s="2">
        <v>0.704683589560243</v>
      </c>
      <c r="F40" s="2">
        <v>0.72463768115942</v>
      </c>
      <c r="G40" s="2">
        <v>0.557971014492753</v>
      </c>
      <c r="H40" s="2">
        <v>0.690850027070925</v>
      </c>
    </row>
    <row r="41" ht="15.75" customHeight="1">
      <c r="A41" s="1" t="str">
        <f>"06067002000"</f>
        <v>06067002000</v>
      </c>
      <c r="B41" s="1" t="str">
        <f t="shared" si="7"/>
        <v>95818</v>
      </c>
      <c r="C41" s="1" t="str">
        <f t="shared" si="2"/>
        <v>SACRAMENTO</v>
      </c>
      <c r="D41" s="1" t="str">
        <f t="shared" si="3"/>
        <v>CA</v>
      </c>
      <c r="E41" s="2">
        <v>0.616817155756207</v>
      </c>
      <c r="F41" s="2">
        <v>0.485411140583554</v>
      </c>
      <c r="G41" s="2">
        <v>0.60093896713615</v>
      </c>
      <c r="H41" s="2">
        <v>0.594951456310679</v>
      </c>
    </row>
    <row r="42" ht="15.75" customHeight="1">
      <c r="A42" s="1" t="str">
        <f>"06067002100"</f>
        <v>06067002100</v>
      </c>
      <c r="B42" s="1" t="str">
        <f t="shared" si="7"/>
        <v>95818</v>
      </c>
      <c r="C42" s="1" t="str">
        <f t="shared" si="2"/>
        <v>SACRAMENTO</v>
      </c>
      <c r="D42" s="1" t="str">
        <f t="shared" si="3"/>
        <v>CA</v>
      </c>
      <c r="E42" s="2">
        <v>0.601990049751243</v>
      </c>
      <c r="F42" s="2">
        <v>0.383333333333333</v>
      </c>
      <c r="G42" s="2">
        <v>0.531914893617021</v>
      </c>
      <c r="H42" s="2">
        <v>0.567294441892512</v>
      </c>
    </row>
    <row r="43" ht="15.75" customHeight="1">
      <c r="A43" s="1" t="str">
        <f>"06067002200"</f>
        <v>06067002200</v>
      </c>
      <c r="B43" s="1" t="str">
        <f t="shared" si="7"/>
        <v>95818</v>
      </c>
      <c r="C43" s="1" t="str">
        <f t="shared" si="2"/>
        <v>SACRAMENTO</v>
      </c>
      <c r="D43" s="1" t="str">
        <f t="shared" si="3"/>
        <v>CA</v>
      </c>
      <c r="E43" s="2">
        <v>1.0</v>
      </c>
      <c r="F43" s="2">
        <v>1.0</v>
      </c>
      <c r="G43" s="2">
        <v>1.0</v>
      </c>
      <c r="H43" s="2">
        <v>1.0</v>
      </c>
    </row>
    <row r="44" ht="15.75" customHeight="1">
      <c r="A44" s="1" t="str">
        <f>"06067002300"</f>
        <v>06067002300</v>
      </c>
      <c r="B44" s="1" t="str">
        <f t="shared" si="7"/>
        <v>95818</v>
      </c>
      <c r="C44" s="1" t="str">
        <f t="shared" si="2"/>
        <v>SACRAMENTO</v>
      </c>
      <c r="D44" s="1" t="str">
        <f t="shared" si="3"/>
        <v>CA</v>
      </c>
      <c r="E44" s="2">
        <v>1.0</v>
      </c>
      <c r="F44" s="2">
        <v>1.0</v>
      </c>
      <c r="G44" s="2">
        <v>1.0</v>
      </c>
      <c r="H44" s="2">
        <v>1.0</v>
      </c>
    </row>
    <row r="45" ht="15.75" customHeight="1">
      <c r="A45" s="1" t="str">
        <f>"06067002400"</f>
        <v>06067002400</v>
      </c>
      <c r="B45" s="1" t="str">
        <f t="shared" si="7"/>
        <v>95818</v>
      </c>
      <c r="C45" s="1" t="str">
        <f t="shared" si="2"/>
        <v>SACRAMENTO</v>
      </c>
      <c r="D45" s="1" t="str">
        <f t="shared" si="3"/>
        <v>CA</v>
      </c>
      <c r="E45" s="2">
        <v>0.90045871559633</v>
      </c>
      <c r="F45" s="2">
        <v>0.862068965517241</v>
      </c>
      <c r="G45" s="2">
        <v>0.935483870967741</v>
      </c>
      <c r="H45" s="2">
        <v>0.899955927721463</v>
      </c>
    </row>
    <row r="46" ht="15.75" customHeight="1">
      <c r="A46" s="1" t="str">
        <f>"06067002500"</f>
        <v>06067002500</v>
      </c>
      <c r="B46" s="1" t="str">
        <f t="shared" si="7"/>
        <v>95818</v>
      </c>
      <c r="C46" s="1" t="str">
        <f t="shared" si="2"/>
        <v>SACRAMENTO</v>
      </c>
      <c r="D46" s="1" t="str">
        <f t="shared" si="3"/>
        <v>CA</v>
      </c>
      <c r="E46" s="2">
        <v>0.990393852065321</v>
      </c>
      <c r="F46" s="2">
        <v>1.0</v>
      </c>
      <c r="G46" s="2">
        <v>1.0</v>
      </c>
      <c r="H46" s="2">
        <v>0.99083409715857</v>
      </c>
    </row>
    <row r="47" ht="15.75" customHeight="1">
      <c r="A47" s="1" t="str">
        <f>"06067002600"</f>
        <v>06067002600</v>
      </c>
      <c r="B47" s="1" t="str">
        <f t="shared" si="7"/>
        <v>95818</v>
      </c>
      <c r="C47" s="1" t="str">
        <f t="shared" si="2"/>
        <v>SACRAMENTO</v>
      </c>
      <c r="D47" s="1" t="str">
        <f t="shared" si="3"/>
        <v>CA</v>
      </c>
      <c r="E47" s="2">
        <v>1.0</v>
      </c>
      <c r="F47" s="2">
        <v>0.919354838709677</v>
      </c>
      <c r="G47" s="2">
        <v>0.992307692307692</v>
      </c>
      <c r="H47" s="2">
        <v>0.996235884567126</v>
      </c>
    </row>
    <row r="48" ht="15.75" customHeight="1">
      <c r="A48" s="1" t="str">
        <f>"06067002700"</f>
        <v>06067002700</v>
      </c>
      <c r="B48" s="1" t="str">
        <f t="shared" si="7"/>
        <v>95818</v>
      </c>
      <c r="C48" s="1" t="str">
        <f t="shared" si="2"/>
        <v>SACRAMENTO</v>
      </c>
      <c r="D48" s="1" t="str">
        <f t="shared" si="3"/>
        <v>CA</v>
      </c>
      <c r="E48" s="2">
        <v>0.0303435966086568</v>
      </c>
      <c r="F48" s="2">
        <v>0.075812274368231</v>
      </c>
      <c r="G48" s="2">
        <v>0.0454545454545454</v>
      </c>
      <c r="H48" s="2">
        <v>0.0359281437125748</v>
      </c>
    </row>
    <row r="49" ht="15.75" customHeight="1">
      <c r="A49" s="1" t="str">
        <f>"06067000100"</f>
        <v>06067000100</v>
      </c>
      <c r="B49" s="1" t="str">
        <f t="shared" ref="B49:B55" si="8">"95819"</f>
        <v>95819</v>
      </c>
      <c r="C49" s="1" t="str">
        <f t="shared" si="2"/>
        <v>SACRAMENTO</v>
      </c>
      <c r="D49" s="1" t="str">
        <f t="shared" si="3"/>
        <v>CA</v>
      </c>
      <c r="E49" s="2">
        <v>1.0</v>
      </c>
      <c r="F49" s="2">
        <v>1.0</v>
      </c>
      <c r="G49" s="2">
        <v>1.0</v>
      </c>
      <c r="H49" s="2">
        <v>1.0</v>
      </c>
    </row>
    <row r="50" ht="15.75" customHeight="1">
      <c r="A50" s="1" t="str">
        <f>"06067000200"</f>
        <v>06067000200</v>
      </c>
      <c r="B50" s="1" t="str">
        <f t="shared" si="8"/>
        <v>95819</v>
      </c>
      <c r="C50" s="1" t="str">
        <f t="shared" si="2"/>
        <v>SACRAMENTO</v>
      </c>
      <c r="D50" s="1" t="str">
        <f t="shared" si="3"/>
        <v>CA</v>
      </c>
      <c r="E50" s="2">
        <v>1.0</v>
      </c>
      <c r="F50" s="2">
        <v>1.0</v>
      </c>
      <c r="G50" s="2">
        <v>1.0</v>
      </c>
      <c r="H50" s="2">
        <v>1.0</v>
      </c>
    </row>
    <row r="51" ht="15.75" customHeight="1">
      <c r="A51" s="1" t="str">
        <f>"06067000300"</f>
        <v>06067000300</v>
      </c>
      <c r="B51" s="1" t="str">
        <f t="shared" si="8"/>
        <v>95819</v>
      </c>
      <c r="C51" s="1" t="str">
        <f t="shared" si="2"/>
        <v>SACRAMENTO</v>
      </c>
      <c r="D51" s="1" t="str">
        <f t="shared" si="3"/>
        <v>CA</v>
      </c>
      <c r="E51" s="2">
        <v>0.435992578849721</v>
      </c>
      <c r="F51" s="2">
        <v>0.151162790697674</v>
      </c>
      <c r="G51" s="2">
        <v>0.365853658536585</v>
      </c>
      <c r="H51" s="2">
        <v>0.420298165137614</v>
      </c>
    </row>
    <row r="52" ht="15.75" customHeight="1">
      <c r="A52" s="1" t="str">
        <f>"06067001500"</f>
        <v>06067001500</v>
      </c>
      <c r="B52" s="1" t="str">
        <f t="shared" si="8"/>
        <v>95819</v>
      </c>
      <c r="C52" s="1" t="str">
        <f t="shared" si="2"/>
        <v>SACRAMENTO</v>
      </c>
      <c r="D52" s="1" t="str">
        <f t="shared" si="3"/>
        <v>CA</v>
      </c>
      <c r="E52" s="2">
        <v>0.200380228136882</v>
      </c>
      <c r="F52" s="2">
        <v>0.14018691588785</v>
      </c>
      <c r="G52" s="2">
        <v>0.0940766550522648</v>
      </c>
      <c r="H52" s="2">
        <v>0.18355754857997</v>
      </c>
    </row>
    <row r="53" ht="15.75" customHeight="1">
      <c r="A53" s="1" t="str">
        <f>"06067001600"</f>
        <v>06067001600</v>
      </c>
      <c r="B53" s="1" t="str">
        <f t="shared" si="8"/>
        <v>95819</v>
      </c>
      <c r="C53" s="1" t="str">
        <f t="shared" si="2"/>
        <v>SACRAMENTO</v>
      </c>
      <c r="D53" s="1" t="str">
        <f t="shared" si="3"/>
        <v>CA</v>
      </c>
      <c r="E53" s="2">
        <v>1.0</v>
      </c>
      <c r="F53" s="2">
        <v>1.0</v>
      </c>
      <c r="G53" s="2">
        <v>1.0</v>
      </c>
      <c r="H53" s="2">
        <v>1.0</v>
      </c>
    </row>
    <row r="54" ht="15.75" customHeight="1">
      <c r="A54" s="1" t="str">
        <f>"06067001700"</f>
        <v>06067001700</v>
      </c>
      <c r="B54" s="1" t="str">
        <f t="shared" si="8"/>
        <v>95819</v>
      </c>
      <c r="C54" s="1" t="str">
        <f t="shared" si="2"/>
        <v>SACRAMENTO</v>
      </c>
      <c r="D54" s="1" t="str">
        <f t="shared" si="3"/>
        <v>CA</v>
      </c>
      <c r="E54" s="2">
        <v>0.133811603243917</v>
      </c>
      <c r="F54" s="2">
        <v>0.0215827338129496</v>
      </c>
      <c r="G54" s="2">
        <v>0.0609756097560975</v>
      </c>
      <c r="H54" s="2">
        <v>0.127516778523489</v>
      </c>
    </row>
    <row r="55" ht="15.75" customHeight="1">
      <c r="A55" s="1" t="str">
        <f>"06067005201"</f>
        <v>06067005201</v>
      </c>
      <c r="B55" s="1" t="str">
        <f t="shared" si="8"/>
        <v>95819</v>
      </c>
      <c r="C55" s="1" t="str">
        <f t="shared" si="2"/>
        <v>SACRAMENTO</v>
      </c>
      <c r="D55" s="1" t="str">
        <f t="shared" si="3"/>
        <v>CA</v>
      </c>
      <c r="E55" s="2">
        <v>0.125918153200419</v>
      </c>
      <c r="F55" s="2">
        <v>0.2</v>
      </c>
      <c r="G55" s="2">
        <v>0.160714285714285</v>
      </c>
      <c r="H55" s="2">
        <v>0.13362831858407</v>
      </c>
    </row>
    <row r="56" ht="15.75" customHeight="1">
      <c r="A56" s="1" t="str">
        <f>"06067001700"</f>
        <v>06067001700</v>
      </c>
      <c r="B56" s="1" t="str">
        <f t="shared" ref="B56:B73" si="9">"95820"</f>
        <v>95820</v>
      </c>
      <c r="C56" s="1" t="str">
        <f t="shared" si="2"/>
        <v>SACRAMENTO</v>
      </c>
      <c r="D56" s="1" t="str">
        <f t="shared" si="3"/>
        <v>CA</v>
      </c>
      <c r="E56" s="2">
        <v>0.113225202744853</v>
      </c>
      <c r="F56" s="2">
        <v>0.39568345323741</v>
      </c>
      <c r="G56" s="2">
        <v>0.329268292682926</v>
      </c>
      <c r="H56" s="2">
        <v>0.129851181791654</v>
      </c>
    </row>
    <row r="57" ht="15.75" customHeight="1">
      <c r="A57" s="1" t="str">
        <f>"06067002500"</f>
        <v>06067002500</v>
      </c>
      <c r="B57" s="1" t="str">
        <f t="shared" si="9"/>
        <v>95820</v>
      </c>
      <c r="C57" s="1" t="str">
        <f t="shared" si="2"/>
        <v>SACRAMENTO</v>
      </c>
      <c r="D57" s="1" t="str">
        <f t="shared" si="3"/>
        <v>CA</v>
      </c>
      <c r="E57" s="2">
        <v>0.00960614793467819</v>
      </c>
      <c r="F57" s="2">
        <v>0.0</v>
      </c>
      <c r="G57" s="2">
        <v>0.0</v>
      </c>
      <c r="H57" s="2">
        <v>0.00916590284142988</v>
      </c>
    </row>
    <row r="58" ht="15.75" customHeight="1">
      <c r="A58" s="1" t="str">
        <f>"06067002800"</f>
        <v>06067002800</v>
      </c>
      <c r="B58" s="1" t="str">
        <f t="shared" si="9"/>
        <v>95820</v>
      </c>
      <c r="C58" s="1" t="str">
        <f t="shared" si="2"/>
        <v>SACRAMENTO</v>
      </c>
      <c r="D58" s="1" t="str">
        <f t="shared" si="3"/>
        <v>CA</v>
      </c>
      <c r="E58" s="2">
        <v>0.394366197183098</v>
      </c>
      <c r="F58" s="2">
        <v>0.644067796610169</v>
      </c>
      <c r="G58" s="2">
        <v>0.692307692307692</v>
      </c>
      <c r="H58" s="2">
        <v>0.408913213448006</v>
      </c>
    </row>
    <row r="59" ht="15.75" customHeight="1">
      <c r="A59" s="1" t="str">
        <f>"06067002900"</f>
        <v>06067002900</v>
      </c>
      <c r="B59" s="1" t="str">
        <f t="shared" si="9"/>
        <v>95820</v>
      </c>
      <c r="C59" s="1" t="str">
        <f t="shared" si="2"/>
        <v>SACRAMENTO</v>
      </c>
      <c r="D59" s="1" t="str">
        <f t="shared" si="3"/>
        <v>CA</v>
      </c>
      <c r="E59" s="2">
        <v>1.0</v>
      </c>
      <c r="F59" s="2">
        <v>1.0</v>
      </c>
      <c r="G59" s="2">
        <v>1.0</v>
      </c>
      <c r="H59" s="2">
        <v>1.0</v>
      </c>
    </row>
    <row r="60" ht="15.75" customHeight="1">
      <c r="A60" s="1" t="str">
        <f>"06067003000"</f>
        <v>06067003000</v>
      </c>
      <c r="B60" s="1" t="str">
        <f t="shared" si="9"/>
        <v>95820</v>
      </c>
      <c r="C60" s="1" t="str">
        <f t="shared" si="2"/>
        <v>SACRAMENTO</v>
      </c>
      <c r="D60" s="1" t="str">
        <f t="shared" si="3"/>
        <v>CA</v>
      </c>
      <c r="E60" s="2">
        <v>1.0</v>
      </c>
      <c r="F60" s="2">
        <v>1.0</v>
      </c>
      <c r="G60" s="2">
        <v>1.0</v>
      </c>
      <c r="H60" s="2">
        <v>1.0</v>
      </c>
    </row>
    <row r="61" ht="15.75" customHeight="1">
      <c r="A61" s="1" t="str">
        <f>"06067003101"</f>
        <v>06067003101</v>
      </c>
      <c r="B61" s="1" t="str">
        <f t="shared" si="9"/>
        <v>95820</v>
      </c>
      <c r="C61" s="1" t="str">
        <f t="shared" si="2"/>
        <v>SACRAMENTO</v>
      </c>
      <c r="D61" s="1" t="str">
        <f t="shared" si="3"/>
        <v>CA</v>
      </c>
      <c r="E61" s="2">
        <v>1.0</v>
      </c>
      <c r="F61" s="2">
        <v>1.0</v>
      </c>
      <c r="G61" s="2">
        <v>1.0</v>
      </c>
      <c r="H61" s="2">
        <v>1.0</v>
      </c>
    </row>
    <row r="62" ht="15.75" customHeight="1">
      <c r="A62" s="1" t="str">
        <f>"06067003102"</f>
        <v>06067003102</v>
      </c>
      <c r="B62" s="1" t="str">
        <f t="shared" si="9"/>
        <v>95820</v>
      </c>
      <c r="C62" s="1" t="str">
        <f t="shared" si="2"/>
        <v>SACRAMENTO</v>
      </c>
      <c r="D62" s="1" t="str">
        <f t="shared" si="3"/>
        <v>CA</v>
      </c>
      <c r="E62" s="2">
        <v>1.0</v>
      </c>
      <c r="F62" s="2">
        <v>1.0</v>
      </c>
      <c r="G62" s="2">
        <v>1.0</v>
      </c>
      <c r="H62" s="2">
        <v>1.0</v>
      </c>
    </row>
    <row r="63" ht="15.75" customHeight="1">
      <c r="A63" s="1" t="str">
        <f>"06067003202"</f>
        <v>06067003202</v>
      </c>
      <c r="B63" s="1" t="str">
        <f t="shared" si="9"/>
        <v>95820</v>
      </c>
      <c r="C63" s="1" t="str">
        <f t="shared" si="2"/>
        <v>SACRAMENTO</v>
      </c>
      <c r="D63" s="1" t="str">
        <f t="shared" si="3"/>
        <v>CA</v>
      </c>
      <c r="E63" s="2">
        <v>0.0262407301768397</v>
      </c>
      <c r="F63" s="2">
        <v>0.0206896551724137</v>
      </c>
      <c r="G63" s="2">
        <v>0.0</v>
      </c>
      <c r="H63" s="2">
        <v>0.0250255362614913</v>
      </c>
    </row>
    <row r="64" ht="15.75" customHeight="1">
      <c r="A64" s="1" t="str">
        <f>"06067003204"</f>
        <v>06067003204</v>
      </c>
      <c r="B64" s="1" t="str">
        <f t="shared" si="9"/>
        <v>95820</v>
      </c>
      <c r="C64" s="1" t="str">
        <f t="shared" si="2"/>
        <v>SACRAMENTO</v>
      </c>
      <c r="D64" s="1" t="str">
        <f t="shared" si="3"/>
        <v>CA</v>
      </c>
      <c r="E64" s="2">
        <v>0.0608695652173913</v>
      </c>
      <c r="F64" s="2">
        <v>0.695652173913043</v>
      </c>
      <c r="G64" s="2">
        <v>0.297297297297297</v>
      </c>
      <c r="H64" s="2">
        <v>0.0914918414918414</v>
      </c>
    </row>
    <row r="65" ht="15.75" customHeight="1">
      <c r="A65" s="1" t="str">
        <f>"06067003600"</f>
        <v>06067003600</v>
      </c>
      <c r="B65" s="1" t="str">
        <f t="shared" si="9"/>
        <v>95820</v>
      </c>
      <c r="C65" s="1" t="str">
        <f t="shared" si="2"/>
        <v>SACRAMENTO</v>
      </c>
      <c r="D65" s="1" t="str">
        <f t="shared" si="3"/>
        <v>CA</v>
      </c>
      <c r="E65" s="2">
        <v>1.0</v>
      </c>
      <c r="F65" s="2">
        <v>1.0</v>
      </c>
      <c r="G65" s="2">
        <v>1.0</v>
      </c>
      <c r="H65" s="2">
        <v>1.0</v>
      </c>
    </row>
    <row r="66" ht="15.75" customHeight="1">
      <c r="A66" s="1" t="str">
        <f>"06067003700"</f>
        <v>06067003700</v>
      </c>
      <c r="B66" s="1" t="str">
        <f t="shared" si="9"/>
        <v>95820</v>
      </c>
      <c r="C66" s="1" t="str">
        <f t="shared" si="2"/>
        <v>SACRAMENTO</v>
      </c>
      <c r="D66" s="1" t="str">
        <f t="shared" si="3"/>
        <v>CA</v>
      </c>
      <c r="E66" s="2">
        <v>0.972689075630252</v>
      </c>
      <c r="F66" s="2">
        <v>0.985074626865671</v>
      </c>
      <c r="G66" s="2">
        <v>0.959459459459459</v>
      </c>
      <c r="H66" s="2">
        <v>0.973105134474327</v>
      </c>
    </row>
    <row r="67" ht="15.75" customHeight="1">
      <c r="A67" s="1" t="str">
        <f>"06067004401"</f>
        <v>06067004401</v>
      </c>
      <c r="B67" s="1" t="str">
        <f t="shared" si="9"/>
        <v>95820</v>
      </c>
      <c r="C67" s="1" t="str">
        <f t="shared" si="2"/>
        <v>SACRAMENTO</v>
      </c>
      <c r="D67" s="1" t="str">
        <f t="shared" si="3"/>
        <v>CA</v>
      </c>
      <c r="E67" s="2">
        <v>1.0</v>
      </c>
      <c r="F67" s="2">
        <v>1.0</v>
      </c>
      <c r="G67" s="2">
        <v>1.0</v>
      </c>
      <c r="H67" s="2">
        <v>1.0</v>
      </c>
    </row>
    <row r="68" ht="15.75" customHeight="1">
      <c r="A68" s="1" t="str">
        <f>"06067004402"</f>
        <v>06067004402</v>
      </c>
      <c r="B68" s="1" t="str">
        <f t="shared" si="9"/>
        <v>95820</v>
      </c>
      <c r="C68" s="1" t="str">
        <f t="shared" si="2"/>
        <v>SACRAMENTO</v>
      </c>
      <c r="D68" s="1" t="str">
        <f t="shared" si="3"/>
        <v>CA</v>
      </c>
      <c r="E68" s="2">
        <v>1.0</v>
      </c>
      <c r="F68" s="2">
        <v>1.0</v>
      </c>
      <c r="G68" s="2">
        <v>1.0</v>
      </c>
      <c r="H68" s="2">
        <v>1.0</v>
      </c>
    </row>
    <row r="69" ht="15.75" customHeight="1">
      <c r="A69" s="1" t="str">
        <f>"06067004501"</f>
        <v>06067004501</v>
      </c>
      <c r="B69" s="1" t="str">
        <f t="shared" si="9"/>
        <v>95820</v>
      </c>
      <c r="C69" s="1" t="str">
        <f t="shared" si="2"/>
        <v>SACRAMENTO</v>
      </c>
      <c r="D69" s="1" t="str">
        <f t="shared" si="3"/>
        <v>CA</v>
      </c>
      <c r="E69" s="2">
        <v>0.0129533678756476</v>
      </c>
      <c r="F69" s="2">
        <v>0.142857142857142</v>
      </c>
      <c r="G69" s="2">
        <v>0.0588235294117647</v>
      </c>
      <c r="H69" s="2">
        <v>0.0294323756131744</v>
      </c>
    </row>
    <row r="70" ht="15.75" customHeight="1">
      <c r="A70" s="1" t="str">
        <f>"06067004601"</f>
        <v>06067004601</v>
      </c>
      <c r="B70" s="1" t="str">
        <f t="shared" si="9"/>
        <v>95820</v>
      </c>
      <c r="C70" s="1" t="str">
        <f t="shared" si="2"/>
        <v>SACRAMENTO</v>
      </c>
      <c r="D70" s="1" t="str">
        <f t="shared" si="3"/>
        <v>CA</v>
      </c>
      <c r="E70" s="2">
        <v>0.00117878192534381</v>
      </c>
      <c r="F70" s="2">
        <v>0.252032520325203</v>
      </c>
      <c r="G70" s="2">
        <v>0.02</v>
      </c>
      <c r="H70" s="2">
        <v>0.0130057803468208</v>
      </c>
    </row>
    <row r="71" ht="15.75" customHeight="1">
      <c r="A71" s="1" t="str">
        <f>"06067004602"</f>
        <v>06067004602</v>
      </c>
      <c r="B71" s="1" t="str">
        <f t="shared" si="9"/>
        <v>95820</v>
      </c>
      <c r="C71" s="1" t="str">
        <f t="shared" si="2"/>
        <v>SACRAMENTO</v>
      </c>
      <c r="D71" s="1" t="str">
        <f t="shared" si="3"/>
        <v>CA</v>
      </c>
      <c r="E71" s="2">
        <v>0.0153384461487162</v>
      </c>
      <c r="F71" s="2">
        <v>0.0981308411214953</v>
      </c>
      <c r="G71" s="2">
        <v>0.0846560846560846</v>
      </c>
      <c r="H71" s="2">
        <v>0.0243974132863021</v>
      </c>
    </row>
    <row r="72" ht="15.75" customHeight="1">
      <c r="A72" s="1" t="str">
        <f>"06067005205"</f>
        <v>06067005205</v>
      </c>
      <c r="B72" s="1" t="str">
        <f t="shared" si="9"/>
        <v>95820</v>
      </c>
      <c r="C72" s="1" t="str">
        <f t="shared" si="2"/>
        <v>SACRAMENTO</v>
      </c>
      <c r="D72" s="1" t="str">
        <f t="shared" si="3"/>
        <v>CA</v>
      </c>
      <c r="E72" s="2">
        <v>0.0</v>
      </c>
      <c r="F72" s="2">
        <v>0.019047619047619</v>
      </c>
      <c r="G72" s="2">
        <v>0.0263157894736842</v>
      </c>
      <c r="H72" s="2">
        <v>0.00767263427109974</v>
      </c>
    </row>
    <row r="73" ht="15.75" customHeight="1">
      <c r="A73" s="1" t="str">
        <f>"06067009201"</f>
        <v>06067009201</v>
      </c>
      <c r="B73" s="1" t="str">
        <f t="shared" si="9"/>
        <v>95820</v>
      </c>
      <c r="C73" s="1" t="str">
        <f t="shared" si="2"/>
        <v>SACRAMENTO</v>
      </c>
      <c r="D73" s="1" t="str">
        <f t="shared" si="3"/>
        <v>CA</v>
      </c>
      <c r="E73" s="2">
        <v>0.0</v>
      </c>
      <c r="F73" s="2">
        <v>0.00152322924600152</v>
      </c>
      <c r="G73" s="2">
        <v>0.0</v>
      </c>
      <c r="H73" s="2">
        <v>4.67617488894084E-4</v>
      </c>
    </row>
    <row r="74" ht="15.75" customHeight="1">
      <c r="A74" s="1" t="str">
        <f>"06067005502"</f>
        <v>06067005502</v>
      </c>
      <c r="B74" s="1" t="str">
        <f t="shared" ref="B74:B89" si="10">"95821"</f>
        <v>95821</v>
      </c>
      <c r="C74" s="1" t="str">
        <f t="shared" si="2"/>
        <v>SACRAMENTO</v>
      </c>
      <c r="D74" s="1" t="str">
        <f t="shared" si="3"/>
        <v>CA</v>
      </c>
      <c r="E74" s="2">
        <v>0.00512382578992314</v>
      </c>
      <c r="F74" s="2">
        <v>0.0272314674735249</v>
      </c>
      <c r="G74" s="2">
        <v>0.0042016806722689</v>
      </c>
      <c r="H74" s="2">
        <v>0.0095649490897871</v>
      </c>
    </row>
    <row r="75" ht="15.75" customHeight="1">
      <c r="A75" s="1" t="str">
        <f>"06067005505"</f>
        <v>06067005505</v>
      </c>
      <c r="B75" s="1" t="str">
        <f t="shared" si="10"/>
        <v>95821</v>
      </c>
      <c r="C75" s="1" t="str">
        <f t="shared" si="2"/>
        <v>SACRAMENTO</v>
      </c>
      <c r="D75" s="1" t="str">
        <f t="shared" si="3"/>
        <v>CA</v>
      </c>
      <c r="E75" s="2">
        <v>0.00301075268817204</v>
      </c>
      <c r="F75" s="2">
        <v>0.0309597523219814</v>
      </c>
      <c r="G75" s="2">
        <v>0.0</v>
      </c>
      <c r="H75" s="2">
        <v>0.00590687977762334</v>
      </c>
    </row>
    <row r="76" ht="15.75" customHeight="1">
      <c r="A76" s="1" t="str">
        <f>"06067005601"</f>
        <v>06067005601</v>
      </c>
      <c r="B76" s="1" t="str">
        <f t="shared" si="10"/>
        <v>95821</v>
      </c>
      <c r="C76" s="1" t="str">
        <f t="shared" si="2"/>
        <v>SACRAMENTO</v>
      </c>
      <c r="D76" s="1" t="str">
        <f t="shared" si="3"/>
        <v>CA</v>
      </c>
      <c r="E76" s="2">
        <v>0.00568884491714073</v>
      </c>
      <c r="F76" s="2">
        <v>0.0566762728146013</v>
      </c>
      <c r="G76" s="2">
        <v>0.0426229508196721</v>
      </c>
      <c r="H76" s="2">
        <v>0.0176285025051029</v>
      </c>
    </row>
    <row r="77" ht="15.75" customHeight="1">
      <c r="A77" s="1" t="str">
        <f>"06067005701"</f>
        <v>06067005701</v>
      </c>
      <c r="B77" s="1" t="str">
        <f t="shared" si="10"/>
        <v>95821</v>
      </c>
      <c r="C77" s="1" t="str">
        <f t="shared" si="2"/>
        <v>SACRAMENTO</v>
      </c>
      <c r="D77" s="1" t="str">
        <f t="shared" si="3"/>
        <v>CA</v>
      </c>
      <c r="E77" s="2">
        <v>0.0326651818856718</v>
      </c>
      <c r="F77" s="2">
        <v>0.175</v>
      </c>
      <c r="G77" s="2">
        <v>0.189189189189189</v>
      </c>
      <c r="H77" s="2">
        <v>0.0572660098522167</v>
      </c>
    </row>
    <row r="78" ht="15.75" customHeight="1">
      <c r="A78" s="1" t="str">
        <f>"06067005801"</f>
        <v>06067005801</v>
      </c>
      <c r="B78" s="1" t="str">
        <f t="shared" si="10"/>
        <v>95821</v>
      </c>
      <c r="C78" s="1" t="str">
        <f t="shared" si="2"/>
        <v>SACRAMENTO</v>
      </c>
      <c r="D78" s="1" t="str">
        <f t="shared" si="3"/>
        <v>CA</v>
      </c>
      <c r="E78" s="2">
        <v>0.00300429184549356</v>
      </c>
      <c r="F78" s="2">
        <v>0.0666666666666666</v>
      </c>
      <c r="G78" s="2">
        <v>0.0408163265306122</v>
      </c>
      <c r="H78" s="2">
        <v>0.005330053300533</v>
      </c>
    </row>
    <row r="79" ht="15.75" customHeight="1">
      <c r="A79" s="1" t="str">
        <f>"06067005901"</f>
        <v>06067005901</v>
      </c>
      <c r="B79" s="1" t="str">
        <f t="shared" si="10"/>
        <v>95821</v>
      </c>
      <c r="C79" s="1" t="str">
        <f t="shared" si="2"/>
        <v>SACRAMENTO</v>
      </c>
      <c r="D79" s="1" t="str">
        <f t="shared" si="3"/>
        <v>CA</v>
      </c>
      <c r="E79" s="2">
        <v>0.51448707909162</v>
      </c>
      <c r="F79" s="2">
        <v>0.169642857142857</v>
      </c>
      <c r="G79" s="2">
        <v>0.333333333333333</v>
      </c>
      <c r="H79" s="2">
        <v>0.497779422649888</v>
      </c>
    </row>
    <row r="80" ht="15.75" customHeight="1">
      <c r="A80" s="1" t="str">
        <f>"06067005904"</f>
        <v>06067005904</v>
      </c>
      <c r="B80" s="1" t="str">
        <f t="shared" si="10"/>
        <v>95821</v>
      </c>
      <c r="C80" s="1" t="str">
        <f t="shared" si="2"/>
        <v>SACRAMENTO</v>
      </c>
      <c r="D80" s="1" t="str">
        <f t="shared" si="3"/>
        <v>CA</v>
      </c>
      <c r="E80" s="2">
        <v>0.562734082397003</v>
      </c>
      <c r="F80" s="2">
        <v>0.617021276595744</v>
      </c>
      <c r="G80" s="2">
        <v>0.582417582417582</v>
      </c>
      <c r="H80" s="2">
        <v>0.565704437742352</v>
      </c>
    </row>
    <row r="81" ht="15.75" customHeight="1">
      <c r="A81" s="1" t="str">
        <f>"06067006002"</f>
        <v>06067006002</v>
      </c>
      <c r="B81" s="1" t="str">
        <f t="shared" si="10"/>
        <v>95821</v>
      </c>
      <c r="C81" s="1" t="str">
        <f t="shared" si="2"/>
        <v>SACRAMENTO</v>
      </c>
      <c r="D81" s="1" t="str">
        <f t="shared" si="3"/>
        <v>CA</v>
      </c>
      <c r="E81" s="2">
        <v>0.645802866335185</v>
      </c>
      <c r="F81" s="2">
        <v>0.452513966480446</v>
      </c>
      <c r="G81" s="2">
        <v>0.991561181434599</v>
      </c>
      <c r="H81" s="2">
        <v>0.648978574987543</v>
      </c>
    </row>
    <row r="82" ht="15.75" customHeight="1">
      <c r="A82" s="1" t="str">
        <f>"06067006003"</f>
        <v>06067006003</v>
      </c>
      <c r="B82" s="1" t="str">
        <f t="shared" si="10"/>
        <v>95821</v>
      </c>
      <c r="C82" s="1" t="str">
        <f t="shared" si="2"/>
        <v>SACRAMENTO</v>
      </c>
      <c r="D82" s="1" t="str">
        <f t="shared" si="3"/>
        <v>CA</v>
      </c>
      <c r="E82" s="2">
        <v>1.0</v>
      </c>
      <c r="F82" s="2">
        <v>1.0</v>
      </c>
      <c r="G82" s="2">
        <v>1.0</v>
      </c>
      <c r="H82" s="2">
        <v>1.0</v>
      </c>
    </row>
    <row r="83" ht="15.75" customHeight="1">
      <c r="A83" s="1" t="str">
        <f>"06067006004"</f>
        <v>06067006004</v>
      </c>
      <c r="B83" s="1" t="str">
        <f t="shared" si="10"/>
        <v>95821</v>
      </c>
      <c r="C83" s="1" t="str">
        <f t="shared" si="2"/>
        <v>SACRAMENTO</v>
      </c>
      <c r="D83" s="1" t="str">
        <f t="shared" si="3"/>
        <v>CA</v>
      </c>
      <c r="E83" s="2">
        <v>1.0</v>
      </c>
      <c r="F83" s="2">
        <v>1.0</v>
      </c>
      <c r="G83" s="2">
        <v>1.0</v>
      </c>
      <c r="H83" s="2">
        <v>1.0</v>
      </c>
    </row>
    <row r="84" ht="15.75" customHeight="1">
      <c r="A84" s="1" t="str">
        <f>"06067006101"</f>
        <v>06067006101</v>
      </c>
      <c r="B84" s="1" t="str">
        <f t="shared" si="10"/>
        <v>95821</v>
      </c>
      <c r="C84" s="1" t="str">
        <f t="shared" si="2"/>
        <v>SACRAMENTO</v>
      </c>
      <c r="D84" s="1" t="str">
        <f t="shared" si="3"/>
        <v>CA</v>
      </c>
      <c r="E84" s="2">
        <v>1.0</v>
      </c>
      <c r="F84" s="2">
        <v>1.0</v>
      </c>
      <c r="G84" s="2">
        <v>1.0</v>
      </c>
      <c r="H84" s="2">
        <v>1.0</v>
      </c>
    </row>
    <row r="85" ht="15.75" customHeight="1">
      <c r="A85" s="1" t="str">
        <f>"06067006102"</f>
        <v>06067006102</v>
      </c>
      <c r="B85" s="1" t="str">
        <f t="shared" si="10"/>
        <v>95821</v>
      </c>
      <c r="C85" s="1" t="str">
        <f t="shared" si="2"/>
        <v>SACRAMENTO</v>
      </c>
      <c r="D85" s="1" t="str">
        <f t="shared" si="3"/>
        <v>CA</v>
      </c>
      <c r="E85" s="2">
        <v>1.0</v>
      </c>
      <c r="F85" s="2">
        <v>1.0</v>
      </c>
      <c r="G85" s="2">
        <v>1.0</v>
      </c>
      <c r="H85" s="2">
        <v>1.0</v>
      </c>
    </row>
    <row r="86" ht="15.75" customHeight="1">
      <c r="A86" s="1" t="str">
        <f>"06067006201"</f>
        <v>06067006201</v>
      </c>
      <c r="B86" s="1" t="str">
        <f t="shared" si="10"/>
        <v>95821</v>
      </c>
      <c r="C86" s="1" t="str">
        <f t="shared" si="2"/>
        <v>SACRAMENTO</v>
      </c>
      <c r="D86" s="1" t="str">
        <f t="shared" si="3"/>
        <v>CA</v>
      </c>
      <c r="E86" s="2">
        <v>1.0</v>
      </c>
      <c r="F86" s="2">
        <v>1.0</v>
      </c>
      <c r="G86" s="2">
        <v>1.0</v>
      </c>
      <c r="H86" s="2">
        <v>1.0</v>
      </c>
    </row>
    <row r="87" ht="15.75" customHeight="1">
      <c r="A87" s="1" t="str">
        <f>"06067006202"</f>
        <v>06067006202</v>
      </c>
      <c r="B87" s="1" t="str">
        <f t="shared" si="10"/>
        <v>95821</v>
      </c>
      <c r="C87" s="1" t="str">
        <f t="shared" si="2"/>
        <v>SACRAMENTO</v>
      </c>
      <c r="D87" s="1" t="str">
        <f t="shared" si="3"/>
        <v>CA</v>
      </c>
      <c r="E87" s="2">
        <v>0.592899408284023</v>
      </c>
      <c r="F87" s="2">
        <v>0.224390243902439</v>
      </c>
      <c r="G87" s="2">
        <v>0.419161676646706</v>
      </c>
      <c r="H87" s="2">
        <v>0.542192046556741</v>
      </c>
    </row>
    <row r="88" ht="15.75" customHeight="1">
      <c r="A88" s="1" t="str">
        <f>"06067007413"</f>
        <v>06067007413</v>
      </c>
      <c r="B88" s="1" t="str">
        <f t="shared" si="10"/>
        <v>95821</v>
      </c>
      <c r="C88" s="1" t="str">
        <f t="shared" si="2"/>
        <v>SACRAMENTO</v>
      </c>
      <c r="D88" s="1" t="str">
        <f t="shared" si="3"/>
        <v>CA</v>
      </c>
      <c r="E88" s="2">
        <v>7.92707094728497E-4</v>
      </c>
      <c r="F88" s="2">
        <v>0.122047244094488</v>
      </c>
      <c r="G88" s="2">
        <v>0.045045045045045</v>
      </c>
      <c r="H88" s="2">
        <v>0.0131578947368421</v>
      </c>
    </row>
    <row r="89" ht="15.75" customHeight="1">
      <c r="A89" s="1" t="str">
        <f>"06067007504"</f>
        <v>06067007504</v>
      </c>
      <c r="B89" s="1" t="str">
        <f t="shared" si="10"/>
        <v>95821</v>
      </c>
      <c r="C89" s="1" t="str">
        <f t="shared" si="2"/>
        <v>SACRAMENTO</v>
      </c>
      <c r="D89" s="1" t="str">
        <f t="shared" si="3"/>
        <v>CA</v>
      </c>
      <c r="E89" s="2">
        <v>0.0</v>
      </c>
      <c r="F89" s="2">
        <v>0.0123076923076923</v>
      </c>
      <c r="G89" s="2">
        <v>0.0103092783505154</v>
      </c>
      <c r="H89" s="2">
        <v>0.00382555470543228</v>
      </c>
    </row>
    <row r="90" ht="15.75" customHeight="1">
      <c r="A90" s="1" t="str">
        <f>"06067002400"</f>
        <v>06067002400</v>
      </c>
      <c r="B90" s="1" t="str">
        <f t="shared" ref="B90:B102" si="11">"95822"</f>
        <v>95822</v>
      </c>
      <c r="C90" s="1" t="str">
        <f t="shared" si="2"/>
        <v>SACRAMENTO</v>
      </c>
      <c r="D90" s="1" t="str">
        <f t="shared" si="3"/>
        <v>CA</v>
      </c>
      <c r="E90" s="2">
        <v>0.0995412844036697</v>
      </c>
      <c r="F90" s="2">
        <v>0.137931034482758</v>
      </c>
      <c r="G90" s="2">
        <v>0.064516129032258</v>
      </c>
      <c r="H90" s="2">
        <v>0.100044072278536</v>
      </c>
    </row>
    <row r="91" ht="15.75" customHeight="1">
      <c r="A91" s="1" t="str">
        <f>"06067003300"</f>
        <v>06067003300</v>
      </c>
      <c r="B91" s="1" t="str">
        <f t="shared" si="11"/>
        <v>95822</v>
      </c>
      <c r="C91" s="1" t="str">
        <f t="shared" si="2"/>
        <v>SACRAMENTO</v>
      </c>
      <c r="D91" s="1" t="str">
        <f t="shared" si="3"/>
        <v>CA</v>
      </c>
      <c r="E91" s="2">
        <v>1.0</v>
      </c>
      <c r="F91" s="2">
        <v>1.0</v>
      </c>
      <c r="G91" s="2">
        <v>1.0</v>
      </c>
      <c r="H91" s="2">
        <v>1.0</v>
      </c>
    </row>
    <row r="92" ht="15.75" customHeight="1">
      <c r="A92" s="1" t="str">
        <f>"06067003400"</f>
        <v>06067003400</v>
      </c>
      <c r="B92" s="1" t="str">
        <f t="shared" si="11"/>
        <v>95822</v>
      </c>
      <c r="C92" s="1" t="str">
        <f t="shared" si="2"/>
        <v>SACRAMENTO</v>
      </c>
      <c r="D92" s="1" t="str">
        <f t="shared" si="3"/>
        <v>CA</v>
      </c>
      <c r="E92" s="2">
        <v>0.785089141004862</v>
      </c>
      <c r="F92" s="2">
        <v>0.997835497835497</v>
      </c>
      <c r="G92" s="2">
        <v>1.0</v>
      </c>
      <c r="H92" s="2">
        <v>0.815811373092926</v>
      </c>
    </row>
    <row r="93" ht="15.75" customHeight="1">
      <c r="A93" s="1" t="str">
        <f>"06067003501"</f>
        <v>06067003501</v>
      </c>
      <c r="B93" s="1" t="str">
        <f t="shared" si="11"/>
        <v>95822</v>
      </c>
      <c r="C93" s="1" t="str">
        <f t="shared" si="2"/>
        <v>SACRAMENTO</v>
      </c>
      <c r="D93" s="1" t="str">
        <f t="shared" si="3"/>
        <v>CA</v>
      </c>
      <c r="E93" s="2">
        <v>1.0</v>
      </c>
      <c r="F93" s="2">
        <v>1.0</v>
      </c>
      <c r="G93" s="2">
        <v>1.0</v>
      </c>
      <c r="H93" s="2">
        <v>1.0</v>
      </c>
    </row>
    <row r="94" ht="15.75" customHeight="1">
      <c r="A94" s="1" t="str">
        <f>"06067003502"</f>
        <v>06067003502</v>
      </c>
      <c r="B94" s="1" t="str">
        <f t="shared" si="11"/>
        <v>95822</v>
      </c>
      <c r="C94" s="1" t="str">
        <f t="shared" si="2"/>
        <v>SACRAMENTO</v>
      </c>
      <c r="D94" s="1" t="str">
        <f t="shared" si="3"/>
        <v>CA</v>
      </c>
      <c r="E94" s="2">
        <v>1.0</v>
      </c>
      <c r="F94" s="2">
        <v>1.0</v>
      </c>
      <c r="G94" s="2">
        <v>1.0</v>
      </c>
      <c r="H94" s="2">
        <v>1.0</v>
      </c>
    </row>
    <row r="95" ht="15.75" customHeight="1">
      <c r="A95" s="1" t="str">
        <f>"06067003800"</f>
        <v>06067003800</v>
      </c>
      <c r="B95" s="1" t="str">
        <f t="shared" si="11"/>
        <v>95822</v>
      </c>
      <c r="C95" s="1" t="str">
        <f t="shared" si="2"/>
        <v>SACRAMENTO</v>
      </c>
      <c r="D95" s="1" t="str">
        <f t="shared" si="3"/>
        <v>CA</v>
      </c>
      <c r="E95" s="2">
        <v>1.0</v>
      </c>
      <c r="F95" s="2">
        <v>1.0</v>
      </c>
      <c r="G95" s="2">
        <v>1.0</v>
      </c>
      <c r="H95" s="2">
        <v>1.0</v>
      </c>
    </row>
    <row r="96" ht="15.75" customHeight="1">
      <c r="A96" s="1" t="str">
        <f>"06067003900"</f>
        <v>06067003900</v>
      </c>
      <c r="B96" s="1" t="str">
        <f t="shared" si="11"/>
        <v>95822</v>
      </c>
      <c r="C96" s="1" t="str">
        <f t="shared" si="2"/>
        <v>SACRAMENTO</v>
      </c>
      <c r="D96" s="1" t="str">
        <f t="shared" si="3"/>
        <v>CA</v>
      </c>
      <c r="E96" s="2">
        <v>1.0</v>
      </c>
      <c r="F96" s="2">
        <v>1.0</v>
      </c>
      <c r="G96" s="2">
        <v>1.0</v>
      </c>
      <c r="H96" s="2">
        <v>1.0</v>
      </c>
    </row>
    <row r="97" ht="15.75" customHeight="1">
      <c r="A97" s="1" t="str">
        <f>"06067004001"</f>
        <v>06067004001</v>
      </c>
      <c r="B97" s="1" t="str">
        <f t="shared" si="11"/>
        <v>95822</v>
      </c>
      <c r="C97" s="1" t="str">
        <f t="shared" si="2"/>
        <v>SACRAMENTO</v>
      </c>
      <c r="D97" s="1" t="str">
        <f t="shared" si="3"/>
        <v>CA</v>
      </c>
      <c r="E97" s="2">
        <v>0.246560846560846</v>
      </c>
      <c r="F97" s="2">
        <v>0.0363636363636363</v>
      </c>
      <c r="G97" s="2">
        <v>0.349397590361445</v>
      </c>
      <c r="H97" s="2">
        <v>0.24461587913854</v>
      </c>
    </row>
    <row r="98" ht="15.75" customHeight="1">
      <c r="A98" s="1" t="str">
        <f>"06067004006"</f>
        <v>06067004006</v>
      </c>
      <c r="B98" s="1" t="str">
        <f t="shared" si="11"/>
        <v>95822</v>
      </c>
      <c r="C98" s="1" t="str">
        <f t="shared" si="2"/>
        <v>SACRAMENTO</v>
      </c>
      <c r="D98" s="1" t="str">
        <f t="shared" si="3"/>
        <v>CA</v>
      </c>
      <c r="E98" s="2">
        <v>0.00216919739696312</v>
      </c>
      <c r="F98" s="2">
        <v>0.0</v>
      </c>
      <c r="G98" s="2">
        <v>0.0</v>
      </c>
      <c r="H98" s="2">
        <v>0.00204415372035977</v>
      </c>
    </row>
    <row r="99" ht="15.75" customHeight="1">
      <c r="A99" s="1" t="str">
        <f>"06067004100"</f>
        <v>06067004100</v>
      </c>
      <c r="B99" s="1" t="str">
        <f t="shared" si="11"/>
        <v>95822</v>
      </c>
      <c r="C99" s="1" t="str">
        <f t="shared" si="2"/>
        <v>SACRAMENTO</v>
      </c>
      <c r="D99" s="1" t="str">
        <f t="shared" si="3"/>
        <v>CA</v>
      </c>
      <c r="E99" s="2">
        <v>1.0</v>
      </c>
      <c r="F99" s="2">
        <v>1.0</v>
      </c>
      <c r="G99" s="2">
        <v>1.0</v>
      </c>
      <c r="H99" s="2">
        <v>1.0</v>
      </c>
    </row>
    <row r="100" ht="15.75" customHeight="1">
      <c r="A100" s="1" t="str">
        <f>"06067004201"</f>
        <v>06067004201</v>
      </c>
      <c r="B100" s="1" t="str">
        <f t="shared" si="11"/>
        <v>95822</v>
      </c>
      <c r="C100" s="1" t="str">
        <f t="shared" si="2"/>
        <v>SACRAMENTO</v>
      </c>
      <c r="D100" s="1" t="str">
        <f t="shared" si="3"/>
        <v>CA</v>
      </c>
      <c r="E100" s="2">
        <v>0.972863741339491</v>
      </c>
      <c r="F100" s="2">
        <v>0.142857142857142</v>
      </c>
      <c r="G100" s="2">
        <v>0.0</v>
      </c>
      <c r="H100" s="2">
        <v>0.9425543781372</v>
      </c>
    </row>
    <row r="101" ht="15.75" customHeight="1">
      <c r="A101" s="1" t="str">
        <f>"06067004202"</f>
        <v>06067004202</v>
      </c>
      <c r="B101" s="1" t="str">
        <f t="shared" si="11"/>
        <v>95822</v>
      </c>
      <c r="C101" s="1" t="str">
        <f t="shared" si="2"/>
        <v>SACRAMENTO</v>
      </c>
      <c r="D101" s="1" t="str">
        <f t="shared" si="3"/>
        <v>CA</v>
      </c>
      <c r="E101" s="2">
        <v>0.980526918671248</v>
      </c>
      <c r="F101" s="2">
        <v>0.976190476190476</v>
      </c>
      <c r="G101" s="2">
        <v>0.969696969696969</v>
      </c>
      <c r="H101" s="2">
        <v>0.980043149946062</v>
      </c>
    </row>
    <row r="102" ht="15.75" customHeight="1">
      <c r="A102" s="1" t="str">
        <f>"06067004203"</f>
        <v>06067004203</v>
      </c>
      <c r="B102" s="1" t="str">
        <f t="shared" si="11"/>
        <v>95822</v>
      </c>
      <c r="C102" s="1" t="str">
        <f t="shared" si="2"/>
        <v>SACRAMENTO</v>
      </c>
      <c r="D102" s="1" t="str">
        <f t="shared" si="3"/>
        <v>CA</v>
      </c>
      <c r="E102" s="2">
        <v>0.862396204033214</v>
      </c>
      <c r="F102" s="2">
        <v>0.930232558139534</v>
      </c>
      <c r="G102" s="2">
        <v>0.870588235294117</v>
      </c>
      <c r="H102" s="2">
        <v>0.864665613480779</v>
      </c>
    </row>
    <row r="103" ht="15.75" customHeight="1">
      <c r="A103" s="1" t="str">
        <f>"06067004502"</f>
        <v>06067004502</v>
      </c>
      <c r="B103" s="1" t="str">
        <f t="shared" ref="B103:B124" si="12">"95823"</f>
        <v>95823</v>
      </c>
      <c r="C103" s="1" t="str">
        <f t="shared" si="2"/>
        <v>SACRAMENTO</v>
      </c>
      <c r="D103" s="1" t="str">
        <f t="shared" si="3"/>
        <v>CA</v>
      </c>
      <c r="E103" s="2">
        <v>0.955005624296962</v>
      </c>
      <c r="F103" s="2">
        <v>0.982857142857142</v>
      </c>
      <c r="G103" s="2">
        <v>0.985815602836879</v>
      </c>
      <c r="H103" s="2">
        <v>0.962765957446808</v>
      </c>
    </row>
    <row r="104" ht="15.75" customHeight="1">
      <c r="A104" s="1" t="str">
        <f>"06067004701"</f>
        <v>06067004701</v>
      </c>
      <c r="B104" s="1" t="str">
        <f t="shared" si="12"/>
        <v>95823</v>
      </c>
      <c r="C104" s="1" t="str">
        <f t="shared" si="2"/>
        <v>SACRAMENTO</v>
      </c>
      <c r="D104" s="1" t="str">
        <f t="shared" si="3"/>
        <v>CA</v>
      </c>
      <c r="E104" s="2">
        <v>1.0</v>
      </c>
      <c r="F104" s="2">
        <v>1.0</v>
      </c>
      <c r="G104" s="2">
        <v>1.0</v>
      </c>
      <c r="H104" s="2">
        <v>1.0</v>
      </c>
    </row>
    <row r="105" ht="15.75" customHeight="1">
      <c r="A105" s="1" t="str">
        <f>"06067004702"</f>
        <v>06067004702</v>
      </c>
      <c r="B105" s="1" t="str">
        <f t="shared" si="12"/>
        <v>95823</v>
      </c>
      <c r="C105" s="1" t="str">
        <f t="shared" si="2"/>
        <v>SACRAMENTO</v>
      </c>
      <c r="D105" s="1" t="str">
        <f t="shared" si="3"/>
        <v>CA</v>
      </c>
      <c r="E105" s="2">
        <v>0.917948717948717</v>
      </c>
      <c r="F105" s="2">
        <v>0.584415584415584</v>
      </c>
      <c r="G105" s="2">
        <v>0.785714285714285</v>
      </c>
      <c r="H105" s="2">
        <v>0.898405197873597</v>
      </c>
    </row>
    <row r="106" ht="15.75" customHeight="1">
      <c r="A106" s="1" t="str">
        <f>"06067004801"</f>
        <v>06067004801</v>
      </c>
      <c r="B106" s="1" t="str">
        <f t="shared" si="12"/>
        <v>95823</v>
      </c>
      <c r="C106" s="1" t="str">
        <f t="shared" si="2"/>
        <v>SACRAMENTO</v>
      </c>
      <c r="D106" s="1" t="str">
        <f t="shared" si="3"/>
        <v>CA</v>
      </c>
      <c r="E106" s="2">
        <v>0.0</v>
      </c>
      <c r="F106" s="2">
        <v>0.798850574712643</v>
      </c>
      <c r="G106" s="2">
        <v>0.789473684210526</v>
      </c>
      <c r="H106" s="2">
        <v>0.0853966649823143</v>
      </c>
    </row>
    <row r="107" ht="15.75" customHeight="1">
      <c r="A107" s="1" t="str">
        <f>"06067004802"</f>
        <v>06067004802</v>
      </c>
      <c r="B107" s="1" t="str">
        <f t="shared" si="12"/>
        <v>95823</v>
      </c>
      <c r="C107" s="1" t="str">
        <f t="shared" si="2"/>
        <v>SACRAMENTO</v>
      </c>
      <c r="D107" s="1" t="str">
        <f t="shared" si="3"/>
        <v>CA</v>
      </c>
      <c r="E107" s="2">
        <v>0.0</v>
      </c>
      <c r="F107" s="2">
        <v>0.141414141414141</v>
      </c>
      <c r="G107" s="2">
        <v>0.136363636363636</v>
      </c>
      <c r="H107" s="2">
        <v>0.010840108401084</v>
      </c>
    </row>
    <row r="108" ht="15.75" customHeight="1">
      <c r="A108" s="1" t="str">
        <f>"06067004903"</f>
        <v>06067004903</v>
      </c>
      <c r="B108" s="1" t="str">
        <f t="shared" si="12"/>
        <v>95823</v>
      </c>
      <c r="C108" s="1" t="str">
        <f t="shared" si="2"/>
        <v>SACRAMENTO</v>
      </c>
      <c r="D108" s="1" t="str">
        <f t="shared" si="3"/>
        <v>CA</v>
      </c>
      <c r="E108" s="2">
        <v>1.0</v>
      </c>
      <c r="F108" s="2">
        <v>1.0</v>
      </c>
      <c r="G108" s="2">
        <v>1.0</v>
      </c>
      <c r="H108" s="2">
        <v>1.0</v>
      </c>
    </row>
    <row r="109" ht="15.75" customHeight="1">
      <c r="A109" s="1" t="str">
        <f>"06067004904"</f>
        <v>06067004904</v>
      </c>
      <c r="B109" s="1" t="str">
        <f t="shared" si="12"/>
        <v>95823</v>
      </c>
      <c r="C109" s="1" t="str">
        <f t="shared" si="2"/>
        <v>SACRAMENTO</v>
      </c>
      <c r="D109" s="1" t="str">
        <f t="shared" si="3"/>
        <v>CA</v>
      </c>
      <c r="E109" s="2">
        <v>1.0</v>
      </c>
      <c r="F109" s="2">
        <v>1.0</v>
      </c>
      <c r="G109" s="2">
        <v>1.0</v>
      </c>
      <c r="H109" s="2">
        <v>1.0</v>
      </c>
    </row>
    <row r="110" ht="15.75" customHeight="1">
      <c r="A110" s="1" t="str">
        <f>"06067004905"</f>
        <v>06067004905</v>
      </c>
      <c r="B110" s="1" t="str">
        <f t="shared" si="12"/>
        <v>95823</v>
      </c>
      <c r="C110" s="1" t="str">
        <f t="shared" si="2"/>
        <v>SACRAMENTO</v>
      </c>
      <c r="D110" s="1" t="str">
        <f t="shared" si="3"/>
        <v>CA</v>
      </c>
      <c r="E110" s="2">
        <v>1.0</v>
      </c>
      <c r="F110" s="2">
        <v>1.0</v>
      </c>
      <c r="G110" s="2">
        <v>1.0</v>
      </c>
      <c r="H110" s="2">
        <v>1.0</v>
      </c>
    </row>
    <row r="111" ht="15.75" customHeight="1">
      <c r="A111" s="1" t="str">
        <f>"06067004906"</f>
        <v>06067004906</v>
      </c>
      <c r="B111" s="1" t="str">
        <f t="shared" si="12"/>
        <v>95823</v>
      </c>
      <c r="C111" s="1" t="str">
        <f t="shared" si="2"/>
        <v>SACRAMENTO</v>
      </c>
      <c r="D111" s="1" t="str">
        <f t="shared" si="3"/>
        <v>CA</v>
      </c>
      <c r="E111" s="2">
        <v>1.0</v>
      </c>
      <c r="F111" s="2">
        <v>1.0</v>
      </c>
      <c r="G111" s="2">
        <v>1.0</v>
      </c>
      <c r="H111" s="2">
        <v>1.0</v>
      </c>
    </row>
    <row r="112" ht="15.75" customHeight="1">
      <c r="A112" s="1" t="str">
        <f>"06067005001"</f>
        <v>06067005001</v>
      </c>
      <c r="B112" s="1" t="str">
        <f t="shared" si="12"/>
        <v>95823</v>
      </c>
      <c r="C112" s="1" t="str">
        <f t="shared" si="2"/>
        <v>SACRAMENTO</v>
      </c>
      <c r="D112" s="1" t="str">
        <f t="shared" si="3"/>
        <v>CA</v>
      </c>
      <c r="E112" s="2">
        <v>0.0329375718115664</v>
      </c>
      <c r="F112" s="2">
        <v>0.358974358974358</v>
      </c>
      <c r="G112" s="2">
        <v>0.5</v>
      </c>
      <c r="H112" s="2">
        <v>0.0464430519719867</v>
      </c>
    </row>
    <row r="113" ht="15.75" customHeight="1">
      <c r="A113" s="1" t="str">
        <f>"06067005002"</f>
        <v>06067005002</v>
      </c>
      <c r="B113" s="1" t="str">
        <f t="shared" si="12"/>
        <v>95823</v>
      </c>
      <c r="C113" s="1" t="str">
        <f t="shared" si="2"/>
        <v>SACRAMENTO</v>
      </c>
      <c r="D113" s="1" t="str">
        <f t="shared" si="3"/>
        <v>CA</v>
      </c>
      <c r="E113" s="2">
        <v>0.657345264727815</v>
      </c>
      <c r="F113" s="2">
        <v>0.909604519774011</v>
      </c>
      <c r="G113" s="2">
        <v>0.912280701754385</v>
      </c>
      <c r="H113" s="2">
        <v>0.694920634920634</v>
      </c>
    </row>
    <row r="114" ht="15.75" customHeight="1">
      <c r="A114" s="1" t="str">
        <f>"06067009319"</f>
        <v>06067009319</v>
      </c>
      <c r="B114" s="1" t="str">
        <f t="shared" si="12"/>
        <v>95823</v>
      </c>
      <c r="C114" s="1" t="str">
        <f t="shared" si="2"/>
        <v>SACRAMENTO</v>
      </c>
      <c r="D114" s="1" t="str">
        <f t="shared" si="3"/>
        <v>CA</v>
      </c>
      <c r="E114" s="2">
        <v>0.0</v>
      </c>
      <c r="F114" s="2">
        <v>0.441176470588235</v>
      </c>
      <c r="G114" s="2">
        <v>0.5</v>
      </c>
      <c r="H114" s="2">
        <v>0.0107868020304568</v>
      </c>
    </row>
    <row r="115" ht="15.75" customHeight="1">
      <c r="A115" s="1" t="str">
        <f>"06067009320"</f>
        <v>06067009320</v>
      </c>
      <c r="B115" s="1" t="str">
        <f t="shared" si="12"/>
        <v>95823</v>
      </c>
      <c r="C115" s="1" t="str">
        <f t="shared" si="2"/>
        <v>SACRAMENTO</v>
      </c>
      <c r="D115" s="1" t="str">
        <f t="shared" si="3"/>
        <v>CA</v>
      </c>
      <c r="E115" s="2">
        <v>0.0013764624913971</v>
      </c>
      <c r="F115" s="2">
        <v>0.0909090909090909</v>
      </c>
      <c r="G115" s="2">
        <v>0.0</v>
      </c>
      <c r="H115" s="2">
        <v>0.00263331138907175</v>
      </c>
    </row>
    <row r="116" ht="15.75" customHeight="1">
      <c r="A116" s="1" t="str">
        <f>"06067009601"</f>
        <v>06067009601</v>
      </c>
      <c r="B116" s="1" t="str">
        <f t="shared" si="12"/>
        <v>95823</v>
      </c>
      <c r="C116" s="1" t="str">
        <f t="shared" si="2"/>
        <v>SACRAMENTO</v>
      </c>
      <c r="D116" s="1" t="str">
        <f t="shared" si="3"/>
        <v>CA</v>
      </c>
      <c r="E116" s="2">
        <v>0.861702127659574</v>
      </c>
      <c r="F116" s="2">
        <v>0.0365853658536585</v>
      </c>
      <c r="G116" s="2">
        <v>0.0</v>
      </c>
      <c r="H116" s="2">
        <v>0.815577889447236</v>
      </c>
    </row>
    <row r="117" ht="15.75" customHeight="1">
      <c r="A117" s="1" t="str">
        <f>"06067009606"</f>
        <v>06067009606</v>
      </c>
      <c r="B117" s="1" t="str">
        <f t="shared" si="12"/>
        <v>95823</v>
      </c>
      <c r="C117" s="1" t="str">
        <f t="shared" si="2"/>
        <v>SACRAMENTO</v>
      </c>
      <c r="D117" s="1" t="str">
        <f t="shared" si="3"/>
        <v>CA</v>
      </c>
      <c r="E117" s="2">
        <v>1.0</v>
      </c>
      <c r="F117" s="2">
        <v>1.0</v>
      </c>
      <c r="G117" s="2">
        <v>1.0</v>
      </c>
      <c r="H117" s="2">
        <v>1.0</v>
      </c>
    </row>
    <row r="118" ht="15.75" customHeight="1">
      <c r="A118" s="1" t="str">
        <f>"06067009608"</f>
        <v>06067009608</v>
      </c>
      <c r="B118" s="1" t="str">
        <f t="shared" si="12"/>
        <v>95823</v>
      </c>
      <c r="C118" s="1" t="str">
        <f t="shared" si="2"/>
        <v>SACRAMENTO</v>
      </c>
      <c r="D118" s="1" t="str">
        <f t="shared" si="3"/>
        <v>CA</v>
      </c>
      <c r="E118" s="2">
        <v>0.426488833746898</v>
      </c>
      <c r="F118" s="2">
        <v>0.811320754716981</v>
      </c>
      <c r="G118" s="2">
        <v>0.566666666666666</v>
      </c>
      <c r="H118" s="2">
        <v>0.443188405797101</v>
      </c>
    </row>
    <row r="119" ht="15.75" customHeight="1">
      <c r="A119" s="1" t="str">
        <f>"06067009609"</f>
        <v>06067009609</v>
      </c>
      <c r="B119" s="1" t="str">
        <f t="shared" si="12"/>
        <v>95823</v>
      </c>
      <c r="C119" s="1" t="str">
        <f t="shared" si="2"/>
        <v>SACRAMENTO</v>
      </c>
      <c r="D119" s="1" t="str">
        <f t="shared" si="3"/>
        <v>CA</v>
      </c>
      <c r="E119" s="2">
        <v>1.0</v>
      </c>
      <c r="F119" s="2">
        <v>1.0</v>
      </c>
      <c r="G119" s="2">
        <v>1.0</v>
      </c>
      <c r="H119" s="2">
        <v>1.0</v>
      </c>
    </row>
    <row r="120" ht="15.75" customHeight="1">
      <c r="A120" s="1" t="str">
        <f>"06067009610"</f>
        <v>06067009610</v>
      </c>
      <c r="B120" s="1" t="str">
        <f t="shared" si="12"/>
        <v>95823</v>
      </c>
      <c r="C120" s="1" t="str">
        <f t="shared" si="2"/>
        <v>SACRAMENTO</v>
      </c>
      <c r="D120" s="1" t="str">
        <f t="shared" si="3"/>
        <v>CA</v>
      </c>
      <c r="E120" s="2">
        <v>1.0</v>
      </c>
      <c r="F120" s="2">
        <v>1.0</v>
      </c>
      <c r="G120" s="2">
        <v>1.0</v>
      </c>
      <c r="H120" s="2">
        <v>1.0</v>
      </c>
    </row>
    <row r="121" ht="15.75" customHeight="1">
      <c r="A121" s="1" t="str">
        <f>"06067009614"</f>
        <v>06067009614</v>
      </c>
      <c r="B121" s="1" t="str">
        <f t="shared" si="12"/>
        <v>95823</v>
      </c>
      <c r="C121" s="1" t="str">
        <f t="shared" si="2"/>
        <v>SACRAMENTO</v>
      </c>
      <c r="D121" s="1" t="str">
        <f t="shared" si="3"/>
        <v>CA</v>
      </c>
      <c r="E121" s="2">
        <v>0.00124378109452736</v>
      </c>
      <c r="F121" s="2">
        <v>0.0</v>
      </c>
      <c r="G121" s="2">
        <v>0.0</v>
      </c>
      <c r="H121" s="2">
        <v>0.00124069478908188</v>
      </c>
    </row>
    <row r="122" ht="15.75" customHeight="1">
      <c r="A122" s="1" t="str">
        <f>"06067009618"</f>
        <v>06067009618</v>
      </c>
      <c r="B122" s="1" t="str">
        <f t="shared" si="12"/>
        <v>95823</v>
      </c>
      <c r="C122" s="1" t="str">
        <f t="shared" si="2"/>
        <v>SACRAMENTO</v>
      </c>
      <c r="D122" s="1" t="str">
        <f t="shared" si="3"/>
        <v>CA</v>
      </c>
      <c r="E122" s="2">
        <v>6.39386189258312E-4</v>
      </c>
      <c r="F122" s="2">
        <v>0.0</v>
      </c>
      <c r="G122" s="2">
        <v>0.0</v>
      </c>
      <c r="H122" s="2">
        <v>5.51876379690949E-4</v>
      </c>
    </row>
    <row r="123" ht="15.75" customHeight="1">
      <c r="A123" s="1" t="str">
        <f>"06067009633"</f>
        <v>06067009633</v>
      </c>
      <c r="B123" s="1" t="str">
        <f t="shared" si="12"/>
        <v>95823</v>
      </c>
      <c r="C123" s="1" t="str">
        <f t="shared" si="2"/>
        <v>SACRAMENTO</v>
      </c>
      <c r="D123" s="1" t="str">
        <f t="shared" si="3"/>
        <v>CA</v>
      </c>
      <c r="E123" s="2">
        <v>1.0</v>
      </c>
      <c r="F123" s="2">
        <v>0.0</v>
      </c>
      <c r="G123" s="2">
        <v>1.0</v>
      </c>
      <c r="H123" s="2">
        <v>1.0</v>
      </c>
    </row>
    <row r="124" ht="15.75" customHeight="1">
      <c r="A124" s="1" t="str">
        <f>"06067009634"</f>
        <v>06067009634</v>
      </c>
      <c r="B124" s="1" t="str">
        <f t="shared" si="12"/>
        <v>95823</v>
      </c>
      <c r="C124" s="1" t="str">
        <f t="shared" si="2"/>
        <v>SACRAMENTO</v>
      </c>
      <c r="D124" s="1" t="str">
        <f t="shared" si="3"/>
        <v>CA</v>
      </c>
      <c r="E124" s="2">
        <v>1.0</v>
      </c>
      <c r="F124" s="2">
        <v>1.0</v>
      </c>
      <c r="G124" s="2">
        <v>1.0</v>
      </c>
      <c r="H124" s="2">
        <v>1.0</v>
      </c>
    </row>
    <row r="125" ht="15.75" customHeight="1">
      <c r="A125" s="1" t="str">
        <f>"06067003202"</f>
        <v>06067003202</v>
      </c>
      <c r="B125" s="1" t="str">
        <f t="shared" ref="B125:B134" si="13">"95824"</f>
        <v>95824</v>
      </c>
      <c r="C125" s="1" t="str">
        <f t="shared" si="2"/>
        <v>SACRAMENTO</v>
      </c>
      <c r="D125" s="1" t="str">
        <f t="shared" si="3"/>
        <v>CA</v>
      </c>
      <c r="E125" s="2">
        <v>0.97375926982316</v>
      </c>
      <c r="F125" s="2">
        <v>0.979310344827586</v>
      </c>
      <c r="G125" s="2">
        <v>1.0</v>
      </c>
      <c r="H125" s="2">
        <v>0.974974463738508</v>
      </c>
    </row>
    <row r="126" ht="15.75" customHeight="1">
      <c r="A126" s="1" t="str">
        <f>"06067003203"</f>
        <v>06067003203</v>
      </c>
      <c r="B126" s="1" t="str">
        <f t="shared" si="13"/>
        <v>95824</v>
      </c>
      <c r="C126" s="1" t="str">
        <f t="shared" si="2"/>
        <v>SACRAMENTO</v>
      </c>
      <c r="D126" s="1" t="str">
        <f t="shared" si="3"/>
        <v>CA</v>
      </c>
      <c r="E126" s="2">
        <v>1.0</v>
      </c>
      <c r="F126" s="2">
        <v>1.0</v>
      </c>
      <c r="G126" s="2">
        <v>1.0</v>
      </c>
      <c r="H126" s="2">
        <v>1.0</v>
      </c>
    </row>
    <row r="127" ht="15.75" customHeight="1">
      <c r="A127" s="1" t="str">
        <f>"06067003204"</f>
        <v>06067003204</v>
      </c>
      <c r="B127" s="1" t="str">
        <f t="shared" si="13"/>
        <v>95824</v>
      </c>
      <c r="C127" s="1" t="str">
        <f t="shared" si="2"/>
        <v>SACRAMENTO</v>
      </c>
      <c r="D127" s="1" t="str">
        <f t="shared" si="3"/>
        <v>CA</v>
      </c>
      <c r="E127" s="2">
        <v>0.939130434782608</v>
      </c>
      <c r="F127" s="2">
        <v>0.304347826086956</v>
      </c>
      <c r="G127" s="2">
        <v>0.702702702702702</v>
      </c>
      <c r="H127" s="2">
        <v>0.908508158508158</v>
      </c>
    </row>
    <row r="128" ht="15.75" customHeight="1">
      <c r="A128" s="1" t="str">
        <f>"06067004501"</f>
        <v>06067004501</v>
      </c>
      <c r="B128" s="1" t="str">
        <f t="shared" si="13"/>
        <v>95824</v>
      </c>
      <c r="C128" s="1" t="str">
        <f t="shared" si="2"/>
        <v>SACRAMENTO</v>
      </c>
      <c r="D128" s="1" t="str">
        <f t="shared" si="3"/>
        <v>CA</v>
      </c>
      <c r="E128" s="2">
        <v>0.987046632124352</v>
      </c>
      <c r="F128" s="2">
        <v>0.857142857142857</v>
      </c>
      <c r="G128" s="2">
        <v>0.941176470588235</v>
      </c>
      <c r="H128" s="2">
        <v>0.970567624386825</v>
      </c>
    </row>
    <row r="129" ht="15.75" customHeight="1">
      <c r="A129" s="1" t="str">
        <f>"06067004502"</f>
        <v>06067004502</v>
      </c>
      <c r="B129" s="1" t="str">
        <f t="shared" si="13"/>
        <v>95824</v>
      </c>
      <c r="C129" s="1" t="str">
        <f t="shared" si="2"/>
        <v>SACRAMENTO</v>
      </c>
      <c r="D129" s="1" t="str">
        <f t="shared" si="3"/>
        <v>CA</v>
      </c>
      <c r="E129" s="2">
        <v>0.0449943757030371</v>
      </c>
      <c r="F129" s="2">
        <v>0.0171428571428571</v>
      </c>
      <c r="G129" s="2">
        <v>0.0141843971631205</v>
      </c>
      <c r="H129" s="2">
        <v>0.0372340425531914</v>
      </c>
    </row>
    <row r="130" ht="15.75" customHeight="1">
      <c r="A130" s="1" t="str">
        <f>"06067004601"</f>
        <v>06067004601</v>
      </c>
      <c r="B130" s="1" t="str">
        <f t="shared" si="13"/>
        <v>95824</v>
      </c>
      <c r="C130" s="1" t="str">
        <f t="shared" si="2"/>
        <v>SACRAMENTO</v>
      </c>
      <c r="D130" s="1" t="str">
        <f t="shared" si="3"/>
        <v>CA</v>
      </c>
      <c r="E130" s="2">
        <v>0.998821218074656</v>
      </c>
      <c r="F130" s="2">
        <v>0.747967479674796</v>
      </c>
      <c r="G130" s="2">
        <v>0.98</v>
      </c>
      <c r="H130" s="2">
        <v>0.986994219653179</v>
      </c>
    </row>
    <row r="131" ht="15.75" customHeight="1">
      <c r="A131" s="1" t="str">
        <f>"06067004602"</f>
        <v>06067004602</v>
      </c>
      <c r="B131" s="1" t="str">
        <f t="shared" si="13"/>
        <v>95824</v>
      </c>
      <c r="C131" s="1" t="str">
        <f t="shared" si="2"/>
        <v>SACRAMENTO</v>
      </c>
      <c r="D131" s="1" t="str">
        <f t="shared" si="3"/>
        <v>CA</v>
      </c>
      <c r="E131" s="2">
        <v>0.984661553851283</v>
      </c>
      <c r="F131" s="2">
        <v>0.901869158878504</v>
      </c>
      <c r="G131" s="2">
        <v>0.915343915343915</v>
      </c>
      <c r="H131" s="2">
        <v>0.975602586713697</v>
      </c>
    </row>
    <row r="132" ht="15.75" customHeight="1">
      <c r="A132" s="1" t="str">
        <f>"06067004702"</f>
        <v>06067004702</v>
      </c>
      <c r="B132" s="1" t="str">
        <f t="shared" si="13"/>
        <v>95824</v>
      </c>
      <c r="C132" s="1" t="str">
        <f t="shared" si="2"/>
        <v>SACRAMENTO</v>
      </c>
      <c r="D132" s="1" t="str">
        <f t="shared" si="3"/>
        <v>CA</v>
      </c>
      <c r="E132" s="2">
        <v>0.082051282051282</v>
      </c>
      <c r="F132" s="2">
        <v>0.415584415584415</v>
      </c>
      <c r="G132" s="2">
        <v>0.214285714285714</v>
      </c>
      <c r="H132" s="2">
        <v>0.101594802126402</v>
      </c>
    </row>
    <row r="133" ht="15.75" customHeight="1">
      <c r="A133" s="1" t="str">
        <f>"06067004801"</f>
        <v>06067004801</v>
      </c>
      <c r="B133" s="1" t="str">
        <f t="shared" si="13"/>
        <v>95824</v>
      </c>
      <c r="C133" s="1" t="str">
        <f t="shared" si="2"/>
        <v>SACRAMENTO</v>
      </c>
      <c r="D133" s="1" t="str">
        <f t="shared" si="3"/>
        <v>CA</v>
      </c>
      <c r="E133" s="2">
        <v>0.0249009620826259</v>
      </c>
      <c r="F133" s="2">
        <v>0.028735632183908</v>
      </c>
      <c r="G133" s="2">
        <v>0.0</v>
      </c>
      <c r="H133" s="2">
        <v>0.0247599797877716</v>
      </c>
    </row>
    <row r="134" ht="15.75" customHeight="1">
      <c r="A134" s="1" t="str">
        <f>"06067009201"</f>
        <v>06067009201</v>
      </c>
      <c r="B134" s="1" t="str">
        <f t="shared" si="13"/>
        <v>95824</v>
      </c>
      <c r="C134" s="1" t="str">
        <f t="shared" si="2"/>
        <v>SACRAMENTO</v>
      </c>
      <c r="D134" s="1" t="str">
        <f t="shared" si="3"/>
        <v>CA</v>
      </c>
      <c r="E134" s="2">
        <v>0.00152322924600152</v>
      </c>
      <c r="F134" s="2">
        <v>0.15079969535415</v>
      </c>
      <c r="G134" s="2">
        <v>0.103550295857988</v>
      </c>
      <c r="H134" s="2">
        <v>0.055412672433949</v>
      </c>
    </row>
    <row r="135" ht="15.75" customHeight="1">
      <c r="A135" s="1" t="str">
        <f>"06067005402"</f>
        <v>06067005402</v>
      </c>
      <c r="B135" s="1" t="str">
        <f t="shared" ref="B135:B147" si="14">"95825"</f>
        <v>95825</v>
      </c>
      <c r="C135" s="1" t="str">
        <f t="shared" si="2"/>
        <v>SACRAMENTO</v>
      </c>
      <c r="D135" s="1" t="str">
        <f t="shared" si="3"/>
        <v>CA</v>
      </c>
      <c r="E135" s="2">
        <v>0.511072261072261</v>
      </c>
      <c r="F135" s="2">
        <v>0.357622243528283</v>
      </c>
      <c r="G135" s="2">
        <v>0.357333333333333</v>
      </c>
      <c r="H135" s="2">
        <v>0.441608168474792</v>
      </c>
    </row>
    <row r="136" ht="15.75" customHeight="1">
      <c r="A136" s="1" t="str">
        <f>"06067005403"</f>
        <v>06067005403</v>
      </c>
      <c r="B136" s="1" t="str">
        <f t="shared" si="14"/>
        <v>95825</v>
      </c>
      <c r="C136" s="1" t="str">
        <f t="shared" si="2"/>
        <v>SACRAMENTO</v>
      </c>
      <c r="D136" s="1" t="str">
        <f t="shared" si="3"/>
        <v>CA</v>
      </c>
      <c r="E136" s="2">
        <v>1.0</v>
      </c>
      <c r="F136" s="2">
        <v>1.0</v>
      </c>
      <c r="G136" s="2">
        <v>1.0</v>
      </c>
      <c r="H136" s="2">
        <v>1.0</v>
      </c>
    </row>
    <row r="137" ht="15.75" customHeight="1">
      <c r="A137" s="1" t="str">
        <f>"06067005404"</f>
        <v>06067005404</v>
      </c>
      <c r="B137" s="1" t="str">
        <f t="shared" si="14"/>
        <v>95825</v>
      </c>
      <c r="C137" s="1" t="str">
        <f t="shared" si="2"/>
        <v>SACRAMENTO</v>
      </c>
      <c r="D137" s="1" t="str">
        <f t="shared" si="3"/>
        <v>CA</v>
      </c>
      <c r="E137" s="2">
        <v>0.391121192482177</v>
      </c>
      <c r="F137" s="2">
        <v>0.66030534351145</v>
      </c>
      <c r="G137" s="2">
        <v>0.410493827160493</v>
      </c>
      <c r="H137" s="2">
        <v>0.428571428571428</v>
      </c>
    </row>
    <row r="138" ht="15.75" customHeight="1">
      <c r="A138" s="1" t="str">
        <f>"06067005502"</f>
        <v>06067005502</v>
      </c>
      <c r="B138" s="1" t="str">
        <f t="shared" si="14"/>
        <v>95825</v>
      </c>
      <c r="C138" s="1" t="str">
        <f t="shared" si="2"/>
        <v>SACRAMENTO</v>
      </c>
      <c r="D138" s="1" t="str">
        <f t="shared" si="3"/>
        <v>CA</v>
      </c>
      <c r="E138" s="2">
        <v>0.519641332194705</v>
      </c>
      <c r="F138" s="2">
        <v>0.0953101361573373</v>
      </c>
      <c r="G138" s="2">
        <v>0.289915966386554</v>
      </c>
      <c r="H138" s="2">
        <v>0.416229558778154</v>
      </c>
    </row>
    <row r="139" ht="15.75" customHeight="1">
      <c r="A139" s="1" t="str">
        <f>"06067005505"</f>
        <v>06067005505</v>
      </c>
      <c r="B139" s="1" t="str">
        <f t="shared" si="14"/>
        <v>95825</v>
      </c>
      <c r="C139" s="1" t="str">
        <f t="shared" si="2"/>
        <v>SACRAMENTO</v>
      </c>
      <c r="D139" s="1" t="str">
        <f t="shared" si="3"/>
        <v>CA</v>
      </c>
      <c r="E139" s="2">
        <v>0.996989247311827</v>
      </c>
      <c r="F139" s="2">
        <v>0.969040247678018</v>
      </c>
      <c r="G139" s="2">
        <v>1.0</v>
      </c>
      <c r="H139" s="2">
        <v>0.994093120222376</v>
      </c>
    </row>
    <row r="140" ht="15.75" customHeight="1">
      <c r="A140" s="1" t="str">
        <f>"06067005506"</f>
        <v>06067005506</v>
      </c>
      <c r="B140" s="1" t="str">
        <f t="shared" si="14"/>
        <v>95825</v>
      </c>
      <c r="C140" s="1" t="str">
        <f t="shared" si="2"/>
        <v>SACRAMENTO</v>
      </c>
      <c r="D140" s="1" t="str">
        <f t="shared" si="3"/>
        <v>CA</v>
      </c>
      <c r="E140" s="2">
        <v>1.0</v>
      </c>
      <c r="F140" s="2">
        <v>0.99746192893401</v>
      </c>
      <c r="G140" s="2">
        <v>1.0</v>
      </c>
      <c r="H140" s="2">
        <v>0.999506660088801</v>
      </c>
    </row>
    <row r="141" ht="15.75" customHeight="1">
      <c r="A141" s="1" t="str">
        <f>"06067005508"</f>
        <v>06067005508</v>
      </c>
      <c r="B141" s="1" t="str">
        <f t="shared" si="14"/>
        <v>95825</v>
      </c>
      <c r="C141" s="1" t="str">
        <f t="shared" si="2"/>
        <v>SACRAMENTO</v>
      </c>
      <c r="D141" s="1" t="str">
        <f t="shared" si="3"/>
        <v>CA</v>
      </c>
      <c r="E141" s="2">
        <v>1.0</v>
      </c>
      <c r="F141" s="2">
        <v>1.0</v>
      </c>
      <c r="G141" s="2">
        <v>1.0</v>
      </c>
      <c r="H141" s="2">
        <v>1.0</v>
      </c>
    </row>
    <row r="142" ht="15.75" customHeight="1">
      <c r="A142" s="1" t="str">
        <f>"06067005509"</f>
        <v>06067005509</v>
      </c>
      <c r="B142" s="1" t="str">
        <f t="shared" si="14"/>
        <v>95825</v>
      </c>
      <c r="C142" s="1" t="str">
        <f t="shared" si="2"/>
        <v>SACRAMENTO</v>
      </c>
      <c r="D142" s="1" t="str">
        <f t="shared" si="3"/>
        <v>CA</v>
      </c>
      <c r="E142" s="2">
        <v>1.0</v>
      </c>
      <c r="F142" s="2">
        <v>1.0</v>
      </c>
      <c r="G142" s="2">
        <v>1.0</v>
      </c>
      <c r="H142" s="2">
        <v>1.0</v>
      </c>
    </row>
    <row r="143" ht="15.75" customHeight="1">
      <c r="A143" s="1" t="str">
        <f>"06067005510"</f>
        <v>06067005510</v>
      </c>
      <c r="B143" s="1" t="str">
        <f t="shared" si="14"/>
        <v>95825</v>
      </c>
      <c r="C143" s="1" t="str">
        <f t="shared" si="2"/>
        <v>SACRAMENTO</v>
      </c>
      <c r="D143" s="1" t="str">
        <f t="shared" si="3"/>
        <v>CA</v>
      </c>
      <c r="E143" s="2">
        <v>1.0</v>
      </c>
      <c r="F143" s="2">
        <v>1.0</v>
      </c>
      <c r="G143" s="2">
        <v>1.0</v>
      </c>
      <c r="H143" s="2">
        <v>1.0</v>
      </c>
    </row>
    <row r="144" ht="15.75" customHeight="1">
      <c r="A144" s="1" t="str">
        <f>"06067005601"</f>
        <v>06067005601</v>
      </c>
      <c r="B144" s="1" t="str">
        <f t="shared" si="14"/>
        <v>95825</v>
      </c>
      <c r="C144" s="1" t="str">
        <f t="shared" si="2"/>
        <v>SACRAMENTO</v>
      </c>
      <c r="D144" s="1" t="str">
        <f t="shared" si="3"/>
        <v>CA</v>
      </c>
      <c r="E144" s="2">
        <v>0.595844669799653</v>
      </c>
      <c r="F144" s="2">
        <v>0.552353506243996</v>
      </c>
      <c r="G144" s="2">
        <v>0.944262295081967</v>
      </c>
      <c r="H144" s="2">
        <v>0.607162738912599</v>
      </c>
    </row>
    <row r="145" ht="15.75" customHeight="1">
      <c r="A145" s="1" t="str">
        <f>"06067005605"</f>
        <v>06067005605</v>
      </c>
      <c r="B145" s="1" t="str">
        <f t="shared" si="14"/>
        <v>95825</v>
      </c>
      <c r="C145" s="1" t="str">
        <f t="shared" si="2"/>
        <v>SACRAMENTO</v>
      </c>
      <c r="D145" s="1" t="str">
        <f t="shared" si="3"/>
        <v>CA</v>
      </c>
      <c r="E145" s="2">
        <v>0.199326599326599</v>
      </c>
      <c r="F145" s="2">
        <v>0.82901554404145</v>
      </c>
      <c r="G145" s="2">
        <v>0.563636363636363</v>
      </c>
      <c r="H145" s="2">
        <v>0.281015579919215</v>
      </c>
    </row>
    <row r="146" ht="15.75" customHeight="1">
      <c r="A146" s="1" t="str">
        <f>"06067005606"</f>
        <v>06067005606</v>
      </c>
      <c r="B146" s="1" t="str">
        <f t="shared" si="14"/>
        <v>95825</v>
      </c>
      <c r="C146" s="1" t="str">
        <f t="shared" si="2"/>
        <v>SACRAMENTO</v>
      </c>
      <c r="D146" s="1" t="str">
        <f t="shared" si="3"/>
        <v>CA</v>
      </c>
      <c r="E146" s="2">
        <v>0.0928462709284627</v>
      </c>
      <c r="F146" s="2">
        <v>0.72</v>
      </c>
      <c r="G146" s="2">
        <v>0.17829457364341</v>
      </c>
      <c r="H146" s="2">
        <v>0.139555555555555</v>
      </c>
    </row>
    <row r="147" ht="15.75" customHeight="1">
      <c r="A147" s="1" t="str">
        <f>"06067005701"</f>
        <v>06067005701</v>
      </c>
      <c r="B147" s="1" t="str">
        <f t="shared" si="14"/>
        <v>95825</v>
      </c>
      <c r="C147" s="1" t="str">
        <f t="shared" si="2"/>
        <v>SACRAMENTO</v>
      </c>
      <c r="D147" s="1" t="str">
        <f t="shared" si="3"/>
        <v>CA</v>
      </c>
      <c r="E147" s="2">
        <v>0.00148478099480326</v>
      </c>
      <c r="F147" s="2">
        <v>0.620833333333333</v>
      </c>
      <c r="G147" s="2">
        <v>0.459459459459459</v>
      </c>
      <c r="H147" s="2">
        <v>0.103448275862068</v>
      </c>
    </row>
    <row r="148" ht="15.75" customHeight="1">
      <c r="A148" s="1" t="str">
        <f>"06067005201"</f>
        <v>06067005201</v>
      </c>
      <c r="B148" s="1" t="str">
        <f t="shared" ref="B148:B159" si="15">"95826"</f>
        <v>95826</v>
      </c>
      <c r="C148" s="1" t="str">
        <f t="shared" si="2"/>
        <v>SACRAMENTO</v>
      </c>
      <c r="D148" s="1" t="str">
        <f t="shared" si="3"/>
        <v>CA</v>
      </c>
      <c r="E148" s="2">
        <v>0.87408184679958</v>
      </c>
      <c r="F148" s="2">
        <v>0.8</v>
      </c>
      <c r="G148" s="2">
        <v>0.839285714285714</v>
      </c>
      <c r="H148" s="2">
        <v>0.866371681415929</v>
      </c>
    </row>
    <row r="149" ht="15.75" customHeight="1">
      <c r="A149" s="1" t="str">
        <f>"06067005202"</f>
        <v>06067005202</v>
      </c>
      <c r="B149" s="1" t="str">
        <f t="shared" si="15"/>
        <v>95826</v>
      </c>
      <c r="C149" s="1" t="str">
        <f t="shared" si="2"/>
        <v>SACRAMENTO</v>
      </c>
      <c r="D149" s="1" t="str">
        <f t="shared" si="3"/>
        <v>CA</v>
      </c>
      <c r="E149" s="2">
        <v>1.0</v>
      </c>
      <c r="F149" s="2">
        <v>1.0</v>
      </c>
      <c r="G149" s="2">
        <v>1.0</v>
      </c>
      <c r="H149" s="2">
        <v>1.0</v>
      </c>
    </row>
    <row r="150" ht="15.75" customHeight="1">
      <c r="A150" s="1" t="str">
        <f>"06067005204"</f>
        <v>06067005204</v>
      </c>
      <c r="B150" s="1" t="str">
        <f t="shared" si="15"/>
        <v>95826</v>
      </c>
      <c r="C150" s="1" t="str">
        <f t="shared" si="2"/>
        <v>SACRAMENTO</v>
      </c>
      <c r="D150" s="1" t="str">
        <f t="shared" si="3"/>
        <v>CA</v>
      </c>
      <c r="E150" s="2">
        <v>1.0</v>
      </c>
      <c r="F150" s="2">
        <v>1.0</v>
      </c>
      <c r="G150" s="2">
        <v>1.0</v>
      </c>
      <c r="H150" s="2">
        <v>1.0</v>
      </c>
    </row>
    <row r="151" ht="15.75" customHeight="1">
      <c r="A151" s="1" t="str">
        <f>"06067005205"</f>
        <v>06067005205</v>
      </c>
      <c r="B151" s="1" t="str">
        <f t="shared" si="15"/>
        <v>95826</v>
      </c>
      <c r="C151" s="1" t="str">
        <f t="shared" si="2"/>
        <v>SACRAMENTO</v>
      </c>
      <c r="D151" s="1" t="str">
        <f t="shared" si="3"/>
        <v>CA</v>
      </c>
      <c r="E151" s="2">
        <v>1.0</v>
      </c>
      <c r="F151" s="2">
        <v>0.98095238095238</v>
      </c>
      <c r="G151" s="2">
        <v>0.973684210526315</v>
      </c>
      <c r="H151" s="2">
        <v>0.9923273657289</v>
      </c>
    </row>
    <row r="152" ht="15.75" customHeight="1">
      <c r="A152" s="1" t="str">
        <f>"06067009105"</f>
        <v>06067009105</v>
      </c>
      <c r="B152" s="1" t="str">
        <f t="shared" si="15"/>
        <v>95826</v>
      </c>
      <c r="C152" s="1" t="str">
        <f t="shared" si="2"/>
        <v>SACRAMENTO</v>
      </c>
      <c r="D152" s="1" t="str">
        <f t="shared" si="3"/>
        <v>CA</v>
      </c>
      <c r="E152" s="2">
        <v>1.0</v>
      </c>
      <c r="F152" s="2">
        <v>1.0</v>
      </c>
      <c r="G152" s="2">
        <v>1.0</v>
      </c>
      <c r="H152" s="2">
        <v>1.0</v>
      </c>
    </row>
    <row r="153" ht="15.75" customHeight="1">
      <c r="A153" s="1" t="str">
        <f>"06067009106"</f>
        <v>06067009106</v>
      </c>
      <c r="B153" s="1" t="str">
        <f t="shared" si="15"/>
        <v>95826</v>
      </c>
      <c r="C153" s="1" t="str">
        <f t="shared" si="2"/>
        <v>SACRAMENTO</v>
      </c>
      <c r="D153" s="1" t="str">
        <f t="shared" si="3"/>
        <v>CA</v>
      </c>
      <c r="E153" s="2">
        <v>1.0</v>
      </c>
      <c r="F153" s="2">
        <v>1.0</v>
      </c>
      <c r="G153" s="2">
        <v>1.0</v>
      </c>
      <c r="H153" s="2">
        <v>1.0</v>
      </c>
    </row>
    <row r="154" ht="15.75" customHeight="1">
      <c r="A154" s="1" t="str">
        <f>"06067009108"</f>
        <v>06067009108</v>
      </c>
      <c r="B154" s="1" t="str">
        <f t="shared" si="15"/>
        <v>95826</v>
      </c>
      <c r="C154" s="1" t="str">
        <f t="shared" si="2"/>
        <v>SACRAMENTO</v>
      </c>
      <c r="D154" s="1" t="str">
        <f t="shared" si="3"/>
        <v>CA</v>
      </c>
      <c r="E154" s="2">
        <v>1.0</v>
      </c>
      <c r="F154" s="2">
        <v>1.0</v>
      </c>
      <c r="G154" s="2">
        <v>1.0</v>
      </c>
      <c r="H154" s="2">
        <v>1.0</v>
      </c>
    </row>
    <row r="155" ht="15.75" customHeight="1">
      <c r="A155" s="1" t="str">
        <f>"06067009109"</f>
        <v>06067009109</v>
      </c>
      <c r="B155" s="1" t="str">
        <f t="shared" si="15"/>
        <v>95826</v>
      </c>
      <c r="C155" s="1" t="str">
        <f t="shared" si="2"/>
        <v>SACRAMENTO</v>
      </c>
      <c r="D155" s="1" t="str">
        <f t="shared" si="3"/>
        <v>CA</v>
      </c>
      <c r="E155" s="2">
        <v>1.0</v>
      </c>
      <c r="F155" s="2">
        <v>0.0</v>
      </c>
      <c r="G155" s="2">
        <v>0.0</v>
      </c>
      <c r="H155" s="2">
        <v>1.0</v>
      </c>
    </row>
    <row r="156" ht="15.75" customHeight="1">
      <c r="A156" s="1" t="str">
        <f>"06067009110"</f>
        <v>06067009110</v>
      </c>
      <c r="B156" s="1" t="str">
        <f t="shared" si="15"/>
        <v>95826</v>
      </c>
      <c r="C156" s="1" t="str">
        <f t="shared" si="2"/>
        <v>SACRAMENTO</v>
      </c>
      <c r="D156" s="1" t="str">
        <f t="shared" si="3"/>
        <v>CA</v>
      </c>
      <c r="E156" s="2">
        <v>1.0</v>
      </c>
      <c r="F156" s="2">
        <v>1.0</v>
      </c>
      <c r="G156" s="2">
        <v>1.0</v>
      </c>
      <c r="H156" s="2">
        <v>1.0</v>
      </c>
    </row>
    <row r="157" ht="15.75" customHeight="1">
      <c r="A157" s="1" t="str">
        <f>"06067009111"</f>
        <v>06067009111</v>
      </c>
      <c r="B157" s="1" t="str">
        <f t="shared" si="15"/>
        <v>95826</v>
      </c>
      <c r="C157" s="1" t="str">
        <f t="shared" si="2"/>
        <v>SACRAMENTO</v>
      </c>
      <c r="D157" s="1" t="str">
        <f t="shared" si="3"/>
        <v>CA</v>
      </c>
      <c r="E157" s="2">
        <v>1.0</v>
      </c>
      <c r="F157" s="2">
        <v>1.0</v>
      </c>
      <c r="G157" s="2">
        <v>1.0</v>
      </c>
      <c r="H157" s="2">
        <v>1.0</v>
      </c>
    </row>
    <row r="158" ht="15.75" customHeight="1">
      <c r="A158" s="1" t="str">
        <f>"06067009112"</f>
        <v>06067009112</v>
      </c>
      <c r="B158" s="1" t="str">
        <f t="shared" si="15"/>
        <v>95826</v>
      </c>
      <c r="C158" s="1" t="str">
        <f t="shared" si="2"/>
        <v>SACRAMENTO</v>
      </c>
      <c r="D158" s="1" t="str">
        <f t="shared" si="3"/>
        <v>CA</v>
      </c>
      <c r="E158" s="2">
        <v>0.383078364033718</v>
      </c>
      <c r="F158" s="2">
        <v>0.111504424778761</v>
      </c>
      <c r="G158" s="2">
        <v>0.586206896551724</v>
      </c>
      <c r="H158" s="2">
        <v>0.344219120358177</v>
      </c>
    </row>
    <row r="159" ht="15.75" customHeight="1">
      <c r="A159" s="1" t="str">
        <f>"06067009201"</f>
        <v>06067009201</v>
      </c>
      <c r="B159" s="1" t="str">
        <f t="shared" si="15"/>
        <v>95826</v>
      </c>
      <c r="C159" s="1" t="str">
        <f t="shared" si="2"/>
        <v>SACRAMENTO</v>
      </c>
      <c r="D159" s="1" t="str">
        <f t="shared" si="3"/>
        <v>CA</v>
      </c>
      <c r="E159" s="2">
        <v>0.0156130997715156</v>
      </c>
      <c r="F159" s="2">
        <v>0.0898705255140898</v>
      </c>
      <c r="G159" s="2">
        <v>0.0710059171597633</v>
      </c>
      <c r="H159" s="2">
        <v>0.0427870002338087</v>
      </c>
    </row>
    <row r="160" ht="15.75" customHeight="1">
      <c r="A160" s="1" t="str">
        <f>"06067008801"</f>
        <v>06067008801</v>
      </c>
      <c r="B160" s="1" t="str">
        <f t="shared" ref="B160:B169" si="16">"95827"</f>
        <v>95827</v>
      </c>
      <c r="C160" s="1" t="str">
        <f t="shared" si="2"/>
        <v>SACRAMENTO</v>
      </c>
      <c r="D160" s="1" t="str">
        <f t="shared" si="3"/>
        <v>CA</v>
      </c>
      <c r="E160" s="2">
        <v>0.0</v>
      </c>
      <c r="F160" s="2">
        <v>0.0122699386503067</v>
      </c>
      <c r="G160" s="2">
        <v>0.0384615384615384</v>
      </c>
      <c r="H160" s="2">
        <v>0.00205128205128205</v>
      </c>
    </row>
    <row r="161" ht="15.75" customHeight="1">
      <c r="A161" s="1" t="str">
        <f>"06067008909"</f>
        <v>06067008909</v>
      </c>
      <c r="B161" s="1" t="str">
        <f t="shared" si="16"/>
        <v>95827</v>
      </c>
      <c r="C161" s="1" t="str">
        <f t="shared" si="2"/>
        <v>SACRAMENTO</v>
      </c>
      <c r="D161" s="1" t="str">
        <f t="shared" si="3"/>
        <v>CA</v>
      </c>
      <c r="E161" s="2">
        <v>0.514806378132118</v>
      </c>
      <c r="F161" s="2">
        <v>0.977777777777777</v>
      </c>
      <c r="G161" s="2">
        <v>0.8</v>
      </c>
      <c r="H161" s="2">
        <v>0.54828660436137</v>
      </c>
    </row>
    <row r="162" ht="15.75" customHeight="1">
      <c r="A162" s="1" t="str">
        <f>"06067009004"</f>
        <v>06067009004</v>
      </c>
      <c r="B162" s="1" t="str">
        <f t="shared" si="16"/>
        <v>95827</v>
      </c>
      <c r="C162" s="1" t="str">
        <f t="shared" si="2"/>
        <v>SACRAMENTO</v>
      </c>
      <c r="D162" s="1" t="str">
        <f t="shared" si="3"/>
        <v>CA</v>
      </c>
      <c r="E162" s="2">
        <v>1.0</v>
      </c>
      <c r="F162" s="2">
        <v>1.0</v>
      </c>
      <c r="G162" s="2">
        <v>1.0</v>
      </c>
      <c r="H162" s="2">
        <v>1.0</v>
      </c>
    </row>
    <row r="163" ht="15.75" customHeight="1">
      <c r="A163" s="1" t="str">
        <f>"06067009005"</f>
        <v>06067009005</v>
      </c>
      <c r="B163" s="1" t="str">
        <f t="shared" si="16"/>
        <v>95827</v>
      </c>
      <c r="C163" s="1" t="str">
        <f t="shared" si="2"/>
        <v>SACRAMENTO</v>
      </c>
      <c r="D163" s="1" t="str">
        <f t="shared" si="3"/>
        <v>CA</v>
      </c>
      <c r="E163" s="2">
        <v>0.99073359073359</v>
      </c>
      <c r="F163" s="2">
        <v>0.993827160493827</v>
      </c>
      <c r="G163" s="2">
        <v>1.0</v>
      </c>
      <c r="H163" s="2">
        <v>0.991402116402116</v>
      </c>
    </row>
    <row r="164" ht="15.75" customHeight="1">
      <c r="A164" s="1" t="str">
        <f>"06067009006"</f>
        <v>06067009006</v>
      </c>
      <c r="B164" s="1" t="str">
        <f t="shared" si="16"/>
        <v>95827</v>
      </c>
      <c r="C164" s="1" t="str">
        <f t="shared" si="2"/>
        <v>SACRAMENTO</v>
      </c>
      <c r="D164" s="1" t="str">
        <f t="shared" si="3"/>
        <v>CA</v>
      </c>
      <c r="E164" s="2">
        <v>1.0</v>
      </c>
      <c r="F164" s="2">
        <v>0.985074626865671</v>
      </c>
      <c r="G164" s="2">
        <v>0.988439306358381</v>
      </c>
      <c r="H164" s="2">
        <v>0.996316758747697</v>
      </c>
    </row>
    <row r="165" ht="15.75" customHeight="1">
      <c r="A165" s="1" t="str">
        <f>"06067009007"</f>
        <v>06067009007</v>
      </c>
      <c r="B165" s="1" t="str">
        <f t="shared" si="16"/>
        <v>95827</v>
      </c>
      <c r="C165" s="1" t="str">
        <f t="shared" si="2"/>
        <v>SACRAMENTO</v>
      </c>
      <c r="D165" s="1" t="str">
        <f t="shared" si="3"/>
        <v>CA</v>
      </c>
      <c r="E165" s="2">
        <v>0.0</v>
      </c>
      <c r="F165" s="2">
        <v>0.791044776119402</v>
      </c>
      <c r="G165" s="2">
        <v>0.510204081632653</v>
      </c>
      <c r="H165" s="2">
        <v>0.144038594073053</v>
      </c>
    </row>
    <row r="166" ht="15.75" customHeight="1">
      <c r="A166" s="1" t="str">
        <f>"06067009103"</f>
        <v>06067009103</v>
      </c>
      <c r="B166" s="1" t="str">
        <f t="shared" si="16"/>
        <v>95827</v>
      </c>
      <c r="C166" s="1" t="str">
        <f t="shared" si="2"/>
        <v>SACRAMENTO</v>
      </c>
      <c r="D166" s="1" t="str">
        <f t="shared" si="3"/>
        <v>CA</v>
      </c>
      <c r="E166" s="2">
        <v>1.0</v>
      </c>
      <c r="F166" s="2">
        <v>1.0</v>
      </c>
      <c r="G166" s="2">
        <v>1.0</v>
      </c>
      <c r="H166" s="2">
        <v>1.0</v>
      </c>
    </row>
    <row r="167" ht="15.75" customHeight="1">
      <c r="A167" s="1" t="str">
        <f>"06067009107"</f>
        <v>06067009107</v>
      </c>
      <c r="B167" s="1" t="str">
        <f t="shared" si="16"/>
        <v>95827</v>
      </c>
      <c r="C167" s="1" t="str">
        <f t="shared" si="2"/>
        <v>SACRAMENTO</v>
      </c>
      <c r="D167" s="1" t="str">
        <f t="shared" si="3"/>
        <v>CA</v>
      </c>
      <c r="E167" s="2">
        <v>1.0</v>
      </c>
      <c r="F167" s="2">
        <v>1.0</v>
      </c>
      <c r="G167" s="2">
        <v>1.0</v>
      </c>
      <c r="H167" s="2">
        <v>1.0</v>
      </c>
    </row>
    <row r="168" ht="15.75" customHeight="1">
      <c r="A168" s="1" t="str">
        <f>"06067009112"</f>
        <v>06067009112</v>
      </c>
      <c r="B168" s="1" t="str">
        <f t="shared" si="16"/>
        <v>95827</v>
      </c>
      <c r="C168" s="1" t="str">
        <f t="shared" si="2"/>
        <v>SACRAMENTO</v>
      </c>
      <c r="D168" s="1" t="str">
        <f t="shared" si="3"/>
        <v>CA</v>
      </c>
      <c r="E168" s="2">
        <v>0.616921635966281</v>
      </c>
      <c r="F168" s="2">
        <v>0.888495575221238</v>
      </c>
      <c r="G168" s="2">
        <v>0.413793103448275</v>
      </c>
      <c r="H168" s="2">
        <v>0.655780879641822</v>
      </c>
    </row>
    <row r="169" ht="15.75" customHeight="1">
      <c r="A169" s="1" t="str">
        <f>"06067009201"</f>
        <v>06067009201</v>
      </c>
      <c r="B169" s="1" t="str">
        <f t="shared" si="16"/>
        <v>95827</v>
      </c>
      <c r="C169" s="1" t="str">
        <f t="shared" si="2"/>
        <v>SACRAMENTO</v>
      </c>
      <c r="D169" s="1" t="str">
        <f t="shared" si="3"/>
        <v>CA</v>
      </c>
      <c r="E169" s="2">
        <v>0.00495049504950495</v>
      </c>
      <c r="F169" s="2">
        <v>0.00609291698400609</v>
      </c>
      <c r="G169" s="2">
        <v>0.0</v>
      </c>
      <c r="H169" s="2">
        <v>0.00490998363338788</v>
      </c>
    </row>
    <row r="170" ht="15.75" customHeight="1">
      <c r="A170" s="1" t="str">
        <f>"06067004801"</f>
        <v>06067004801</v>
      </c>
      <c r="B170" s="1" t="str">
        <f t="shared" ref="B170:B183" si="17">"95828"</f>
        <v>95828</v>
      </c>
      <c r="C170" s="1" t="str">
        <f t="shared" si="2"/>
        <v>SACRAMENTO</v>
      </c>
      <c r="D170" s="1" t="str">
        <f t="shared" si="3"/>
        <v>CA</v>
      </c>
      <c r="E170" s="2">
        <v>0.975099037917374</v>
      </c>
      <c r="F170" s="2">
        <v>0.172413793103448</v>
      </c>
      <c r="G170" s="2">
        <v>0.210526315789473</v>
      </c>
      <c r="H170" s="2">
        <v>0.889843355229914</v>
      </c>
    </row>
    <row r="171" ht="15.75" customHeight="1">
      <c r="A171" s="1" t="str">
        <f>"06067004802"</f>
        <v>06067004802</v>
      </c>
      <c r="B171" s="1" t="str">
        <f t="shared" si="17"/>
        <v>95828</v>
      </c>
      <c r="C171" s="1" t="str">
        <f t="shared" si="2"/>
        <v>SACRAMENTO</v>
      </c>
      <c r="D171" s="1" t="str">
        <f t="shared" si="3"/>
        <v>CA</v>
      </c>
      <c r="E171" s="2">
        <v>1.0</v>
      </c>
      <c r="F171" s="2">
        <v>0.858585858585858</v>
      </c>
      <c r="G171" s="2">
        <v>0.863636363636363</v>
      </c>
      <c r="H171" s="2">
        <v>0.989159891598915</v>
      </c>
    </row>
    <row r="172" ht="15.75" customHeight="1">
      <c r="A172" s="1" t="str">
        <f>"06067005001"</f>
        <v>06067005001</v>
      </c>
      <c r="B172" s="1" t="str">
        <f t="shared" si="17"/>
        <v>95828</v>
      </c>
      <c r="C172" s="1" t="str">
        <f t="shared" si="2"/>
        <v>SACRAMENTO</v>
      </c>
      <c r="D172" s="1" t="str">
        <f t="shared" si="3"/>
        <v>CA</v>
      </c>
      <c r="E172" s="2">
        <v>0.967062428188433</v>
      </c>
      <c r="F172" s="2">
        <v>0.641025641025641</v>
      </c>
      <c r="G172" s="2">
        <v>0.5</v>
      </c>
      <c r="H172" s="2">
        <v>0.953556948028013</v>
      </c>
    </row>
    <row r="173" ht="15.75" customHeight="1">
      <c r="A173" s="1" t="str">
        <f>"06067005002"</f>
        <v>06067005002</v>
      </c>
      <c r="B173" s="1" t="str">
        <f t="shared" si="17"/>
        <v>95828</v>
      </c>
      <c r="C173" s="1" t="str">
        <f t="shared" si="2"/>
        <v>SACRAMENTO</v>
      </c>
      <c r="D173" s="1" t="str">
        <f t="shared" si="3"/>
        <v>CA</v>
      </c>
      <c r="E173" s="2">
        <v>0.342654735272184</v>
      </c>
      <c r="F173" s="2">
        <v>0.0903954802259887</v>
      </c>
      <c r="G173" s="2">
        <v>0.087719298245614</v>
      </c>
      <c r="H173" s="2">
        <v>0.305079365079365</v>
      </c>
    </row>
    <row r="174" ht="15.75" customHeight="1">
      <c r="A174" s="1" t="str">
        <f>"06067005101"</f>
        <v>06067005101</v>
      </c>
      <c r="B174" s="1" t="str">
        <f t="shared" si="17"/>
        <v>95828</v>
      </c>
      <c r="C174" s="1" t="str">
        <f t="shared" si="2"/>
        <v>SACRAMENTO</v>
      </c>
      <c r="D174" s="1" t="str">
        <f t="shared" si="3"/>
        <v>CA</v>
      </c>
      <c r="E174" s="2">
        <v>1.0</v>
      </c>
      <c r="F174" s="2">
        <v>1.0</v>
      </c>
      <c r="G174" s="2">
        <v>1.0</v>
      </c>
      <c r="H174" s="2">
        <v>1.0</v>
      </c>
    </row>
    <row r="175" ht="15.75" customHeight="1">
      <c r="A175" s="1" t="str">
        <f>"06067005102"</f>
        <v>06067005102</v>
      </c>
      <c r="B175" s="1" t="str">
        <f t="shared" si="17"/>
        <v>95828</v>
      </c>
      <c r="C175" s="1" t="str">
        <f t="shared" si="2"/>
        <v>SACRAMENTO</v>
      </c>
      <c r="D175" s="1" t="str">
        <f t="shared" si="3"/>
        <v>CA</v>
      </c>
      <c r="E175" s="2">
        <v>0.60235947258848</v>
      </c>
      <c r="F175" s="2">
        <v>0.139455782312925</v>
      </c>
      <c r="G175" s="2">
        <v>0.75</v>
      </c>
      <c r="H175" s="2">
        <v>0.559987437185929</v>
      </c>
    </row>
    <row r="176" ht="15.75" customHeight="1">
      <c r="A176" s="1" t="str">
        <f>"06067009201"</f>
        <v>06067009201</v>
      </c>
      <c r="B176" s="1" t="str">
        <f t="shared" si="17"/>
        <v>95828</v>
      </c>
      <c r="C176" s="1" t="str">
        <f t="shared" si="2"/>
        <v>SACRAMENTO</v>
      </c>
      <c r="D176" s="1" t="str">
        <f t="shared" si="3"/>
        <v>CA</v>
      </c>
      <c r="E176" s="2">
        <v>0.113480578827113</v>
      </c>
      <c r="F176" s="2">
        <v>0.686976389946686</v>
      </c>
      <c r="G176" s="2">
        <v>0.784023668639053</v>
      </c>
      <c r="H176" s="2">
        <v>0.342529810614916</v>
      </c>
    </row>
    <row r="177" ht="15.75" customHeight="1">
      <c r="A177" s="1" t="str">
        <f>"06067009316"</f>
        <v>06067009316</v>
      </c>
      <c r="B177" s="1" t="str">
        <f t="shared" si="17"/>
        <v>95828</v>
      </c>
      <c r="C177" s="1" t="str">
        <f t="shared" si="2"/>
        <v>SACRAMENTO</v>
      </c>
      <c r="D177" s="1" t="str">
        <f t="shared" si="3"/>
        <v>CA</v>
      </c>
      <c r="E177" s="2">
        <v>0.99922480620155</v>
      </c>
      <c r="F177" s="2">
        <v>1.0</v>
      </c>
      <c r="G177" s="2">
        <v>1.0</v>
      </c>
      <c r="H177" s="2">
        <v>0.999233716475095</v>
      </c>
    </row>
    <row r="178" ht="15.75" customHeight="1">
      <c r="A178" s="1" t="str">
        <f>"06067009317"</f>
        <v>06067009317</v>
      </c>
      <c r="B178" s="1" t="str">
        <f t="shared" si="17"/>
        <v>95828</v>
      </c>
      <c r="C178" s="1" t="str">
        <f t="shared" si="2"/>
        <v>SACRAMENTO</v>
      </c>
      <c r="D178" s="1" t="str">
        <f t="shared" si="3"/>
        <v>CA</v>
      </c>
      <c r="E178" s="2">
        <v>0.921028880866425</v>
      </c>
      <c r="F178" s="2">
        <v>0.542857142857142</v>
      </c>
      <c r="G178" s="2">
        <v>0.6</v>
      </c>
      <c r="H178" s="2">
        <v>0.91375497567448</v>
      </c>
    </row>
    <row r="179" ht="15.75" customHeight="1">
      <c r="A179" s="1" t="str">
        <f>"06067009318"</f>
        <v>06067009318</v>
      </c>
      <c r="B179" s="1" t="str">
        <f t="shared" si="17"/>
        <v>95828</v>
      </c>
      <c r="C179" s="1" t="str">
        <f t="shared" si="2"/>
        <v>SACRAMENTO</v>
      </c>
      <c r="D179" s="1" t="str">
        <f t="shared" si="3"/>
        <v>CA</v>
      </c>
      <c r="E179" s="2">
        <v>1.0</v>
      </c>
      <c r="F179" s="2">
        <v>1.0</v>
      </c>
      <c r="G179" s="2">
        <v>1.0</v>
      </c>
      <c r="H179" s="2">
        <v>1.0</v>
      </c>
    </row>
    <row r="180" ht="15.75" customHeight="1">
      <c r="A180" s="1" t="str">
        <f>"06067009319"</f>
        <v>06067009319</v>
      </c>
      <c r="B180" s="1" t="str">
        <f t="shared" si="17"/>
        <v>95828</v>
      </c>
      <c r="C180" s="1" t="str">
        <f t="shared" si="2"/>
        <v>SACRAMENTO</v>
      </c>
      <c r="D180" s="1" t="str">
        <f t="shared" si="3"/>
        <v>CA</v>
      </c>
      <c r="E180" s="2">
        <v>1.0</v>
      </c>
      <c r="F180" s="2">
        <v>0.558823529411764</v>
      </c>
      <c r="G180" s="2">
        <v>0.5</v>
      </c>
      <c r="H180" s="2">
        <v>0.989213197969543</v>
      </c>
    </row>
    <row r="181" ht="15.75" customHeight="1">
      <c r="A181" s="1" t="str">
        <f>"06067009320"</f>
        <v>06067009320</v>
      </c>
      <c r="B181" s="1" t="str">
        <f t="shared" si="17"/>
        <v>95828</v>
      </c>
      <c r="C181" s="1" t="str">
        <f t="shared" si="2"/>
        <v>SACRAMENTO</v>
      </c>
      <c r="D181" s="1" t="str">
        <f t="shared" si="3"/>
        <v>CA</v>
      </c>
      <c r="E181" s="2">
        <v>0.998623537508602</v>
      </c>
      <c r="F181" s="2">
        <v>0.909090909090909</v>
      </c>
      <c r="G181" s="2">
        <v>1.0</v>
      </c>
      <c r="H181" s="2">
        <v>0.997366688610928</v>
      </c>
    </row>
    <row r="182" ht="15.75" customHeight="1">
      <c r="A182" s="1" t="str">
        <f>"06067009321"</f>
        <v>06067009321</v>
      </c>
      <c r="B182" s="1" t="str">
        <f t="shared" si="17"/>
        <v>95828</v>
      </c>
      <c r="C182" s="1" t="str">
        <f t="shared" si="2"/>
        <v>SACRAMENTO</v>
      </c>
      <c r="D182" s="1" t="str">
        <f t="shared" si="3"/>
        <v>CA</v>
      </c>
      <c r="E182" s="2">
        <v>1.0</v>
      </c>
      <c r="F182" s="2">
        <v>1.0</v>
      </c>
      <c r="G182" s="2">
        <v>1.0</v>
      </c>
      <c r="H182" s="2">
        <v>1.0</v>
      </c>
    </row>
    <row r="183" ht="15.75" customHeight="1">
      <c r="A183" s="1" t="str">
        <f>"06067009322"</f>
        <v>06067009322</v>
      </c>
      <c r="B183" s="1" t="str">
        <f t="shared" si="17"/>
        <v>95828</v>
      </c>
      <c r="C183" s="1" t="str">
        <f t="shared" si="2"/>
        <v>SACRAMENTO</v>
      </c>
      <c r="D183" s="1" t="str">
        <f t="shared" si="3"/>
        <v>CA</v>
      </c>
      <c r="E183" s="2">
        <v>0.067156862745098</v>
      </c>
      <c r="F183" s="2">
        <v>0.487179487179487</v>
      </c>
      <c r="G183" s="2">
        <v>0.6</v>
      </c>
      <c r="H183" s="2">
        <v>0.0775490665390138</v>
      </c>
    </row>
    <row r="184" ht="15.75" customHeight="1">
      <c r="A184" s="1" t="str">
        <f>"06067005102"</f>
        <v>06067005102</v>
      </c>
      <c r="B184" s="1" t="str">
        <f t="shared" ref="B184:B195" si="18">"95829"</f>
        <v>95829</v>
      </c>
      <c r="C184" s="1" t="str">
        <f t="shared" si="2"/>
        <v>SACRAMENTO</v>
      </c>
      <c r="D184" s="1" t="str">
        <f t="shared" si="3"/>
        <v>CA</v>
      </c>
      <c r="E184" s="2">
        <v>0.397640527411519</v>
      </c>
      <c r="F184" s="2">
        <v>0.860544217687074</v>
      </c>
      <c r="G184" s="2">
        <v>0.25</v>
      </c>
      <c r="H184" s="2">
        <v>0.44001256281407</v>
      </c>
    </row>
    <row r="185" ht="15.75" customHeight="1">
      <c r="A185" s="1" t="str">
        <f>"06067009201"</f>
        <v>06067009201</v>
      </c>
      <c r="B185" s="1" t="str">
        <f t="shared" si="18"/>
        <v>95829</v>
      </c>
      <c r="C185" s="1" t="str">
        <f t="shared" si="2"/>
        <v>SACRAMENTO</v>
      </c>
      <c r="D185" s="1" t="str">
        <f t="shared" si="3"/>
        <v>CA</v>
      </c>
      <c r="E185" s="2">
        <v>0.844630616907844</v>
      </c>
      <c r="F185" s="2">
        <v>0.0639756283320639</v>
      </c>
      <c r="G185" s="2">
        <v>0.0414201183431952</v>
      </c>
      <c r="H185" s="2">
        <v>0.54150105213935</v>
      </c>
    </row>
    <row r="186" ht="15.75" customHeight="1">
      <c r="A186" s="1" t="str">
        <f>"06067009311"</f>
        <v>06067009311</v>
      </c>
      <c r="B186" s="1" t="str">
        <f t="shared" si="18"/>
        <v>95829</v>
      </c>
      <c r="C186" s="1" t="str">
        <f t="shared" si="2"/>
        <v>SACRAMENTO</v>
      </c>
      <c r="D186" s="1" t="str">
        <f t="shared" si="3"/>
        <v>CA</v>
      </c>
      <c r="E186" s="2">
        <v>1.0</v>
      </c>
      <c r="F186" s="2">
        <v>1.0</v>
      </c>
      <c r="G186" s="2">
        <v>0.0</v>
      </c>
      <c r="H186" s="2">
        <v>1.0</v>
      </c>
    </row>
    <row r="187" ht="15.75" customHeight="1">
      <c r="A187" s="1" t="str">
        <f>"06067009312"</f>
        <v>06067009312</v>
      </c>
      <c r="B187" s="1" t="str">
        <f t="shared" si="18"/>
        <v>95829</v>
      </c>
      <c r="C187" s="1" t="str">
        <f t="shared" si="2"/>
        <v>SACRAMENTO</v>
      </c>
      <c r="D187" s="1" t="str">
        <f t="shared" si="3"/>
        <v>CA</v>
      </c>
      <c r="E187" s="2">
        <v>1.0</v>
      </c>
      <c r="F187" s="2">
        <v>1.0</v>
      </c>
      <c r="G187" s="2">
        <v>1.0</v>
      </c>
      <c r="H187" s="2">
        <v>1.0</v>
      </c>
    </row>
    <row r="188" ht="15.75" customHeight="1">
      <c r="A188" s="1" t="str">
        <f>"06067009314"</f>
        <v>06067009314</v>
      </c>
      <c r="B188" s="1" t="str">
        <f t="shared" si="18"/>
        <v>95829</v>
      </c>
      <c r="C188" s="1" t="str">
        <f t="shared" si="2"/>
        <v>SACRAMENTO</v>
      </c>
      <c r="D188" s="1" t="str">
        <f t="shared" si="3"/>
        <v>CA</v>
      </c>
      <c r="E188" s="2">
        <v>0.00176289114147201</v>
      </c>
      <c r="F188" s="2">
        <v>0.0202020202020202</v>
      </c>
      <c r="G188" s="2">
        <v>0.0</v>
      </c>
      <c r="H188" s="2">
        <v>0.00251151109250732</v>
      </c>
    </row>
    <row r="189" ht="15.75" customHeight="1">
      <c r="A189" s="1" t="str">
        <f>"06067009316"</f>
        <v>06067009316</v>
      </c>
      <c r="B189" s="1" t="str">
        <f t="shared" si="18"/>
        <v>95829</v>
      </c>
      <c r="C189" s="1" t="str">
        <f t="shared" si="2"/>
        <v>SACRAMENTO</v>
      </c>
      <c r="D189" s="1" t="str">
        <f t="shared" si="3"/>
        <v>CA</v>
      </c>
      <c r="E189" s="2">
        <v>7.75193798449612E-4</v>
      </c>
      <c r="F189" s="2">
        <v>0.0</v>
      </c>
      <c r="G189" s="2">
        <v>0.0</v>
      </c>
      <c r="H189" s="2">
        <v>7.66283524904214E-4</v>
      </c>
    </row>
    <row r="190" ht="15.75" customHeight="1">
      <c r="A190" s="1" t="str">
        <f>"06067009317"</f>
        <v>06067009317</v>
      </c>
      <c r="B190" s="1" t="str">
        <f t="shared" si="18"/>
        <v>95829</v>
      </c>
      <c r="C190" s="1" t="str">
        <f t="shared" si="2"/>
        <v>SACRAMENTO</v>
      </c>
      <c r="D190" s="1" t="str">
        <f t="shared" si="3"/>
        <v>CA</v>
      </c>
      <c r="E190" s="2">
        <v>0.078971119133574</v>
      </c>
      <c r="F190" s="2">
        <v>0.457142857142857</v>
      </c>
      <c r="G190" s="2">
        <v>0.4</v>
      </c>
      <c r="H190" s="2">
        <v>0.0862450243255196</v>
      </c>
    </row>
    <row r="191" ht="15.75" customHeight="1">
      <c r="A191" s="1" t="str">
        <f>"06067009324"</f>
        <v>06067009324</v>
      </c>
      <c r="B191" s="1" t="str">
        <f t="shared" si="18"/>
        <v>95829</v>
      </c>
      <c r="C191" s="1" t="str">
        <f t="shared" si="2"/>
        <v>SACRAMENTO</v>
      </c>
      <c r="D191" s="1" t="str">
        <f t="shared" si="3"/>
        <v>CA</v>
      </c>
      <c r="E191" s="2">
        <v>0.0273972602739726</v>
      </c>
      <c r="F191" s="2">
        <v>0.0</v>
      </c>
      <c r="G191" s="2">
        <v>0.0</v>
      </c>
      <c r="H191" s="2">
        <v>0.0265848670756646</v>
      </c>
    </row>
    <row r="192" ht="15.75" customHeight="1">
      <c r="A192" s="1" t="str">
        <f>"06067009326"</f>
        <v>06067009326</v>
      </c>
      <c r="B192" s="1" t="str">
        <f t="shared" si="18"/>
        <v>95829</v>
      </c>
      <c r="C192" s="1" t="str">
        <f t="shared" si="2"/>
        <v>SACRAMENTO</v>
      </c>
      <c r="D192" s="1" t="str">
        <f t="shared" si="3"/>
        <v>CA</v>
      </c>
      <c r="E192" s="2">
        <v>0.876640419947506</v>
      </c>
      <c r="F192" s="2">
        <v>0.0</v>
      </c>
      <c r="G192" s="2">
        <v>0.0</v>
      </c>
      <c r="H192" s="2">
        <v>0.876640419947506</v>
      </c>
    </row>
    <row r="193" ht="15.75" customHeight="1">
      <c r="A193" s="1" t="str">
        <f>"06067009329"</f>
        <v>06067009329</v>
      </c>
      <c r="B193" s="1" t="str">
        <f t="shared" si="18"/>
        <v>95829</v>
      </c>
      <c r="C193" s="1" t="str">
        <f t="shared" si="2"/>
        <v>SACRAMENTO</v>
      </c>
      <c r="D193" s="1" t="str">
        <f t="shared" si="3"/>
        <v>CA</v>
      </c>
      <c r="E193" s="2">
        <v>1.0</v>
      </c>
      <c r="F193" s="2">
        <v>1.0</v>
      </c>
      <c r="G193" s="2">
        <v>1.0</v>
      </c>
      <c r="H193" s="2">
        <v>1.0</v>
      </c>
    </row>
    <row r="194" ht="15.75" customHeight="1">
      <c r="A194" s="1" t="str">
        <f>"06067009330"</f>
        <v>06067009330</v>
      </c>
      <c r="B194" s="1" t="str">
        <f t="shared" si="18"/>
        <v>95829</v>
      </c>
      <c r="C194" s="1" t="str">
        <f t="shared" si="2"/>
        <v>SACRAMENTO</v>
      </c>
      <c r="D194" s="1" t="str">
        <f t="shared" si="3"/>
        <v>CA</v>
      </c>
      <c r="E194" s="2">
        <v>1.0</v>
      </c>
      <c r="F194" s="2">
        <v>1.0</v>
      </c>
      <c r="G194" s="2">
        <v>1.0</v>
      </c>
      <c r="H194" s="2">
        <v>1.0</v>
      </c>
    </row>
    <row r="195" ht="15.75" customHeight="1">
      <c r="A195" s="1" t="str">
        <f>"06067009332"</f>
        <v>06067009332</v>
      </c>
      <c r="B195" s="1" t="str">
        <f t="shared" si="18"/>
        <v>95829</v>
      </c>
      <c r="C195" s="1" t="str">
        <f t="shared" si="2"/>
        <v>SACRAMENTO</v>
      </c>
      <c r="D195" s="1" t="str">
        <f t="shared" si="3"/>
        <v>CA</v>
      </c>
      <c r="E195" s="2">
        <v>0.034324942791762</v>
      </c>
      <c r="F195" s="2">
        <v>0.25</v>
      </c>
      <c r="G195" s="2">
        <v>0.0</v>
      </c>
      <c r="H195" s="2">
        <v>0.0382022471910112</v>
      </c>
    </row>
    <row r="196" ht="15.75" customHeight="1">
      <c r="A196" s="1" t="str">
        <f>"06067008600"</f>
        <v>06067008600</v>
      </c>
      <c r="B196" s="1" t="str">
        <f t="shared" ref="B196:B200" si="19">"95830"</f>
        <v>95830</v>
      </c>
      <c r="C196" s="1" t="str">
        <f t="shared" si="2"/>
        <v>SACRAMENTO</v>
      </c>
      <c r="D196" s="1" t="str">
        <f t="shared" si="3"/>
        <v>CA</v>
      </c>
      <c r="E196" s="2">
        <v>5.69151963574274E-4</v>
      </c>
      <c r="F196" s="2">
        <v>0.0135135135135135</v>
      </c>
      <c r="G196" s="2">
        <v>0.0555555555555555</v>
      </c>
      <c r="H196" s="2">
        <v>0.00159829515183803</v>
      </c>
    </row>
    <row r="197" ht="15.75" customHeight="1">
      <c r="A197" s="1" t="str">
        <f>"06067009005"</f>
        <v>06067009005</v>
      </c>
      <c r="B197" s="1" t="str">
        <f t="shared" si="19"/>
        <v>95830</v>
      </c>
      <c r="C197" s="1" t="str">
        <f t="shared" si="2"/>
        <v>SACRAMENTO</v>
      </c>
      <c r="D197" s="1" t="str">
        <f t="shared" si="3"/>
        <v>CA</v>
      </c>
      <c r="E197" s="2">
        <v>0.00926640926640926</v>
      </c>
      <c r="F197" s="2">
        <v>0.00617283950617283</v>
      </c>
      <c r="G197" s="2">
        <v>0.0</v>
      </c>
      <c r="H197" s="2">
        <v>0.00859788359788359</v>
      </c>
    </row>
    <row r="198" ht="15.75" customHeight="1">
      <c r="A198" s="1" t="str">
        <f>"06067009201"</f>
        <v>06067009201</v>
      </c>
      <c r="B198" s="1" t="str">
        <f t="shared" si="19"/>
        <v>95830</v>
      </c>
      <c r="C198" s="1" t="str">
        <f t="shared" si="2"/>
        <v>SACRAMENTO</v>
      </c>
      <c r="D198" s="1" t="str">
        <f t="shared" si="3"/>
        <v>CA</v>
      </c>
      <c r="E198" s="2">
        <v>0.0198019801980198</v>
      </c>
      <c r="F198" s="2">
        <v>7.61614623000761E-4</v>
      </c>
      <c r="G198" s="2">
        <v>0.0</v>
      </c>
      <c r="H198" s="2">
        <v>0.0123918634556932</v>
      </c>
    </row>
    <row r="199" ht="15.75" customHeight="1">
      <c r="A199" s="1" t="str">
        <f>"06067009324"</f>
        <v>06067009324</v>
      </c>
      <c r="B199" s="1" t="str">
        <f t="shared" si="19"/>
        <v>95830</v>
      </c>
      <c r="C199" s="1" t="str">
        <f t="shared" si="2"/>
        <v>SACRAMENTO</v>
      </c>
      <c r="D199" s="1" t="str">
        <f t="shared" si="3"/>
        <v>CA</v>
      </c>
      <c r="E199" s="2">
        <v>0.0295047418335089</v>
      </c>
      <c r="F199" s="2">
        <v>0.0</v>
      </c>
      <c r="G199" s="2">
        <v>0.0</v>
      </c>
      <c r="H199" s="2">
        <v>0.0286298568507157</v>
      </c>
    </row>
    <row r="200" ht="15.75" customHeight="1">
      <c r="A200" s="1" t="str">
        <f>"06067009326"</f>
        <v>06067009326</v>
      </c>
      <c r="B200" s="1" t="str">
        <f t="shared" si="19"/>
        <v>95830</v>
      </c>
      <c r="C200" s="1" t="str">
        <f t="shared" si="2"/>
        <v>SACRAMENTO</v>
      </c>
      <c r="D200" s="1" t="str">
        <f t="shared" si="3"/>
        <v>CA</v>
      </c>
      <c r="E200" s="2">
        <v>0.121391076115485</v>
      </c>
      <c r="F200" s="2">
        <v>0.0</v>
      </c>
      <c r="G200" s="2">
        <v>0.0</v>
      </c>
      <c r="H200" s="2">
        <v>0.121391076115485</v>
      </c>
    </row>
    <row r="201" ht="15.75" customHeight="1">
      <c r="A201" s="1" t="str">
        <f>"06067003400"</f>
        <v>06067003400</v>
      </c>
      <c r="B201" s="1" t="str">
        <f t="shared" ref="B201:B210" si="20">"95831"</f>
        <v>95831</v>
      </c>
      <c r="C201" s="1" t="str">
        <f t="shared" si="2"/>
        <v>SACRAMENTO</v>
      </c>
      <c r="D201" s="1" t="str">
        <f t="shared" si="3"/>
        <v>CA</v>
      </c>
      <c r="E201" s="2">
        <v>0.214910858995137</v>
      </c>
      <c r="F201" s="2">
        <v>0.00216450216450216</v>
      </c>
      <c r="G201" s="2">
        <v>0.0</v>
      </c>
      <c r="H201" s="2">
        <v>0.184188626907073</v>
      </c>
    </row>
    <row r="202" ht="15.75" customHeight="1">
      <c r="A202" s="1" t="str">
        <f>"06067004001"</f>
        <v>06067004001</v>
      </c>
      <c r="B202" s="1" t="str">
        <f t="shared" si="20"/>
        <v>95831</v>
      </c>
      <c r="C202" s="1" t="str">
        <f t="shared" si="2"/>
        <v>SACRAMENTO</v>
      </c>
      <c r="D202" s="1" t="str">
        <f t="shared" si="3"/>
        <v>CA</v>
      </c>
      <c r="E202" s="2">
        <v>0.753439153439153</v>
      </c>
      <c r="F202" s="2">
        <v>0.936363636363636</v>
      </c>
      <c r="G202" s="2">
        <v>0.650602409638554</v>
      </c>
      <c r="H202" s="2">
        <v>0.754419800707168</v>
      </c>
    </row>
    <row r="203" ht="15.75" customHeight="1">
      <c r="A203" s="1" t="str">
        <f>"06067004004"</f>
        <v>06067004004</v>
      </c>
      <c r="B203" s="1" t="str">
        <f t="shared" si="20"/>
        <v>95831</v>
      </c>
      <c r="C203" s="1" t="str">
        <f t="shared" si="2"/>
        <v>SACRAMENTO</v>
      </c>
      <c r="D203" s="1" t="str">
        <f t="shared" si="3"/>
        <v>CA</v>
      </c>
      <c r="E203" s="2">
        <v>1.0</v>
      </c>
      <c r="F203" s="2">
        <v>1.0</v>
      </c>
      <c r="G203" s="2">
        <v>1.0</v>
      </c>
      <c r="H203" s="2">
        <v>1.0</v>
      </c>
    </row>
    <row r="204" ht="15.75" customHeight="1">
      <c r="A204" s="1" t="str">
        <f>"06067004005"</f>
        <v>06067004005</v>
      </c>
      <c r="B204" s="1" t="str">
        <f t="shared" si="20"/>
        <v>95831</v>
      </c>
      <c r="C204" s="1" t="str">
        <f t="shared" si="2"/>
        <v>SACRAMENTO</v>
      </c>
      <c r="D204" s="1" t="str">
        <f t="shared" si="3"/>
        <v>CA</v>
      </c>
      <c r="E204" s="2">
        <v>1.0</v>
      </c>
      <c r="F204" s="2">
        <v>1.0</v>
      </c>
      <c r="G204" s="2">
        <v>1.0</v>
      </c>
      <c r="H204" s="2">
        <v>1.0</v>
      </c>
    </row>
    <row r="205" ht="15.75" customHeight="1">
      <c r="A205" s="1" t="str">
        <f>"06067004006"</f>
        <v>06067004006</v>
      </c>
      <c r="B205" s="1" t="str">
        <f t="shared" si="20"/>
        <v>95831</v>
      </c>
      <c r="C205" s="1" t="str">
        <f t="shared" si="2"/>
        <v>SACRAMENTO</v>
      </c>
      <c r="D205" s="1" t="str">
        <f t="shared" si="3"/>
        <v>CA</v>
      </c>
      <c r="E205" s="2">
        <v>0.997830802603036</v>
      </c>
      <c r="F205" s="2">
        <v>1.0</v>
      </c>
      <c r="G205" s="2">
        <v>1.0</v>
      </c>
      <c r="H205" s="2">
        <v>0.99795584627964</v>
      </c>
    </row>
    <row r="206" ht="15.75" customHeight="1">
      <c r="A206" s="1" t="str">
        <f>"06067004008"</f>
        <v>06067004008</v>
      </c>
      <c r="B206" s="1" t="str">
        <f t="shared" si="20"/>
        <v>95831</v>
      </c>
      <c r="C206" s="1" t="str">
        <f t="shared" si="2"/>
        <v>SACRAMENTO</v>
      </c>
      <c r="D206" s="1" t="str">
        <f t="shared" si="3"/>
        <v>CA</v>
      </c>
      <c r="E206" s="2">
        <v>1.0</v>
      </c>
      <c r="F206" s="2">
        <v>1.0</v>
      </c>
      <c r="G206" s="2">
        <v>1.0</v>
      </c>
      <c r="H206" s="2">
        <v>1.0</v>
      </c>
    </row>
    <row r="207" ht="15.75" customHeight="1">
      <c r="A207" s="1" t="str">
        <f>"06067004009"</f>
        <v>06067004009</v>
      </c>
      <c r="B207" s="1" t="str">
        <f t="shared" si="20"/>
        <v>95831</v>
      </c>
      <c r="C207" s="1" t="str">
        <f t="shared" si="2"/>
        <v>SACRAMENTO</v>
      </c>
      <c r="D207" s="1" t="str">
        <f t="shared" si="3"/>
        <v>CA</v>
      </c>
      <c r="E207" s="2">
        <v>1.0</v>
      </c>
      <c r="F207" s="2">
        <v>1.0</v>
      </c>
      <c r="G207" s="2">
        <v>1.0</v>
      </c>
      <c r="H207" s="2">
        <v>1.0</v>
      </c>
    </row>
    <row r="208" ht="15.75" customHeight="1">
      <c r="A208" s="1" t="str">
        <f>"06067004010"</f>
        <v>06067004010</v>
      </c>
      <c r="B208" s="1" t="str">
        <f t="shared" si="20"/>
        <v>95831</v>
      </c>
      <c r="C208" s="1" t="str">
        <f t="shared" si="2"/>
        <v>SACRAMENTO</v>
      </c>
      <c r="D208" s="1" t="str">
        <f t="shared" si="3"/>
        <v>CA</v>
      </c>
      <c r="E208" s="2">
        <v>1.0</v>
      </c>
      <c r="F208" s="2">
        <v>1.0</v>
      </c>
      <c r="G208" s="2">
        <v>1.0</v>
      </c>
      <c r="H208" s="2">
        <v>1.0</v>
      </c>
    </row>
    <row r="209" ht="15.75" customHeight="1">
      <c r="A209" s="1" t="str">
        <f>"06067004011"</f>
        <v>06067004011</v>
      </c>
      <c r="B209" s="1" t="str">
        <f t="shared" si="20"/>
        <v>95831</v>
      </c>
      <c r="C209" s="1" t="str">
        <f t="shared" si="2"/>
        <v>SACRAMENTO</v>
      </c>
      <c r="D209" s="1" t="str">
        <f t="shared" si="3"/>
        <v>CA</v>
      </c>
      <c r="E209" s="2">
        <v>1.0</v>
      </c>
      <c r="F209" s="2">
        <v>1.0</v>
      </c>
      <c r="G209" s="2">
        <v>1.0</v>
      </c>
      <c r="H209" s="2">
        <v>1.0</v>
      </c>
    </row>
    <row r="210" ht="15.75" customHeight="1">
      <c r="A210" s="1" t="str">
        <f>"06067004012"</f>
        <v>06067004012</v>
      </c>
      <c r="B210" s="1" t="str">
        <f t="shared" si="20"/>
        <v>95831</v>
      </c>
      <c r="C210" s="1" t="str">
        <f t="shared" si="2"/>
        <v>SACRAMENTO</v>
      </c>
      <c r="D210" s="1" t="str">
        <f t="shared" si="3"/>
        <v>CA</v>
      </c>
      <c r="E210" s="2">
        <v>1.0</v>
      </c>
      <c r="F210" s="2">
        <v>1.0</v>
      </c>
      <c r="G210" s="2">
        <v>1.0</v>
      </c>
      <c r="H210" s="2">
        <v>1.0</v>
      </c>
    </row>
    <row r="211" ht="15.75" customHeight="1">
      <c r="A211" s="1" t="str">
        <f>"06067004001"</f>
        <v>06067004001</v>
      </c>
      <c r="B211" s="1" t="str">
        <f t="shared" ref="B211:B217" si="21">"95832"</f>
        <v>95832</v>
      </c>
      <c r="C211" s="1" t="str">
        <f t="shared" si="2"/>
        <v>SACRAMENTO</v>
      </c>
      <c r="D211" s="1" t="str">
        <f t="shared" si="3"/>
        <v>CA</v>
      </c>
      <c r="E211" s="2">
        <v>0.0</v>
      </c>
      <c r="F211" s="2">
        <v>0.0272727272727272</v>
      </c>
      <c r="G211" s="2">
        <v>0.0</v>
      </c>
      <c r="H211" s="2">
        <v>9.64320154291224E-4</v>
      </c>
    </row>
    <row r="212" ht="15.75" customHeight="1">
      <c r="A212" s="1" t="str">
        <f>"06067004201"</f>
        <v>06067004201</v>
      </c>
      <c r="B212" s="1" t="str">
        <f t="shared" si="21"/>
        <v>95832</v>
      </c>
      <c r="C212" s="1" t="str">
        <f t="shared" si="2"/>
        <v>SACRAMENTO</v>
      </c>
      <c r="D212" s="1" t="str">
        <f t="shared" si="3"/>
        <v>CA</v>
      </c>
      <c r="E212" s="2">
        <v>0.027136258660508</v>
      </c>
      <c r="F212" s="2">
        <v>0.857142857142857</v>
      </c>
      <c r="G212" s="2">
        <v>1.0</v>
      </c>
      <c r="H212" s="2">
        <v>0.0574456218627997</v>
      </c>
    </row>
    <row r="213" ht="15.75" customHeight="1">
      <c r="A213" s="1" t="str">
        <f>"06067004202"</f>
        <v>06067004202</v>
      </c>
      <c r="B213" s="1" t="str">
        <f t="shared" si="21"/>
        <v>95832</v>
      </c>
      <c r="C213" s="1" t="str">
        <f t="shared" si="2"/>
        <v>SACRAMENTO</v>
      </c>
      <c r="D213" s="1" t="str">
        <f t="shared" si="3"/>
        <v>CA</v>
      </c>
      <c r="E213" s="2">
        <v>0.0194730813287514</v>
      </c>
      <c r="F213" s="2">
        <v>0.0238095238095238</v>
      </c>
      <c r="G213" s="2">
        <v>0.0303030303030303</v>
      </c>
      <c r="H213" s="2">
        <v>0.0199568500539374</v>
      </c>
    </row>
    <row r="214" ht="15.75" customHeight="1">
      <c r="A214" s="1" t="str">
        <f>"06067004203"</f>
        <v>06067004203</v>
      </c>
      <c r="B214" s="1" t="str">
        <f t="shared" si="21"/>
        <v>95832</v>
      </c>
      <c r="C214" s="1" t="str">
        <f t="shared" si="2"/>
        <v>SACRAMENTO</v>
      </c>
      <c r="D214" s="1" t="str">
        <f t="shared" si="3"/>
        <v>CA</v>
      </c>
      <c r="E214" s="2">
        <v>0.137603795966785</v>
      </c>
      <c r="F214" s="2">
        <v>0.0697674418604651</v>
      </c>
      <c r="G214" s="2">
        <v>0.129411764705882</v>
      </c>
      <c r="H214" s="2">
        <v>0.13533438651922</v>
      </c>
    </row>
    <row r="215" ht="15.75" customHeight="1">
      <c r="A215" s="1" t="str">
        <f>"06067004300"</f>
        <v>06067004300</v>
      </c>
      <c r="B215" s="1" t="str">
        <f t="shared" si="21"/>
        <v>95832</v>
      </c>
      <c r="C215" s="1" t="str">
        <f t="shared" si="2"/>
        <v>SACRAMENTO</v>
      </c>
      <c r="D215" s="1" t="str">
        <f t="shared" si="3"/>
        <v>CA</v>
      </c>
      <c r="E215" s="2">
        <v>1.0</v>
      </c>
      <c r="F215" s="2">
        <v>1.0</v>
      </c>
      <c r="G215" s="2">
        <v>1.0</v>
      </c>
      <c r="H215" s="2">
        <v>1.0</v>
      </c>
    </row>
    <row r="216" ht="15.75" customHeight="1">
      <c r="A216" s="1" t="str">
        <f>"06067009601"</f>
        <v>06067009601</v>
      </c>
      <c r="B216" s="1" t="str">
        <f t="shared" si="21"/>
        <v>95832</v>
      </c>
      <c r="C216" s="1" t="str">
        <f t="shared" si="2"/>
        <v>SACRAMENTO</v>
      </c>
      <c r="D216" s="1" t="str">
        <f t="shared" si="3"/>
        <v>CA</v>
      </c>
      <c r="E216" s="2">
        <v>0.138297872340425</v>
      </c>
      <c r="F216" s="2">
        <v>0.963414634146341</v>
      </c>
      <c r="G216" s="2">
        <v>1.0</v>
      </c>
      <c r="H216" s="2">
        <v>0.184422110552763</v>
      </c>
    </row>
    <row r="217" ht="15.75" customHeight="1">
      <c r="A217" s="1" t="str">
        <f>"06067009900"</f>
        <v>06067009900</v>
      </c>
      <c r="B217" s="1" t="str">
        <f t="shared" si="21"/>
        <v>95832</v>
      </c>
      <c r="C217" s="1" t="str">
        <f t="shared" si="2"/>
        <v>SACRAMENTO</v>
      </c>
      <c r="D217" s="1" t="str">
        <f t="shared" si="3"/>
        <v>CA</v>
      </c>
      <c r="E217" s="2">
        <v>0.142428785607196</v>
      </c>
      <c r="F217" s="2">
        <v>0.310344827586206</v>
      </c>
      <c r="G217" s="2">
        <v>0.285714285714285</v>
      </c>
      <c r="H217" s="2">
        <v>0.158322056833558</v>
      </c>
    </row>
    <row r="218" ht="15.75" customHeight="1">
      <c r="A218" s="1" t="str">
        <f>"06067007001"</f>
        <v>06067007001</v>
      </c>
      <c r="B218" s="1" t="str">
        <f t="shared" ref="B218:B227" si="22">"95833"</f>
        <v>95833</v>
      </c>
      <c r="C218" s="1" t="str">
        <f t="shared" si="2"/>
        <v>SACRAMENTO</v>
      </c>
      <c r="D218" s="1" t="str">
        <f t="shared" si="3"/>
        <v>CA</v>
      </c>
      <c r="E218" s="2">
        <v>0.824941905499612</v>
      </c>
      <c r="F218" s="2">
        <v>0.377224199288256</v>
      </c>
      <c r="G218" s="2">
        <v>0.74054054054054</v>
      </c>
      <c r="H218" s="2">
        <v>0.74445076835515</v>
      </c>
    </row>
    <row r="219" ht="15.75" customHeight="1">
      <c r="A219" s="1" t="str">
        <f>"06067007007"</f>
        <v>06067007007</v>
      </c>
      <c r="B219" s="1" t="str">
        <f t="shared" si="22"/>
        <v>95833</v>
      </c>
      <c r="C219" s="1" t="str">
        <f t="shared" si="2"/>
        <v>SACRAMENTO</v>
      </c>
      <c r="D219" s="1" t="str">
        <f t="shared" si="3"/>
        <v>CA</v>
      </c>
      <c r="E219" s="2">
        <v>0.951950254381006</v>
      </c>
      <c r="F219" s="2">
        <v>0.808080808080808</v>
      </c>
      <c r="G219" s="2">
        <v>0.884615384615384</v>
      </c>
      <c r="H219" s="2">
        <v>0.942708333333333</v>
      </c>
    </row>
    <row r="220" ht="15.75" customHeight="1">
      <c r="A220" s="1" t="str">
        <f>"06067007010"</f>
        <v>06067007010</v>
      </c>
      <c r="B220" s="1" t="str">
        <f t="shared" si="22"/>
        <v>95833</v>
      </c>
      <c r="C220" s="1" t="str">
        <f t="shared" si="2"/>
        <v>SACRAMENTO</v>
      </c>
      <c r="D220" s="1" t="str">
        <f t="shared" si="3"/>
        <v>CA</v>
      </c>
      <c r="E220" s="2">
        <v>1.0</v>
      </c>
      <c r="F220" s="2">
        <v>1.0</v>
      </c>
      <c r="G220" s="2">
        <v>1.0</v>
      </c>
      <c r="H220" s="2">
        <v>1.0</v>
      </c>
    </row>
    <row r="221" ht="15.75" customHeight="1">
      <c r="A221" s="1" t="str">
        <f>"06067007011"</f>
        <v>06067007011</v>
      </c>
      <c r="B221" s="1" t="str">
        <f t="shared" si="22"/>
        <v>95833</v>
      </c>
      <c r="C221" s="1" t="str">
        <f t="shared" si="2"/>
        <v>SACRAMENTO</v>
      </c>
      <c r="D221" s="1" t="str">
        <f t="shared" si="3"/>
        <v>CA</v>
      </c>
      <c r="E221" s="2">
        <v>1.0</v>
      </c>
      <c r="F221" s="2">
        <v>1.0</v>
      </c>
      <c r="G221" s="2">
        <v>1.0</v>
      </c>
      <c r="H221" s="2">
        <v>1.0</v>
      </c>
    </row>
    <row r="222" ht="15.75" customHeight="1">
      <c r="A222" s="1" t="str">
        <f>"06067007012"</f>
        <v>06067007012</v>
      </c>
      <c r="B222" s="1" t="str">
        <f t="shared" si="22"/>
        <v>95833</v>
      </c>
      <c r="C222" s="1" t="str">
        <f t="shared" si="2"/>
        <v>SACRAMENTO</v>
      </c>
      <c r="D222" s="1" t="str">
        <f t="shared" si="3"/>
        <v>CA</v>
      </c>
      <c r="E222" s="2">
        <v>1.0</v>
      </c>
      <c r="F222" s="2">
        <v>1.0</v>
      </c>
      <c r="G222" s="2">
        <v>1.0</v>
      </c>
      <c r="H222" s="2">
        <v>1.0</v>
      </c>
    </row>
    <row r="223" ht="15.75" customHeight="1">
      <c r="A223" s="1" t="str">
        <f>"06067007013"</f>
        <v>06067007013</v>
      </c>
      <c r="B223" s="1" t="str">
        <f t="shared" si="22"/>
        <v>95833</v>
      </c>
      <c r="C223" s="1" t="str">
        <f t="shared" si="2"/>
        <v>SACRAMENTO</v>
      </c>
      <c r="D223" s="1" t="str">
        <f t="shared" si="3"/>
        <v>CA</v>
      </c>
      <c r="E223" s="2">
        <v>1.0</v>
      </c>
      <c r="F223" s="2">
        <v>0.333333333333333</v>
      </c>
      <c r="G223" s="2">
        <v>1.0</v>
      </c>
      <c r="H223" s="2">
        <v>0.998098859315589</v>
      </c>
    </row>
    <row r="224" ht="15.75" customHeight="1">
      <c r="A224" s="1" t="str">
        <f>"06067007014"</f>
        <v>06067007014</v>
      </c>
      <c r="B224" s="1" t="str">
        <f t="shared" si="22"/>
        <v>95833</v>
      </c>
      <c r="C224" s="1" t="str">
        <f t="shared" si="2"/>
        <v>SACRAMENTO</v>
      </c>
      <c r="D224" s="1" t="str">
        <f t="shared" si="3"/>
        <v>CA</v>
      </c>
      <c r="E224" s="2">
        <v>1.0</v>
      </c>
      <c r="F224" s="2">
        <v>1.0</v>
      </c>
      <c r="G224" s="2">
        <v>1.0</v>
      </c>
      <c r="H224" s="2">
        <v>1.0</v>
      </c>
    </row>
    <row r="225" ht="15.75" customHeight="1">
      <c r="A225" s="1" t="str">
        <f>"06067007015"</f>
        <v>06067007015</v>
      </c>
      <c r="B225" s="1" t="str">
        <f t="shared" si="22"/>
        <v>95833</v>
      </c>
      <c r="C225" s="1" t="str">
        <f t="shared" si="2"/>
        <v>SACRAMENTO</v>
      </c>
      <c r="D225" s="1" t="str">
        <f t="shared" si="3"/>
        <v>CA</v>
      </c>
      <c r="E225" s="2">
        <v>0.00133084908171413</v>
      </c>
      <c r="F225" s="2">
        <v>0.0</v>
      </c>
      <c r="G225" s="2">
        <v>0.0</v>
      </c>
      <c r="H225" s="2">
        <v>0.00129836406128278</v>
      </c>
    </row>
    <row r="226" ht="15.75" customHeight="1">
      <c r="A226" s="1" t="str">
        <f>"06067007017"</f>
        <v>06067007017</v>
      </c>
      <c r="B226" s="1" t="str">
        <f t="shared" si="22"/>
        <v>95833</v>
      </c>
      <c r="C226" s="1" t="str">
        <f t="shared" si="2"/>
        <v>SACRAMENTO</v>
      </c>
      <c r="D226" s="1" t="str">
        <f t="shared" si="3"/>
        <v>CA</v>
      </c>
      <c r="E226" s="2">
        <v>0.76701361088871</v>
      </c>
      <c r="F226" s="2">
        <v>1.0</v>
      </c>
      <c r="G226" s="2">
        <v>1.0</v>
      </c>
      <c r="H226" s="2">
        <v>0.773187840997661</v>
      </c>
    </row>
    <row r="227" ht="15.75" customHeight="1">
      <c r="A227" s="1" t="str">
        <f>"06067007020"</f>
        <v>06067007020</v>
      </c>
      <c r="B227" s="1" t="str">
        <f t="shared" si="22"/>
        <v>95833</v>
      </c>
      <c r="C227" s="1" t="str">
        <f t="shared" si="2"/>
        <v>SACRAMENTO</v>
      </c>
      <c r="D227" s="1" t="str">
        <f t="shared" si="3"/>
        <v>CA</v>
      </c>
      <c r="E227" s="2">
        <v>1.0</v>
      </c>
      <c r="F227" s="2">
        <v>1.0</v>
      </c>
      <c r="G227" s="2">
        <v>1.0</v>
      </c>
      <c r="H227" s="2">
        <v>1.0</v>
      </c>
    </row>
    <row r="228" ht="15.75" customHeight="1">
      <c r="A228" s="1" t="str">
        <f>"06067007001"</f>
        <v>06067007001</v>
      </c>
      <c r="B228" s="1" t="str">
        <f t="shared" ref="B228:B238" si="23">"95834"</f>
        <v>95834</v>
      </c>
      <c r="C228" s="1" t="str">
        <f t="shared" si="2"/>
        <v>SACRAMENTO</v>
      </c>
      <c r="D228" s="1" t="str">
        <f t="shared" si="3"/>
        <v>CA</v>
      </c>
      <c r="E228" s="2">
        <v>0.175058094500387</v>
      </c>
      <c r="F228" s="2">
        <v>0.558718861209964</v>
      </c>
      <c r="G228" s="2">
        <v>0.227027027027027</v>
      </c>
      <c r="H228" s="2">
        <v>0.241889584519066</v>
      </c>
    </row>
    <row r="229" ht="15.75" customHeight="1">
      <c r="A229" s="1" t="str">
        <f>"06067007004"</f>
        <v>06067007004</v>
      </c>
      <c r="B229" s="1" t="str">
        <f t="shared" si="23"/>
        <v>95834</v>
      </c>
      <c r="C229" s="1" t="str">
        <f t="shared" si="2"/>
        <v>SACRAMENTO</v>
      </c>
      <c r="D229" s="1" t="str">
        <f t="shared" si="3"/>
        <v>CA</v>
      </c>
      <c r="E229" s="2">
        <v>1.0</v>
      </c>
      <c r="F229" s="2">
        <v>1.0</v>
      </c>
      <c r="G229" s="2">
        <v>1.0</v>
      </c>
      <c r="H229" s="2">
        <v>1.0</v>
      </c>
    </row>
    <row r="230" ht="15.75" customHeight="1">
      <c r="A230" s="1" t="str">
        <f>"06067007007"</f>
        <v>06067007007</v>
      </c>
      <c r="B230" s="1" t="str">
        <f t="shared" si="23"/>
        <v>95834</v>
      </c>
      <c r="C230" s="1" t="str">
        <f t="shared" si="2"/>
        <v>SACRAMENTO</v>
      </c>
      <c r="D230" s="1" t="str">
        <f t="shared" si="3"/>
        <v>CA</v>
      </c>
      <c r="E230" s="2">
        <v>0.0</v>
      </c>
      <c r="F230" s="2">
        <v>0.181818181818181</v>
      </c>
      <c r="G230" s="2">
        <v>0.0576923076923076</v>
      </c>
      <c r="H230" s="2">
        <v>0.0109375</v>
      </c>
    </row>
    <row r="231" ht="15.75" customHeight="1">
      <c r="A231" s="1" t="str">
        <f>"06067007013"</f>
        <v>06067007013</v>
      </c>
      <c r="B231" s="1" t="str">
        <f t="shared" si="23"/>
        <v>95834</v>
      </c>
      <c r="C231" s="1" t="str">
        <f t="shared" si="2"/>
        <v>SACRAMENTO</v>
      </c>
      <c r="D231" s="1" t="str">
        <f t="shared" si="3"/>
        <v>CA</v>
      </c>
      <c r="E231" s="2">
        <v>0.0</v>
      </c>
      <c r="F231" s="2">
        <v>0.666666666666666</v>
      </c>
      <c r="G231" s="2">
        <v>0.0</v>
      </c>
      <c r="H231" s="2">
        <v>0.00190114068441064</v>
      </c>
    </row>
    <row r="232" ht="15.75" customHeight="1">
      <c r="A232" s="1" t="str">
        <f>"06067007015"</f>
        <v>06067007015</v>
      </c>
      <c r="B232" s="1" t="str">
        <f t="shared" si="23"/>
        <v>95834</v>
      </c>
      <c r="C232" s="1" t="str">
        <f t="shared" si="2"/>
        <v>SACRAMENTO</v>
      </c>
      <c r="D232" s="1" t="str">
        <f t="shared" si="3"/>
        <v>CA</v>
      </c>
      <c r="E232" s="2">
        <v>0.998669150918285</v>
      </c>
      <c r="F232" s="2">
        <v>1.0</v>
      </c>
      <c r="G232" s="2">
        <v>1.0</v>
      </c>
      <c r="H232" s="2">
        <v>0.998701635938717</v>
      </c>
    </row>
    <row r="233" ht="15.75" customHeight="1">
      <c r="A233" s="1" t="str">
        <f>"06067007016"</f>
        <v>06067007016</v>
      </c>
      <c r="B233" s="1" t="str">
        <f t="shared" si="23"/>
        <v>95834</v>
      </c>
      <c r="C233" s="1" t="str">
        <f t="shared" si="2"/>
        <v>SACRAMENTO</v>
      </c>
      <c r="D233" s="1" t="str">
        <f t="shared" si="3"/>
        <v>CA</v>
      </c>
      <c r="E233" s="2">
        <v>1.0</v>
      </c>
      <c r="F233" s="2">
        <v>1.0</v>
      </c>
      <c r="G233" s="2">
        <v>1.0</v>
      </c>
      <c r="H233" s="2">
        <v>1.0</v>
      </c>
    </row>
    <row r="234" ht="15.75" customHeight="1">
      <c r="A234" s="1" t="str">
        <f>"06067007017"</f>
        <v>06067007017</v>
      </c>
      <c r="B234" s="1" t="str">
        <f t="shared" si="23"/>
        <v>95834</v>
      </c>
      <c r="C234" s="1" t="str">
        <f t="shared" si="2"/>
        <v>SACRAMENTO</v>
      </c>
      <c r="D234" s="1" t="str">
        <f t="shared" si="3"/>
        <v>CA</v>
      </c>
      <c r="E234" s="2">
        <v>0.232986389111289</v>
      </c>
      <c r="F234" s="2">
        <v>0.0</v>
      </c>
      <c r="G234" s="2">
        <v>0.0</v>
      </c>
      <c r="H234" s="2">
        <v>0.226812159002338</v>
      </c>
    </row>
    <row r="235" ht="15.75" customHeight="1">
      <c r="A235" s="1" t="str">
        <f>"06067007018"</f>
        <v>06067007018</v>
      </c>
      <c r="B235" s="1" t="str">
        <f t="shared" si="23"/>
        <v>95834</v>
      </c>
      <c r="C235" s="1" t="str">
        <f t="shared" si="2"/>
        <v>SACRAMENTO</v>
      </c>
      <c r="D235" s="1" t="str">
        <f t="shared" si="3"/>
        <v>CA</v>
      </c>
      <c r="E235" s="2">
        <v>1.0</v>
      </c>
      <c r="F235" s="2">
        <v>1.0</v>
      </c>
      <c r="G235" s="2">
        <v>1.0</v>
      </c>
      <c r="H235" s="2">
        <v>1.0</v>
      </c>
    </row>
    <row r="236" ht="15.75" customHeight="1">
      <c r="A236" s="1" t="str">
        <f>"06067007019"</f>
        <v>06067007019</v>
      </c>
      <c r="B236" s="1" t="str">
        <f t="shared" si="23"/>
        <v>95834</v>
      </c>
      <c r="C236" s="1" t="str">
        <f t="shared" si="2"/>
        <v>SACRAMENTO</v>
      </c>
      <c r="D236" s="1" t="str">
        <f t="shared" si="3"/>
        <v>CA</v>
      </c>
      <c r="E236" s="2">
        <v>1.0</v>
      </c>
      <c r="F236" s="2">
        <v>1.0</v>
      </c>
      <c r="G236" s="2">
        <v>1.0</v>
      </c>
      <c r="H236" s="2">
        <v>1.0</v>
      </c>
    </row>
    <row r="237" ht="15.75" customHeight="1">
      <c r="A237" s="1" t="str">
        <f>"06067007106"</f>
        <v>06067007106</v>
      </c>
      <c r="B237" s="1" t="str">
        <f t="shared" si="23"/>
        <v>95834</v>
      </c>
      <c r="C237" s="1" t="str">
        <f t="shared" si="2"/>
        <v>SACRAMENTO</v>
      </c>
      <c r="D237" s="1" t="str">
        <f t="shared" si="3"/>
        <v>CA</v>
      </c>
      <c r="E237" s="2">
        <v>8.37871805613741E-4</v>
      </c>
      <c r="F237" s="2">
        <v>0.015625</v>
      </c>
      <c r="G237" s="2">
        <v>0.0</v>
      </c>
      <c r="H237" s="2">
        <v>0.0012135922330097</v>
      </c>
    </row>
    <row r="238" ht="15.75" customHeight="1">
      <c r="A238" s="1" t="str">
        <f>"06067007107"</f>
        <v>06067007107</v>
      </c>
      <c r="B238" s="1" t="str">
        <f t="shared" si="23"/>
        <v>95834</v>
      </c>
      <c r="C238" s="1" t="str">
        <f t="shared" si="2"/>
        <v>SACRAMENTO</v>
      </c>
      <c r="D238" s="1" t="str">
        <f t="shared" si="3"/>
        <v>CA</v>
      </c>
      <c r="E238" s="2">
        <v>0.00522875816993464</v>
      </c>
      <c r="F238" s="2">
        <v>0.0</v>
      </c>
      <c r="G238" s="2">
        <v>0.0</v>
      </c>
      <c r="H238" s="2">
        <v>0.00514138817480719</v>
      </c>
    </row>
    <row r="239" ht="15.75" customHeight="1">
      <c r="A239" s="1" t="str">
        <f>"06067007101"</f>
        <v>06067007101</v>
      </c>
      <c r="B239" s="1" t="str">
        <f t="shared" ref="B239:B245" si="24">"95835"</f>
        <v>95835</v>
      </c>
      <c r="C239" s="1" t="str">
        <f t="shared" si="2"/>
        <v>SACRAMENTO</v>
      </c>
      <c r="D239" s="1" t="str">
        <f t="shared" si="3"/>
        <v>CA</v>
      </c>
      <c r="E239" s="2">
        <v>0.036036036036036</v>
      </c>
      <c r="F239" s="2">
        <v>0.0137931034482758</v>
      </c>
      <c r="G239" s="2">
        <v>0.0</v>
      </c>
      <c r="H239" s="2">
        <v>0.0225563909774436</v>
      </c>
    </row>
    <row r="240" ht="15.75" customHeight="1">
      <c r="A240" s="1" t="str">
        <f>"06067007102"</f>
        <v>06067007102</v>
      </c>
      <c r="B240" s="1" t="str">
        <f t="shared" si="24"/>
        <v>95835</v>
      </c>
      <c r="C240" s="1" t="str">
        <f t="shared" si="2"/>
        <v>SACRAMENTO</v>
      </c>
      <c r="D240" s="1" t="str">
        <f t="shared" si="3"/>
        <v>CA</v>
      </c>
      <c r="E240" s="2">
        <v>1.0</v>
      </c>
      <c r="F240" s="2">
        <v>1.0</v>
      </c>
      <c r="G240" s="2">
        <v>1.0</v>
      </c>
      <c r="H240" s="2">
        <v>1.0</v>
      </c>
    </row>
    <row r="241" ht="15.75" customHeight="1">
      <c r="A241" s="1" t="str">
        <f>"06067007103"</f>
        <v>06067007103</v>
      </c>
      <c r="B241" s="1" t="str">
        <f t="shared" si="24"/>
        <v>95835</v>
      </c>
      <c r="C241" s="1" t="str">
        <f t="shared" si="2"/>
        <v>SACRAMENTO</v>
      </c>
      <c r="D241" s="1" t="str">
        <f t="shared" si="3"/>
        <v>CA</v>
      </c>
      <c r="E241" s="2">
        <v>1.0</v>
      </c>
      <c r="F241" s="2">
        <v>1.0</v>
      </c>
      <c r="G241" s="2">
        <v>1.0</v>
      </c>
      <c r="H241" s="2">
        <v>1.0</v>
      </c>
    </row>
    <row r="242" ht="15.75" customHeight="1">
      <c r="A242" s="1" t="str">
        <f>"06067007104"</f>
        <v>06067007104</v>
      </c>
      <c r="B242" s="1" t="str">
        <f t="shared" si="24"/>
        <v>95835</v>
      </c>
      <c r="C242" s="1" t="str">
        <f t="shared" si="2"/>
        <v>SACRAMENTO</v>
      </c>
      <c r="D242" s="1" t="str">
        <f t="shared" si="3"/>
        <v>CA</v>
      </c>
      <c r="E242" s="2">
        <v>1.0</v>
      </c>
      <c r="F242" s="2">
        <v>1.0</v>
      </c>
      <c r="G242" s="2">
        <v>1.0</v>
      </c>
      <c r="H242" s="2">
        <v>1.0</v>
      </c>
    </row>
    <row r="243" ht="15.75" customHeight="1">
      <c r="A243" s="1" t="str">
        <f>"06067007105"</f>
        <v>06067007105</v>
      </c>
      <c r="B243" s="1" t="str">
        <f t="shared" si="24"/>
        <v>95835</v>
      </c>
      <c r="C243" s="1" t="str">
        <f t="shared" si="2"/>
        <v>SACRAMENTO</v>
      </c>
      <c r="D243" s="1" t="str">
        <f t="shared" si="3"/>
        <v>CA</v>
      </c>
      <c r="E243" s="2">
        <v>1.0</v>
      </c>
      <c r="F243" s="2">
        <v>1.0</v>
      </c>
      <c r="G243" s="2">
        <v>1.0</v>
      </c>
      <c r="H243" s="2">
        <v>1.0</v>
      </c>
    </row>
    <row r="244" ht="15.75" customHeight="1">
      <c r="A244" s="1" t="str">
        <f>"06067007106"</f>
        <v>06067007106</v>
      </c>
      <c r="B244" s="1" t="str">
        <f t="shared" si="24"/>
        <v>95835</v>
      </c>
      <c r="C244" s="1" t="str">
        <f t="shared" si="2"/>
        <v>SACRAMENTO</v>
      </c>
      <c r="D244" s="1" t="str">
        <f t="shared" si="3"/>
        <v>CA</v>
      </c>
      <c r="E244" s="2">
        <v>0.999162128194386</v>
      </c>
      <c r="F244" s="2">
        <v>0.640625</v>
      </c>
      <c r="G244" s="2">
        <v>0.809523809523809</v>
      </c>
      <c r="H244" s="2">
        <v>0.988268608414239</v>
      </c>
    </row>
    <row r="245" ht="15.75" customHeight="1">
      <c r="A245" s="1" t="str">
        <f>"06067007107"</f>
        <v>06067007107</v>
      </c>
      <c r="B245" s="1" t="str">
        <f t="shared" si="24"/>
        <v>95835</v>
      </c>
      <c r="C245" s="1" t="str">
        <f t="shared" si="2"/>
        <v>SACRAMENTO</v>
      </c>
      <c r="D245" s="1" t="str">
        <f t="shared" si="3"/>
        <v>CA</v>
      </c>
      <c r="E245" s="2">
        <v>0.977777777777777</v>
      </c>
      <c r="F245" s="2">
        <v>0.85</v>
      </c>
      <c r="G245" s="2">
        <v>1.0</v>
      </c>
      <c r="H245" s="2">
        <v>0.976221079691516</v>
      </c>
    </row>
    <row r="246" ht="15.75" customHeight="1">
      <c r="A246" s="1" t="str">
        <f>"06101051100"</f>
        <v>06101051100</v>
      </c>
      <c r="B246" s="1" t="str">
        <f>"95836"</f>
        <v>95836</v>
      </c>
      <c r="C246" s="1" t="str">
        <f t="shared" si="2"/>
        <v>SACRAMENTO</v>
      </c>
      <c r="D246" s="1" t="str">
        <f t="shared" si="3"/>
        <v>CA</v>
      </c>
      <c r="E246" s="2">
        <v>9.78473581213307E-4</v>
      </c>
      <c r="F246" s="2">
        <v>0.00704225352112676</v>
      </c>
      <c r="G246" s="2">
        <v>0.0</v>
      </c>
      <c r="H246" s="2">
        <v>0.00170648464163822</v>
      </c>
    </row>
    <row r="247" ht="15.75" customHeight="1">
      <c r="A247" s="1" t="str">
        <f>"06067007101"</f>
        <v>06067007101</v>
      </c>
      <c r="B247" s="1" t="str">
        <f t="shared" ref="B247:B249" si="25">"95837"</f>
        <v>95837</v>
      </c>
      <c r="C247" s="1" t="str">
        <f t="shared" si="2"/>
        <v>SACRAMENTO</v>
      </c>
      <c r="D247" s="1" t="str">
        <f t="shared" si="3"/>
        <v>CA</v>
      </c>
      <c r="E247" s="2">
        <v>0.675675675675675</v>
      </c>
      <c r="F247" s="2">
        <v>0.937931034482758</v>
      </c>
      <c r="G247" s="2">
        <v>0.9</v>
      </c>
      <c r="H247" s="2">
        <v>0.827067669172932</v>
      </c>
    </row>
    <row r="248" ht="15.75" customHeight="1">
      <c r="A248" s="1" t="str">
        <f>"06067007107"</f>
        <v>06067007107</v>
      </c>
      <c r="B248" s="1" t="str">
        <f t="shared" si="25"/>
        <v>95837</v>
      </c>
      <c r="C248" s="1" t="str">
        <f t="shared" si="2"/>
        <v>SACRAMENTO</v>
      </c>
      <c r="D248" s="1" t="str">
        <f t="shared" si="3"/>
        <v>CA</v>
      </c>
      <c r="E248" s="2">
        <v>0.0169934640522875</v>
      </c>
      <c r="F248" s="2">
        <v>0.15</v>
      </c>
      <c r="G248" s="2">
        <v>0.0</v>
      </c>
      <c r="H248" s="2">
        <v>0.018637532133676</v>
      </c>
    </row>
    <row r="249" ht="15.75" customHeight="1">
      <c r="A249" s="1" t="str">
        <f>"06101051100"</f>
        <v>06101051100</v>
      </c>
      <c r="B249" s="1" t="str">
        <f t="shared" si="25"/>
        <v>95837</v>
      </c>
      <c r="C249" s="1" t="str">
        <f t="shared" si="2"/>
        <v>SACRAMENTO</v>
      </c>
      <c r="D249" s="1" t="str">
        <f t="shared" si="3"/>
        <v>CA</v>
      </c>
      <c r="E249" s="2">
        <v>0.0371819960861056</v>
      </c>
      <c r="F249" s="2">
        <v>0.0</v>
      </c>
      <c r="G249" s="2">
        <v>0.25</v>
      </c>
      <c r="H249" s="2">
        <v>0.0341296928327645</v>
      </c>
    </row>
    <row r="250" ht="15.75" customHeight="1">
      <c r="A250" s="1" t="str">
        <f>"06067006300"</f>
        <v>06067006300</v>
      </c>
      <c r="B250" s="1" t="str">
        <f t="shared" ref="B250:B257" si="26">"95838"</f>
        <v>95838</v>
      </c>
      <c r="C250" s="1" t="str">
        <f t="shared" si="2"/>
        <v>SACRAMENTO</v>
      </c>
      <c r="D250" s="1" t="str">
        <f t="shared" si="3"/>
        <v>CA</v>
      </c>
      <c r="E250" s="2">
        <v>0.317746478873239</v>
      </c>
      <c r="F250" s="2">
        <v>0.0661157024793388</v>
      </c>
      <c r="G250" s="2">
        <v>0.222222222222222</v>
      </c>
      <c r="H250" s="2">
        <v>0.282203004096495</v>
      </c>
    </row>
    <row r="251" ht="15.75" customHeight="1">
      <c r="A251" s="1" t="str">
        <f>"06067006400"</f>
        <v>06067006400</v>
      </c>
      <c r="B251" s="1" t="str">
        <f t="shared" si="26"/>
        <v>95838</v>
      </c>
      <c r="C251" s="1" t="str">
        <f t="shared" si="2"/>
        <v>SACRAMENTO</v>
      </c>
      <c r="D251" s="1" t="str">
        <f t="shared" si="3"/>
        <v>CA</v>
      </c>
      <c r="E251" s="2">
        <v>1.0</v>
      </c>
      <c r="F251" s="2">
        <v>1.0</v>
      </c>
      <c r="G251" s="2">
        <v>1.0</v>
      </c>
      <c r="H251" s="2">
        <v>1.0</v>
      </c>
    </row>
    <row r="252" ht="15.75" customHeight="1">
      <c r="A252" s="1" t="str">
        <f>"06067006500"</f>
        <v>06067006500</v>
      </c>
      <c r="B252" s="1" t="str">
        <f t="shared" si="26"/>
        <v>95838</v>
      </c>
      <c r="C252" s="1" t="str">
        <f t="shared" si="2"/>
        <v>SACRAMENTO</v>
      </c>
      <c r="D252" s="1" t="str">
        <f t="shared" si="3"/>
        <v>CA</v>
      </c>
      <c r="E252" s="2">
        <v>1.0</v>
      </c>
      <c r="F252" s="2">
        <v>1.0</v>
      </c>
      <c r="G252" s="2">
        <v>1.0</v>
      </c>
      <c r="H252" s="2">
        <v>1.0</v>
      </c>
    </row>
    <row r="253" ht="15.75" customHeight="1">
      <c r="A253" s="1" t="str">
        <f>"06067006600"</f>
        <v>06067006600</v>
      </c>
      <c r="B253" s="1" t="str">
        <f t="shared" si="26"/>
        <v>95838</v>
      </c>
      <c r="C253" s="1" t="str">
        <f t="shared" si="2"/>
        <v>SACRAMENTO</v>
      </c>
      <c r="D253" s="1" t="str">
        <f t="shared" si="3"/>
        <v>CA</v>
      </c>
      <c r="E253" s="2">
        <v>0.371729957805907</v>
      </c>
      <c r="F253" s="2">
        <v>0.28125</v>
      </c>
      <c r="G253" s="2">
        <v>0.392156862745098</v>
      </c>
      <c r="H253" s="2">
        <v>0.371114480667172</v>
      </c>
    </row>
    <row r="254" ht="15.75" customHeight="1">
      <c r="A254" s="1" t="str">
        <f>"06067006701"</f>
        <v>06067006701</v>
      </c>
      <c r="B254" s="1" t="str">
        <f t="shared" si="26"/>
        <v>95838</v>
      </c>
      <c r="C254" s="1" t="str">
        <f t="shared" si="2"/>
        <v>SACRAMENTO</v>
      </c>
      <c r="D254" s="1" t="str">
        <f t="shared" si="3"/>
        <v>CA</v>
      </c>
      <c r="E254" s="2">
        <v>1.0</v>
      </c>
      <c r="F254" s="2">
        <v>1.0</v>
      </c>
      <c r="G254" s="2">
        <v>1.0</v>
      </c>
      <c r="H254" s="2">
        <v>1.0</v>
      </c>
    </row>
    <row r="255" ht="15.75" customHeight="1">
      <c r="A255" s="1" t="str">
        <f>"06067006702"</f>
        <v>06067006702</v>
      </c>
      <c r="B255" s="1" t="str">
        <f t="shared" si="26"/>
        <v>95838</v>
      </c>
      <c r="C255" s="1" t="str">
        <f t="shared" si="2"/>
        <v>SACRAMENTO</v>
      </c>
      <c r="D255" s="1" t="str">
        <f t="shared" si="3"/>
        <v>CA</v>
      </c>
      <c r="E255" s="2">
        <v>1.0</v>
      </c>
      <c r="F255" s="2">
        <v>1.0</v>
      </c>
      <c r="G255" s="2">
        <v>1.0</v>
      </c>
      <c r="H255" s="2">
        <v>1.0</v>
      </c>
    </row>
    <row r="256" ht="15.75" customHeight="1">
      <c r="A256" s="1" t="str">
        <f>"06067007204"</f>
        <v>06067007204</v>
      </c>
      <c r="B256" s="1" t="str">
        <f t="shared" si="26"/>
        <v>95838</v>
      </c>
      <c r="C256" s="1" t="str">
        <f t="shared" si="2"/>
        <v>SACRAMENTO</v>
      </c>
      <c r="D256" s="1" t="str">
        <f t="shared" si="3"/>
        <v>CA</v>
      </c>
      <c r="E256" s="2">
        <v>0.984097859327217</v>
      </c>
      <c r="F256" s="2">
        <v>0.938931297709923</v>
      </c>
      <c r="G256" s="2">
        <v>0.977777777777777</v>
      </c>
      <c r="H256" s="2">
        <v>0.980673660960795</v>
      </c>
    </row>
    <row r="257" ht="15.75" customHeight="1">
      <c r="A257" s="1" t="str">
        <f>"06067007301"</f>
        <v>06067007301</v>
      </c>
      <c r="B257" s="1" t="str">
        <f t="shared" si="26"/>
        <v>95838</v>
      </c>
      <c r="C257" s="1" t="str">
        <f t="shared" si="2"/>
        <v>SACRAMENTO</v>
      </c>
      <c r="D257" s="1" t="str">
        <f t="shared" si="3"/>
        <v>CA</v>
      </c>
      <c r="E257" s="2">
        <v>0.00224971878515185</v>
      </c>
      <c r="F257" s="2">
        <v>0.0</v>
      </c>
      <c r="G257" s="2">
        <v>0.00546448087431693</v>
      </c>
      <c r="H257" s="2">
        <v>0.00178062678062678</v>
      </c>
    </row>
    <row r="258" ht="15.75" customHeight="1">
      <c r="A258" s="1" t="str">
        <f>"06067005901"</f>
        <v>06067005901</v>
      </c>
      <c r="B258" s="1" t="str">
        <f t="shared" ref="B258:B265" si="27">"95841"</f>
        <v>95841</v>
      </c>
      <c r="C258" s="1" t="str">
        <f t="shared" si="2"/>
        <v>SACRAMENTO</v>
      </c>
      <c r="D258" s="1" t="str">
        <f t="shared" si="3"/>
        <v>CA</v>
      </c>
      <c r="E258" s="2">
        <v>0.0689115113547376</v>
      </c>
      <c r="F258" s="2">
        <v>0.0267857142857142</v>
      </c>
      <c r="G258" s="2">
        <v>0.111111111111111</v>
      </c>
      <c r="H258" s="2">
        <v>0.0677276091783863</v>
      </c>
    </row>
    <row r="259" ht="15.75" customHeight="1">
      <c r="A259" s="1" t="str">
        <f>"06067007501"</f>
        <v>06067007501</v>
      </c>
      <c r="B259" s="1" t="str">
        <f t="shared" si="27"/>
        <v>95841</v>
      </c>
      <c r="C259" s="1" t="str">
        <f t="shared" si="2"/>
        <v>SACRAMENTO</v>
      </c>
      <c r="D259" s="1" t="str">
        <f t="shared" si="3"/>
        <v>CA</v>
      </c>
      <c r="E259" s="2">
        <v>1.0</v>
      </c>
      <c r="F259" s="2">
        <v>1.0</v>
      </c>
      <c r="G259" s="2">
        <v>1.0</v>
      </c>
      <c r="H259" s="2">
        <v>1.0</v>
      </c>
    </row>
    <row r="260" ht="15.75" customHeight="1">
      <c r="A260" s="1" t="str">
        <f>"06067007503"</f>
        <v>06067007503</v>
      </c>
      <c r="B260" s="1" t="str">
        <f t="shared" si="27"/>
        <v>95841</v>
      </c>
      <c r="C260" s="1" t="str">
        <f t="shared" si="2"/>
        <v>SACRAMENTO</v>
      </c>
      <c r="D260" s="1" t="str">
        <f t="shared" si="3"/>
        <v>CA</v>
      </c>
      <c r="E260" s="2">
        <v>1.0</v>
      </c>
      <c r="F260" s="2">
        <v>1.0</v>
      </c>
      <c r="G260" s="2">
        <v>1.0</v>
      </c>
      <c r="H260" s="2">
        <v>1.0</v>
      </c>
    </row>
    <row r="261" ht="15.75" customHeight="1">
      <c r="A261" s="1" t="str">
        <f>"06067007504"</f>
        <v>06067007504</v>
      </c>
      <c r="B261" s="1" t="str">
        <f t="shared" si="27"/>
        <v>95841</v>
      </c>
      <c r="C261" s="1" t="str">
        <f t="shared" si="2"/>
        <v>SACRAMENTO</v>
      </c>
      <c r="D261" s="1" t="str">
        <f t="shared" si="3"/>
        <v>CA</v>
      </c>
      <c r="E261" s="2">
        <v>1.0</v>
      </c>
      <c r="F261" s="2">
        <v>0.987692307692307</v>
      </c>
      <c r="G261" s="2">
        <v>0.989690721649484</v>
      </c>
      <c r="H261" s="2">
        <v>0.996174445294567</v>
      </c>
    </row>
    <row r="262" ht="15.75" customHeight="1">
      <c r="A262" s="1" t="str">
        <f>"06067007601"</f>
        <v>06067007601</v>
      </c>
      <c r="B262" s="1" t="str">
        <f t="shared" si="27"/>
        <v>95841</v>
      </c>
      <c r="C262" s="1" t="str">
        <f t="shared" si="2"/>
        <v>SACRAMENTO</v>
      </c>
      <c r="D262" s="1" t="str">
        <f t="shared" si="3"/>
        <v>CA</v>
      </c>
      <c r="E262" s="2">
        <v>0.315805849408836</v>
      </c>
      <c r="F262" s="2">
        <v>0.202614379084967</v>
      </c>
      <c r="G262" s="2">
        <v>0.726277372262773</v>
      </c>
      <c r="H262" s="2">
        <v>0.341939027739631</v>
      </c>
    </row>
    <row r="263" ht="15.75" customHeight="1">
      <c r="A263" s="1" t="str">
        <f>"06067008131"</f>
        <v>06067008131</v>
      </c>
      <c r="B263" s="1" t="str">
        <f t="shared" si="27"/>
        <v>95841</v>
      </c>
      <c r="C263" s="1" t="str">
        <f t="shared" si="2"/>
        <v>SACRAMENTO</v>
      </c>
      <c r="D263" s="1" t="str">
        <f t="shared" si="3"/>
        <v>CA</v>
      </c>
      <c r="E263" s="2">
        <v>0.32986389111289</v>
      </c>
      <c r="F263" s="2">
        <v>0.718085106382978</v>
      </c>
      <c r="G263" s="2">
        <v>0.820224719101123</v>
      </c>
      <c r="H263" s="2">
        <v>0.406290956749672</v>
      </c>
    </row>
    <row r="264" ht="15.75" customHeight="1">
      <c r="A264" s="1" t="str">
        <f>"06067008133"</f>
        <v>06067008133</v>
      </c>
      <c r="B264" s="1" t="str">
        <f t="shared" si="27"/>
        <v>95841</v>
      </c>
      <c r="C264" s="1" t="str">
        <f t="shared" si="2"/>
        <v>SACRAMENTO</v>
      </c>
      <c r="D264" s="1" t="str">
        <f t="shared" si="3"/>
        <v>CA</v>
      </c>
      <c r="E264" s="2">
        <v>0.771678599840891</v>
      </c>
      <c r="F264" s="2">
        <v>0.777777777777777</v>
      </c>
      <c r="G264" s="2">
        <v>0.761658031088082</v>
      </c>
      <c r="H264" s="2">
        <v>0.771343283582089</v>
      </c>
    </row>
    <row r="265" ht="15.75" customHeight="1">
      <c r="A265" s="1" t="str">
        <f>"06067008134"</f>
        <v>06067008134</v>
      </c>
      <c r="B265" s="1" t="str">
        <f t="shared" si="27"/>
        <v>95841</v>
      </c>
      <c r="C265" s="1" t="str">
        <f t="shared" si="2"/>
        <v>SACRAMENTO</v>
      </c>
      <c r="D265" s="1" t="str">
        <f t="shared" si="3"/>
        <v>CA</v>
      </c>
      <c r="E265" s="2">
        <v>0.0229885057471264</v>
      </c>
      <c r="F265" s="2">
        <v>0.00806451612903225</v>
      </c>
      <c r="G265" s="2">
        <v>0.0105263157894736</v>
      </c>
      <c r="H265" s="2">
        <v>0.0217209690893901</v>
      </c>
    </row>
    <row r="266" ht="15.75" customHeight="1">
      <c r="A266" s="1" t="str">
        <f>"06067007402"</f>
        <v>06067007402</v>
      </c>
      <c r="B266" s="1" t="str">
        <f t="shared" ref="B266:B278" si="28">"95842"</f>
        <v>95842</v>
      </c>
      <c r="C266" s="1" t="str">
        <f t="shared" si="2"/>
        <v>SACRAMENTO</v>
      </c>
      <c r="D266" s="1" t="str">
        <f t="shared" si="3"/>
        <v>CA</v>
      </c>
      <c r="E266" s="2">
        <v>0.0</v>
      </c>
      <c r="F266" s="2">
        <v>0.00186567164179104</v>
      </c>
      <c r="G266" s="2">
        <v>0.0</v>
      </c>
      <c r="H266" s="2">
        <v>2.29200091680036E-4</v>
      </c>
    </row>
    <row r="267" ht="15.75" customHeight="1">
      <c r="A267" s="1" t="str">
        <f>"06067007406"</f>
        <v>06067007406</v>
      </c>
      <c r="B267" s="1" t="str">
        <f t="shared" si="28"/>
        <v>95842</v>
      </c>
      <c r="C267" s="1" t="str">
        <f t="shared" si="2"/>
        <v>SACRAMENTO</v>
      </c>
      <c r="D267" s="1" t="str">
        <f t="shared" si="3"/>
        <v>CA</v>
      </c>
      <c r="E267" s="2">
        <v>0.0</v>
      </c>
      <c r="F267" s="2">
        <v>0.0419161676646706</v>
      </c>
      <c r="G267" s="2">
        <v>0.0344827586206896</v>
      </c>
      <c r="H267" s="2">
        <v>0.00571247223103776</v>
      </c>
    </row>
    <row r="268" ht="15.75" customHeight="1">
      <c r="A268" s="1" t="str">
        <f>"06067007413"</f>
        <v>06067007413</v>
      </c>
      <c r="B268" s="1" t="str">
        <f t="shared" si="28"/>
        <v>95842</v>
      </c>
      <c r="C268" s="1" t="str">
        <f t="shared" si="2"/>
        <v>SACRAMENTO</v>
      </c>
      <c r="D268" s="1" t="str">
        <f t="shared" si="3"/>
        <v>CA</v>
      </c>
      <c r="E268" s="2">
        <v>0.0503369005152596</v>
      </c>
      <c r="F268" s="2">
        <v>0.0236220472440944</v>
      </c>
      <c r="G268" s="2">
        <v>0.018018018018018</v>
      </c>
      <c r="H268" s="2">
        <v>0.0467451523545706</v>
      </c>
    </row>
    <row r="269" ht="15.75" customHeight="1">
      <c r="A269" s="1" t="str">
        <f>"06067007414"</f>
        <v>06067007414</v>
      </c>
      <c r="B269" s="1" t="str">
        <f t="shared" si="28"/>
        <v>95842</v>
      </c>
      <c r="C269" s="1" t="str">
        <f t="shared" si="2"/>
        <v>SACRAMENTO</v>
      </c>
      <c r="D269" s="1" t="str">
        <f t="shared" si="3"/>
        <v>CA</v>
      </c>
      <c r="E269" s="2">
        <v>0.774930747922437</v>
      </c>
      <c r="F269" s="2">
        <v>0.25</v>
      </c>
      <c r="G269" s="2">
        <v>1.0</v>
      </c>
      <c r="H269" s="2">
        <v>0.772664835164835</v>
      </c>
    </row>
    <row r="270" ht="15.75" customHeight="1">
      <c r="A270" s="1" t="str">
        <f>"06067007415"</f>
        <v>06067007415</v>
      </c>
      <c r="B270" s="1" t="str">
        <f t="shared" si="28"/>
        <v>95842</v>
      </c>
      <c r="C270" s="1" t="str">
        <f t="shared" si="2"/>
        <v>SACRAMENTO</v>
      </c>
      <c r="D270" s="1" t="str">
        <f t="shared" si="3"/>
        <v>CA</v>
      </c>
      <c r="E270" s="2">
        <v>1.0</v>
      </c>
      <c r="F270" s="2">
        <v>1.0</v>
      </c>
      <c r="G270" s="2">
        <v>1.0</v>
      </c>
      <c r="H270" s="2">
        <v>1.0</v>
      </c>
    </row>
    <row r="271" ht="15.75" customHeight="1">
      <c r="A271" s="1" t="str">
        <f>"06067007416"</f>
        <v>06067007416</v>
      </c>
      <c r="B271" s="1" t="str">
        <f t="shared" si="28"/>
        <v>95842</v>
      </c>
      <c r="C271" s="1" t="str">
        <f t="shared" si="2"/>
        <v>SACRAMENTO</v>
      </c>
      <c r="D271" s="1" t="str">
        <f t="shared" si="3"/>
        <v>CA</v>
      </c>
      <c r="E271" s="2">
        <v>1.0</v>
      </c>
      <c r="F271" s="2">
        <v>1.0</v>
      </c>
      <c r="G271" s="2">
        <v>1.0</v>
      </c>
      <c r="H271" s="2">
        <v>1.0</v>
      </c>
    </row>
    <row r="272" ht="15.75" customHeight="1">
      <c r="A272" s="1" t="str">
        <f>"06067007422"</f>
        <v>06067007422</v>
      </c>
      <c r="B272" s="1" t="str">
        <f t="shared" si="28"/>
        <v>95842</v>
      </c>
      <c r="C272" s="1" t="str">
        <f t="shared" si="2"/>
        <v>SACRAMENTO</v>
      </c>
      <c r="D272" s="1" t="str">
        <f t="shared" si="3"/>
        <v>CA</v>
      </c>
      <c r="E272" s="2">
        <v>1.0</v>
      </c>
      <c r="F272" s="2">
        <v>1.0</v>
      </c>
      <c r="G272" s="2">
        <v>1.0</v>
      </c>
      <c r="H272" s="2">
        <v>1.0</v>
      </c>
    </row>
    <row r="273" ht="15.75" customHeight="1">
      <c r="A273" s="1" t="str">
        <f>"06067007423"</f>
        <v>06067007423</v>
      </c>
      <c r="B273" s="1" t="str">
        <f t="shared" si="28"/>
        <v>95842</v>
      </c>
      <c r="C273" s="1" t="str">
        <f t="shared" si="2"/>
        <v>SACRAMENTO</v>
      </c>
      <c r="D273" s="1" t="str">
        <f t="shared" si="3"/>
        <v>CA</v>
      </c>
      <c r="E273" s="2">
        <v>1.0</v>
      </c>
      <c r="F273" s="2">
        <v>1.0</v>
      </c>
      <c r="G273" s="2">
        <v>1.0</v>
      </c>
      <c r="H273" s="2">
        <v>1.0</v>
      </c>
    </row>
    <row r="274" ht="15.75" customHeight="1">
      <c r="A274" s="1" t="str">
        <f>"06067007424"</f>
        <v>06067007424</v>
      </c>
      <c r="B274" s="1" t="str">
        <f t="shared" si="28"/>
        <v>95842</v>
      </c>
      <c r="C274" s="1" t="str">
        <f t="shared" si="2"/>
        <v>SACRAMENTO</v>
      </c>
      <c r="D274" s="1" t="str">
        <f t="shared" si="3"/>
        <v>CA</v>
      </c>
      <c r="E274" s="2">
        <v>0.478010093727469</v>
      </c>
      <c r="F274" s="2">
        <v>0.175257731958762</v>
      </c>
      <c r="G274" s="2">
        <v>0.25</v>
      </c>
      <c r="H274" s="2">
        <v>0.453825857519788</v>
      </c>
    </row>
    <row r="275" ht="15.75" customHeight="1">
      <c r="A275" s="1" t="str">
        <f>"06067007428"</f>
        <v>06067007428</v>
      </c>
      <c r="B275" s="1" t="str">
        <f t="shared" si="28"/>
        <v>95842</v>
      </c>
      <c r="C275" s="1" t="str">
        <f t="shared" si="2"/>
        <v>SACRAMENTO</v>
      </c>
      <c r="D275" s="1" t="str">
        <f t="shared" si="3"/>
        <v>CA</v>
      </c>
      <c r="E275" s="2">
        <v>1.0</v>
      </c>
      <c r="F275" s="2">
        <v>0.666666666666666</v>
      </c>
      <c r="G275" s="2">
        <v>1.0</v>
      </c>
      <c r="H275" s="2">
        <v>0.99927060539752</v>
      </c>
    </row>
    <row r="276" ht="15.75" customHeight="1">
      <c r="A276" s="1" t="str">
        <f>"06067007429"</f>
        <v>06067007429</v>
      </c>
      <c r="B276" s="1" t="str">
        <f t="shared" si="28"/>
        <v>95842</v>
      </c>
      <c r="C276" s="1" t="str">
        <f t="shared" si="2"/>
        <v>SACRAMENTO</v>
      </c>
      <c r="D276" s="1" t="str">
        <f t="shared" si="3"/>
        <v>CA</v>
      </c>
      <c r="E276" s="2">
        <v>0.966772151898734</v>
      </c>
      <c r="F276" s="2">
        <v>0.975</v>
      </c>
      <c r="G276" s="2">
        <v>0.983606557377049</v>
      </c>
      <c r="H276" s="2">
        <v>0.967930029154518</v>
      </c>
    </row>
    <row r="277" ht="15.75" customHeight="1">
      <c r="A277" s="1" t="str">
        <f>"06067008127"</f>
        <v>06067008127</v>
      </c>
      <c r="B277" s="1" t="str">
        <f t="shared" si="28"/>
        <v>95842</v>
      </c>
      <c r="C277" s="1" t="str">
        <f t="shared" si="2"/>
        <v>SACRAMENTO</v>
      </c>
      <c r="D277" s="1" t="str">
        <f t="shared" si="3"/>
        <v>CA</v>
      </c>
      <c r="E277" s="2">
        <v>0.0</v>
      </c>
      <c r="F277" s="2">
        <v>0.0615384615384615</v>
      </c>
      <c r="G277" s="2">
        <v>0.333333333333333</v>
      </c>
      <c r="H277" s="2">
        <v>0.00344708721130644</v>
      </c>
    </row>
    <row r="278" ht="15.75" customHeight="1">
      <c r="A278" s="1" t="str">
        <f>"06067008130"</f>
        <v>06067008130</v>
      </c>
      <c r="B278" s="1" t="str">
        <f t="shared" si="28"/>
        <v>95842</v>
      </c>
      <c r="C278" s="1" t="str">
        <f t="shared" si="2"/>
        <v>SACRAMENTO</v>
      </c>
      <c r="D278" s="1" t="str">
        <f t="shared" si="3"/>
        <v>CA</v>
      </c>
      <c r="E278" s="2">
        <v>0.901805054151624</v>
      </c>
      <c r="F278" s="2">
        <v>1.0</v>
      </c>
      <c r="G278" s="2">
        <v>1.0</v>
      </c>
      <c r="H278" s="2">
        <v>0.909574468085106</v>
      </c>
    </row>
    <row r="279" ht="15.75" customHeight="1">
      <c r="A279" s="1" t="str">
        <f>"06067005404"</f>
        <v>06067005404</v>
      </c>
      <c r="B279" s="1" t="str">
        <f t="shared" ref="B279:B285" si="29">"95864"</f>
        <v>95864</v>
      </c>
      <c r="C279" s="1" t="str">
        <f t="shared" si="2"/>
        <v>SACRAMENTO</v>
      </c>
      <c r="D279" s="1" t="str">
        <f t="shared" si="3"/>
        <v>CA</v>
      </c>
      <c r="E279" s="2">
        <v>0.608878807517822</v>
      </c>
      <c r="F279" s="2">
        <v>0.339694656488549</v>
      </c>
      <c r="G279" s="2">
        <v>0.589506172839506</v>
      </c>
      <c r="H279" s="2">
        <v>0.571428571428571</v>
      </c>
    </row>
    <row r="280" ht="15.75" customHeight="1">
      <c r="A280" s="1" t="str">
        <f>"06067005605"</f>
        <v>06067005605</v>
      </c>
      <c r="B280" s="1" t="str">
        <f t="shared" si="29"/>
        <v>95864</v>
      </c>
      <c r="C280" s="1" t="str">
        <f t="shared" si="2"/>
        <v>SACRAMENTO</v>
      </c>
      <c r="D280" s="1" t="str">
        <f t="shared" si="3"/>
        <v>CA</v>
      </c>
      <c r="E280" s="2">
        <v>0.8006734006734</v>
      </c>
      <c r="F280" s="2">
        <v>0.170984455958549</v>
      </c>
      <c r="G280" s="2">
        <v>0.436363636363636</v>
      </c>
      <c r="H280" s="2">
        <v>0.718984420080784</v>
      </c>
    </row>
    <row r="281" ht="15.75" customHeight="1">
      <c r="A281" s="1" t="str">
        <f>"06067005606"</f>
        <v>06067005606</v>
      </c>
      <c r="B281" s="1" t="str">
        <f t="shared" si="29"/>
        <v>95864</v>
      </c>
      <c r="C281" s="1" t="str">
        <f t="shared" si="2"/>
        <v>SACRAMENTO</v>
      </c>
      <c r="D281" s="1" t="str">
        <f t="shared" si="3"/>
        <v>CA</v>
      </c>
      <c r="E281" s="2">
        <v>0.907153729071537</v>
      </c>
      <c r="F281" s="2">
        <v>0.28</v>
      </c>
      <c r="G281" s="2">
        <v>0.821705426356589</v>
      </c>
      <c r="H281" s="2">
        <v>0.860444444444444</v>
      </c>
    </row>
    <row r="282" ht="15.75" customHeight="1">
      <c r="A282" s="1" t="str">
        <f>"06067005701"</f>
        <v>06067005701</v>
      </c>
      <c r="B282" s="1" t="str">
        <f t="shared" si="29"/>
        <v>95864</v>
      </c>
      <c r="C282" s="1" t="str">
        <f t="shared" si="2"/>
        <v>SACRAMENTO</v>
      </c>
      <c r="D282" s="1" t="str">
        <f t="shared" si="3"/>
        <v>CA</v>
      </c>
      <c r="E282" s="2">
        <v>0.965850037119524</v>
      </c>
      <c r="F282" s="2">
        <v>0.204166666666666</v>
      </c>
      <c r="G282" s="2">
        <v>0.351351351351351</v>
      </c>
      <c r="H282" s="2">
        <v>0.839285714285714</v>
      </c>
    </row>
    <row r="283" ht="15.75" customHeight="1">
      <c r="A283" s="1" t="str">
        <f>"06067005702"</f>
        <v>06067005702</v>
      </c>
      <c r="B283" s="1" t="str">
        <f t="shared" si="29"/>
        <v>95864</v>
      </c>
      <c r="C283" s="1" t="str">
        <f t="shared" si="2"/>
        <v>SACRAMENTO</v>
      </c>
      <c r="D283" s="1" t="str">
        <f t="shared" si="3"/>
        <v>CA</v>
      </c>
      <c r="E283" s="2">
        <v>1.0</v>
      </c>
      <c r="F283" s="2">
        <v>1.0</v>
      </c>
      <c r="G283" s="2">
        <v>1.0</v>
      </c>
      <c r="H283" s="2">
        <v>1.0</v>
      </c>
    </row>
    <row r="284" ht="15.75" customHeight="1">
      <c r="A284" s="1" t="str">
        <f>"06067005801"</f>
        <v>06067005801</v>
      </c>
      <c r="B284" s="1" t="str">
        <f t="shared" si="29"/>
        <v>95864</v>
      </c>
      <c r="C284" s="1" t="str">
        <f t="shared" si="2"/>
        <v>SACRAMENTO</v>
      </c>
      <c r="D284" s="1" t="str">
        <f t="shared" si="3"/>
        <v>CA</v>
      </c>
      <c r="E284" s="2">
        <v>0.439055793991416</v>
      </c>
      <c r="F284" s="2">
        <v>0.35</v>
      </c>
      <c r="G284" s="2">
        <v>0.0612244897959183</v>
      </c>
      <c r="H284" s="2">
        <v>0.429274292742927</v>
      </c>
    </row>
    <row r="285" ht="15.75" customHeight="1">
      <c r="A285" s="1" t="str">
        <f>"06067005803"</f>
        <v>06067005803</v>
      </c>
      <c r="B285" s="1" t="str">
        <f t="shared" si="29"/>
        <v>95864</v>
      </c>
      <c r="C285" s="1" t="str">
        <f t="shared" si="2"/>
        <v>SACRAMENTO</v>
      </c>
      <c r="D285" s="1" t="str">
        <f t="shared" si="3"/>
        <v>CA</v>
      </c>
      <c r="E285" s="2">
        <v>0.768476128188358</v>
      </c>
      <c r="F285" s="2">
        <v>0.769230769230769</v>
      </c>
      <c r="G285" s="2">
        <v>1.0</v>
      </c>
      <c r="H285" s="2">
        <v>0.769082745349583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2022-01-12T18:23:00Z</dcterms:created>
</cp:coreProperties>
</file>