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UES\2018\Ciclo II 2018\ANF135\"/>
    </mc:Choice>
  </mc:AlternateContent>
  <bookViews>
    <workbookView xWindow="0" yWindow="0" windowWidth="20490" windowHeight="7755" activeTab="3"/>
  </bookViews>
  <sheets>
    <sheet name="BG 2017" sheetId="1" r:id="rId1"/>
    <sheet name="BG 2018" sheetId="2" r:id="rId2"/>
    <sheet name="ER 2017" sheetId="3" r:id="rId3"/>
    <sheet name="ER 2018" sheetId="4" r:id="rId4"/>
    <sheet name="Razones 2017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4" l="1"/>
  <c r="D15" i="4" s="1"/>
  <c r="D7" i="4"/>
  <c r="D26" i="3"/>
  <c r="D23" i="3"/>
  <c r="D20" i="3"/>
  <c r="D16" i="3"/>
  <c r="D14" i="3"/>
  <c r="D8" i="3"/>
  <c r="D19" i="4" l="1"/>
  <c r="D22" i="4" s="1"/>
  <c r="D25" i="4" s="1"/>
  <c r="E20" i="1"/>
  <c r="C44" i="2"/>
  <c r="D41" i="2" s="1"/>
  <c r="C34" i="2"/>
  <c r="C28" i="2"/>
  <c r="C18" i="2"/>
  <c r="C11" i="2"/>
  <c r="C18" i="1"/>
  <c r="D42" i="2" l="1"/>
  <c r="C36" i="2"/>
  <c r="C20" i="2"/>
  <c r="D14" i="2" s="1"/>
  <c r="C46" i="2"/>
  <c r="D31" i="2"/>
  <c r="D25" i="2"/>
  <c r="D32" i="2"/>
  <c r="D24" i="2"/>
  <c r="D33" i="2"/>
  <c r="D27" i="2"/>
  <c r="D26" i="2"/>
  <c r="D9" i="2"/>
  <c r="D15" i="2"/>
  <c r="D10" i="2"/>
  <c r="D16" i="2"/>
  <c r="D39" i="2"/>
  <c r="D7" i="2"/>
  <c r="D17" i="2"/>
  <c r="D40" i="2"/>
  <c r="D6" i="2"/>
  <c r="D8" i="2"/>
  <c r="C44" i="1"/>
  <c r="E44" i="2" l="1"/>
  <c r="D5" i="2"/>
  <c r="E20" i="2"/>
  <c r="E36" i="2"/>
  <c r="D13" i="5"/>
  <c r="C28" i="1"/>
  <c r="D8" i="5" s="1"/>
  <c r="C11" i="1"/>
  <c r="D15" i="5" l="1"/>
  <c r="D6" i="5"/>
  <c r="D4" i="5"/>
  <c r="C20" i="1"/>
  <c r="D10" i="1" l="1"/>
  <c r="D17" i="1"/>
  <c r="D5" i="1"/>
  <c r="D6" i="1"/>
  <c r="D16" i="1"/>
  <c r="D15" i="1"/>
  <c r="D9" i="1"/>
  <c r="C34" i="1"/>
  <c r="C36" i="1" s="1"/>
  <c r="D32" i="1" s="1"/>
  <c r="D31" i="1" l="1"/>
  <c r="D24" i="1"/>
  <c r="D26" i="1"/>
  <c r="D27" i="1"/>
  <c r="D25" i="1"/>
  <c r="D33" i="1"/>
  <c r="D14" i="1"/>
  <c r="E36" i="1" l="1"/>
  <c r="D40" i="1"/>
  <c r="D39" i="1"/>
  <c r="D41" i="1"/>
  <c r="C46" i="1"/>
  <c r="D42" i="1"/>
  <c r="D8" i="1"/>
  <c r="D7" i="1"/>
  <c r="E44" i="1" l="1"/>
</calcChain>
</file>

<file path=xl/sharedStrings.xml><?xml version="1.0" encoding="utf-8"?>
<sst xmlns="http://schemas.openxmlformats.org/spreadsheetml/2006/main" count="119" uniqueCount="67">
  <si>
    <t>ACTIVOS</t>
  </si>
  <si>
    <t>PASIVOS Y PATRIMONIO</t>
  </si>
  <si>
    <t>PATRIMONIO</t>
  </si>
  <si>
    <t>ACTIVOS CORRIENTES</t>
  </si>
  <si>
    <t>Efectivo y equivalentes de efectivo</t>
  </si>
  <si>
    <t>Inventarios</t>
  </si>
  <si>
    <t>Otros activos corrientes</t>
  </si>
  <si>
    <t>Total activos corrientes</t>
  </si>
  <si>
    <t>ACTIVOS NO CORRIENTES</t>
  </si>
  <si>
    <t>Total activos no corrientes</t>
  </si>
  <si>
    <t>PASIVOS CORRIENTES</t>
  </si>
  <si>
    <t>Total pasivos corrientes</t>
  </si>
  <si>
    <t>PASIVOS NO CORRIENTES</t>
  </si>
  <si>
    <t>Total pasivos no corrientes</t>
  </si>
  <si>
    <t>Total Patrimonio</t>
  </si>
  <si>
    <t>TOTAL PASIVOS Y PATRIMONIOS</t>
  </si>
  <si>
    <t>TOTAL PASIVOS</t>
  </si>
  <si>
    <t>TOTAL ACTIVOS</t>
  </si>
  <si>
    <t>INGRESOS:</t>
  </si>
  <si>
    <t>Ingresos financieros</t>
  </si>
  <si>
    <t>Razón circulante:</t>
  </si>
  <si>
    <t>AC/PC</t>
  </si>
  <si>
    <t>Prueba acida:</t>
  </si>
  <si>
    <t>(AC- Inv)/PC</t>
  </si>
  <si>
    <t>Razón de efectivo:</t>
  </si>
  <si>
    <t>Efectivo/PC</t>
  </si>
  <si>
    <t>Razón de capital de trabajo</t>
  </si>
  <si>
    <t>Capital de trabajo/Activos Totales</t>
  </si>
  <si>
    <t>a activos:</t>
  </si>
  <si>
    <t>Costo de operación diario:</t>
  </si>
  <si>
    <t>Total costo de operación/360</t>
  </si>
  <si>
    <t>Intervalo promedio:</t>
  </si>
  <si>
    <t>AC/Costo de operación diario</t>
  </si>
  <si>
    <t>Rotación de cobros:</t>
  </si>
  <si>
    <t>Días de recuperación de cobros:</t>
  </si>
  <si>
    <t>Efectivo</t>
  </si>
  <si>
    <t>Inversiones a corto plazo</t>
  </si>
  <si>
    <t>Cuentas por cobrar, neto</t>
  </si>
  <si>
    <t>Inmuebles, mobiliario y equipo</t>
  </si>
  <si>
    <t>Depreciación acumulada</t>
  </si>
  <si>
    <t>Inversiones permanentes</t>
  </si>
  <si>
    <t>Otros activos permanentes</t>
  </si>
  <si>
    <t>Cuentas por pagar</t>
  </si>
  <si>
    <t>Documentos por pagar</t>
  </si>
  <si>
    <t>Deudas con entidades de crédito</t>
  </si>
  <si>
    <t>Otras cuentas por pagar</t>
  </si>
  <si>
    <t>Deuda a largo plazo</t>
  </si>
  <si>
    <t>Impuesto a las ganancias diferido</t>
  </si>
  <si>
    <t>Otros pasivos</t>
  </si>
  <si>
    <t>Acciones comunes totales</t>
  </si>
  <si>
    <t>Resultado de ejercicios anteriores</t>
  </si>
  <si>
    <t>Ganancia (perdida) no realizada</t>
  </si>
  <si>
    <t>Otras participaciones</t>
  </si>
  <si>
    <t>Consumos y otros gastos externos</t>
  </si>
  <si>
    <t>Beneficio bruto</t>
  </si>
  <si>
    <t>GASTOS DE EXPLOTACIÓN</t>
  </si>
  <si>
    <t>gastos de personal</t>
  </si>
  <si>
    <t>Investigación y desarrollo</t>
  </si>
  <si>
    <t>Total gastos de explotación</t>
  </si>
  <si>
    <t>Resultado de explotación</t>
  </si>
  <si>
    <t>Otros</t>
  </si>
  <si>
    <t>Resultado ordinario antes de impuestos</t>
  </si>
  <si>
    <t>Impuestos sobre beneficios</t>
  </si>
  <si>
    <t>Resultado operaciones interrumpidas</t>
  </si>
  <si>
    <t>Resultado atribuido al grupo</t>
  </si>
  <si>
    <t>Ingresos</t>
  </si>
  <si>
    <t>Resultado operaciones continuadas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</si>
</sst>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44" fontId="0" fillId="0" borderId="0" xfId="1" applyFont="1"/>
    <xf numFmtId="44" fontId="0" fillId="0" borderId="1" xfId="1" applyFont="1" applyBorder="1"/>
    <xf numFmtId="44" fontId="0" fillId="0" borderId="2" xfId="1" applyFont="1" applyBorder="1"/>
    <xf numFmtId="44" fontId="0" fillId="0" borderId="3" xfId="1" applyFont="1" applyBorder="1"/>
    <xf numFmtId="9" fontId="0" fillId="0" borderId="0" xfId="2" applyFont="1"/>
    <xf numFmtId="9" fontId="0" fillId="0" borderId="0" xfId="2" applyNumberFormat="1" applyFont="1"/>
    <xf numFmtId="0" fontId="2" fillId="0" borderId="0" xfId="0" applyFont="1"/>
    <xf numFmtId="44" fontId="0" fillId="0" borderId="0" xfId="1" applyFont="1" applyBorder="1"/>
    <xf numFmtId="44" fontId="0" fillId="0" borderId="0" xfId="0" applyNumberFormat="1"/>
    <xf numFmtId="44" fontId="0" fillId="0" borderId="1" xfId="0" applyNumberFormat="1" applyBorder="1"/>
    <xf numFmtId="9" fontId="0" fillId="0" borderId="0" xfId="0" applyNumberFormat="1"/>
    <xf numFmtId="0" fontId="0" fillId="0" borderId="0" xfId="0" applyFont="1"/>
    <xf numFmtId="2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4" fontId="0" fillId="0" borderId="0" xfId="1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0" applyNumberFormat="1" applyBorder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/>
    <xf numFmtId="164" fontId="0" fillId="0" borderId="0" xfId="1" applyNumberFormat="1" applyFont="1" applyBorder="1"/>
    <xf numFmtId="0" fontId="2" fillId="0" borderId="0" xfId="0" applyFont="1" applyBorder="1"/>
    <xf numFmtId="164" fontId="1" fillId="0" borderId="0" xfId="1" applyNumberFormat="1" applyFont="1" applyBorder="1"/>
    <xf numFmtId="164" fontId="0" fillId="0" borderId="0" xfId="0" applyNumberFormat="1" applyBorder="1"/>
    <xf numFmtId="164" fontId="2" fillId="0" borderId="0" xfId="1" applyNumberFormat="1" applyFont="1" applyBorder="1"/>
    <xf numFmtId="42" fontId="0" fillId="0" borderId="0" xfId="1" applyNumberFormat="1" applyFont="1" applyBorder="1"/>
    <xf numFmtId="44" fontId="2" fillId="0" borderId="0" xfId="1" applyFont="1" applyBorder="1"/>
    <xf numFmtId="44" fontId="0" fillId="0" borderId="0" xfId="1" applyNumberFormat="1" applyFont="1" applyBorder="1"/>
    <xf numFmtId="44" fontId="1" fillId="0" borderId="0" xfId="1" applyNumberFormat="1" applyFont="1" applyBorder="1"/>
    <xf numFmtId="44" fontId="2" fillId="0" borderId="0" xfId="1" applyNumberFormat="1" applyFont="1" applyBorder="1"/>
    <xf numFmtId="0" fontId="0" fillId="0" borderId="0" xfId="0" applyFon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7"/>
  <sheetViews>
    <sheetView workbookViewId="0">
      <selection activeCell="E21" sqref="E21"/>
    </sheetView>
  </sheetViews>
  <sheetFormatPr baseColWidth="10" defaultRowHeight="15" x14ac:dyDescent="0.25"/>
  <cols>
    <col min="2" max="2" width="57.28515625" customWidth="1"/>
    <col min="3" max="3" width="17.7109375" customWidth="1"/>
  </cols>
  <sheetData>
    <row r="3" spans="2:5" x14ac:dyDescent="0.25">
      <c r="B3" t="s">
        <v>0</v>
      </c>
      <c r="C3" s="1"/>
    </row>
    <row r="4" spans="2:5" x14ac:dyDescent="0.25">
      <c r="B4" t="s">
        <v>3</v>
      </c>
      <c r="C4" s="1"/>
    </row>
    <row r="5" spans="2:5" x14ac:dyDescent="0.25">
      <c r="B5" t="s">
        <v>35</v>
      </c>
      <c r="C5" s="1">
        <v>7982</v>
      </c>
      <c r="D5" s="5">
        <f t="shared" ref="D5:D10" si="0">(C5/$C$20)</f>
        <v>2.1267241999472448E-2</v>
      </c>
    </row>
    <row r="6" spans="2:5" x14ac:dyDescent="0.25">
      <c r="B6" t="s">
        <v>4</v>
      </c>
      <c r="C6" s="1">
        <v>12307</v>
      </c>
      <c r="D6" s="5">
        <f t="shared" si="0"/>
        <v>3.2790772649399579E-2</v>
      </c>
    </row>
    <row r="7" spans="2:5" x14ac:dyDescent="0.25">
      <c r="B7" t="s">
        <v>36</v>
      </c>
      <c r="C7" s="1">
        <v>53892</v>
      </c>
      <c r="D7" s="5">
        <f t="shared" si="0"/>
        <v>0.14358985289846771</v>
      </c>
    </row>
    <row r="8" spans="2:5" x14ac:dyDescent="0.25">
      <c r="B8" t="s">
        <v>37</v>
      </c>
      <c r="C8" s="8">
        <v>35673</v>
      </c>
      <c r="D8" s="5">
        <f t="shared" si="0"/>
        <v>9.504714656065906E-2</v>
      </c>
    </row>
    <row r="9" spans="2:5" x14ac:dyDescent="0.25">
      <c r="B9" t="s">
        <v>5</v>
      </c>
      <c r="C9" s="8">
        <v>4855</v>
      </c>
      <c r="D9" s="5">
        <f t="shared" si="0"/>
        <v>1.2935662729571378E-2</v>
      </c>
    </row>
    <row r="10" spans="2:5" x14ac:dyDescent="0.25">
      <c r="B10" t="s">
        <v>6</v>
      </c>
      <c r="C10" s="8">
        <v>13936</v>
      </c>
      <c r="D10" s="5">
        <f t="shared" si="0"/>
        <v>3.713108049419294E-2</v>
      </c>
    </row>
    <row r="11" spans="2:5" x14ac:dyDescent="0.25">
      <c r="B11" t="s">
        <v>7</v>
      </c>
      <c r="C11" s="3">
        <f>SUM(C5:C10)</f>
        <v>128645</v>
      </c>
      <c r="D11" s="5"/>
    </row>
    <row r="12" spans="2:5" x14ac:dyDescent="0.25">
      <c r="C12" s="8"/>
      <c r="D12" s="5"/>
      <c r="E12" s="5"/>
    </row>
    <row r="13" spans="2:5" x14ac:dyDescent="0.25">
      <c r="B13" t="s">
        <v>8</v>
      </c>
      <c r="C13" s="1"/>
      <c r="D13" s="5"/>
    </row>
    <row r="14" spans="2:5" x14ac:dyDescent="0.25">
      <c r="B14" t="s">
        <v>38</v>
      </c>
      <c r="C14" s="1">
        <v>75076</v>
      </c>
      <c r="D14" s="5">
        <f>(C14/$C$20)</f>
        <v>0.20003250568183331</v>
      </c>
    </row>
    <row r="15" spans="2:5" x14ac:dyDescent="0.25">
      <c r="B15" t="s">
        <v>39</v>
      </c>
      <c r="C15" s="1">
        <v>-41293</v>
      </c>
      <c r="D15" s="5">
        <f>(C15/$C$20)</f>
        <v>-0.11002107540518866</v>
      </c>
    </row>
    <row r="16" spans="2:5" x14ac:dyDescent="0.25">
      <c r="B16" t="s">
        <v>40</v>
      </c>
      <c r="C16" s="1">
        <v>194714</v>
      </c>
      <c r="D16" s="5">
        <f>(C16/$C$20)</f>
        <v>0.51879601086009497</v>
      </c>
    </row>
    <row r="17" spans="2:5" x14ac:dyDescent="0.25">
      <c r="B17" t="s">
        <v>41</v>
      </c>
      <c r="C17" s="8">
        <v>18177</v>
      </c>
      <c r="D17" s="5">
        <f>(C17/$C$20)</f>
        <v>4.843080153149721E-2</v>
      </c>
    </row>
    <row r="18" spans="2:5" x14ac:dyDescent="0.25">
      <c r="B18" t="s">
        <v>9</v>
      </c>
      <c r="C18" s="3">
        <f>SUM(C14:C17)</f>
        <v>246674</v>
      </c>
      <c r="D18" s="6"/>
    </row>
    <row r="19" spans="2:5" x14ac:dyDescent="0.25">
      <c r="C19" s="1"/>
      <c r="D19" s="5"/>
    </row>
    <row r="20" spans="2:5" ht="15.75" thickBot="1" x14ac:dyDescent="0.3">
      <c r="B20" t="s">
        <v>17</v>
      </c>
      <c r="C20" s="2">
        <f>C11+C18</f>
        <v>375319</v>
      </c>
      <c r="D20" s="5"/>
      <c r="E20" s="11">
        <f>SUM(D5:D17)</f>
        <v>1</v>
      </c>
    </row>
    <row r="21" spans="2:5" ht="15.75" thickTop="1" x14ac:dyDescent="0.25">
      <c r="C21" s="1"/>
      <c r="D21" s="5"/>
    </row>
    <row r="22" spans="2:5" x14ac:dyDescent="0.25">
      <c r="B22" t="s">
        <v>1</v>
      </c>
      <c r="C22" s="1"/>
      <c r="D22" s="5"/>
    </row>
    <row r="23" spans="2:5" x14ac:dyDescent="0.25">
      <c r="B23" t="s">
        <v>10</v>
      </c>
      <c r="C23" s="1"/>
      <c r="D23" s="5"/>
    </row>
    <row r="24" spans="2:5" x14ac:dyDescent="0.25">
      <c r="B24" t="s">
        <v>42</v>
      </c>
      <c r="C24" s="1">
        <v>44242</v>
      </c>
      <c r="D24" s="5">
        <f>(C24/$C$36)</f>
        <v>0.18336980669120329</v>
      </c>
    </row>
    <row r="25" spans="2:5" x14ac:dyDescent="0.25">
      <c r="B25" t="s">
        <v>43</v>
      </c>
      <c r="C25" s="1">
        <v>11977</v>
      </c>
      <c r="D25" s="5">
        <f>(C25/$C$36)</f>
        <v>4.9641069000961567E-2</v>
      </c>
    </row>
    <row r="26" spans="2:5" x14ac:dyDescent="0.25">
      <c r="B26" t="s">
        <v>44</v>
      </c>
      <c r="C26" s="8">
        <v>6496</v>
      </c>
      <c r="D26" s="5">
        <f>(C26/$C$36)</f>
        <v>2.6923969627640175E-2</v>
      </c>
    </row>
    <row r="27" spans="2:5" x14ac:dyDescent="0.25">
      <c r="B27" t="s">
        <v>45</v>
      </c>
      <c r="C27" s="8">
        <v>38099</v>
      </c>
      <c r="D27" s="5">
        <f>(C27/$C$36)</f>
        <v>0.1579089160781193</v>
      </c>
    </row>
    <row r="28" spans="2:5" x14ac:dyDescent="0.25">
      <c r="B28" t="s">
        <v>11</v>
      </c>
      <c r="C28" s="8">
        <f>SUM(C24:C27)</f>
        <v>100814</v>
      </c>
      <c r="D28" s="5"/>
    </row>
    <row r="29" spans="2:5" x14ac:dyDescent="0.25">
      <c r="C29" s="8"/>
      <c r="D29" s="5"/>
      <c r="E29" s="5"/>
    </row>
    <row r="30" spans="2:5" x14ac:dyDescent="0.25">
      <c r="B30" t="s">
        <v>12</v>
      </c>
      <c r="C30" s="1"/>
      <c r="D30" s="5"/>
    </row>
    <row r="31" spans="2:5" x14ac:dyDescent="0.25">
      <c r="B31" t="s">
        <v>46</v>
      </c>
      <c r="C31" s="1">
        <v>97207</v>
      </c>
      <c r="D31" s="5">
        <f>(C31/$C$36)</f>
        <v>0.40289382937100038</v>
      </c>
    </row>
    <row r="32" spans="2:5" x14ac:dyDescent="0.25">
      <c r="B32" t="s">
        <v>47</v>
      </c>
      <c r="C32" s="1">
        <v>31504</v>
      </c>
      <c r="D32" s="5">
        <f>(C32/$C$36)</f>
        <v>0.13057462117444213</v>
      </c>
    </row>
    <row r="33" spans="2:5" x14ac:dyDescent="0.25">
      <c r="B33" t="s">
        <v>48</v>
      </c>
      <c r="C33" s="3">
        <v>11747</v>
      </c>
      <c r="D33" s="5">
        <f>(C33/$C$36)</f>
        <v>4.868778805663318E-2</v>
      </c>
      <c r="E33" s="5"/>
    </row>
    <row r="34" spans="2:5" x14ac:dyDescent="0.25">
      <c r="B34" t="s">
        <v>13</v>
      </c>
      <c r="C34" s="4">
        <f>SUM(C31:C33)</f>
        <v>140458</v>
      </c>
      <c r="D34" s="5"/>
    </row>
    <row r="35" spans="2:5" x14ac:dyDescent="0.25">
      <c r="C35" s="8"/>
      <c r="D35" s="5"/>
    </row>
    <row r="36" spans="2:5" x14ac:dyDescent="0.25">
      <c r="B36" t="s">
        <v>16</v>
      </c>
      <c r="C36" s="3">
        <f>C28+C34</f>
        <v>241272</v>
      </c>
      <c r="D36" s="5"/>
      <c r="E36" s="11">
        <f>SUM(D24:D33)</f>
        <v>1</v>
      </c>
    </row>
    <row r="37" spans="2:5" x14ac:dyDescent="0.25">
      <c r="C37" s="1"/>
      <c r="D37" s="5"/>
    </row>
    <row r="38" spans="2:5" x14ac:dyDescent="0.25">
      <c r="B38" t="s">
        <v>2</v>
      </c>
      <c r="C38" s="1"/>
      <c r="D38" s="5"/>
    </row>
    <row r="39" spans="2:5" x14ac:dyDescent="0.25">
      <c r="B39" t="s">
        <v>49</v>
      </c>
      <c r="C39" s="8">
        <v>35867</v>
      </c>
      <c r="D39" s="5">
        <f>(C39/$C$44)</f>
        <v>0.26757032980969364</v>
      </c>
    </row>
    <row r="40" spans="2:5" x14ac:dyDescent="0.25">
      <c r="B40" t="s">
        <v>50</v>
      </c>
      <c r="C40" s="8">
        <v>98330</v>
      </c>
      <c r="D40" s="5">
        <f t="shared" ref="D40:D42" si="1">(C40/$C$44)</f>
        <v>0.73354868068662482</v>
      </c>
    </row>
    <row r="41" spans="2:5" x14ac:dyDescent="0.25">
      <c r="B41" t="s">
        <v>51</v>
      </c>
      <c r="C41" s="8">
        <v>-124</v>
      </c>
      <c r="D41" s="5">
        <f t="shared" si="1"/>
        <v>-9.2504867695658989E-4</v>
      </c>
    </row>
    <row r="42" spans="2:5" x14ac:dyDescent="0.25">
      <c r="B42" t="s">
        <v>52</v>
      </c>
      <c r="C42" s="3">
        <v>-26</v>
      </c>
      <c r="D42" s="5">
        <f t="shared" si="1"/>
        <v>-1.9396181936186561E-4</v>
      </c>
    </row>
    <row r="44" spans="2:5" x14ac:dyDescent="0.25">
      <c r="B44" t="s">
        <v>14</v>
      </c>
      <c r="C44" s="9">
        <f>SUM(C39:C42)</f>
        <v>134047</v>
      </c>
      <c r="E44" s="11">
        <f>SUM(D39:D42)</f>
        <v>1.0000000000000002</v>
      </c>
    </row>
    <row r="46" spans="2:5" ht="15.75" thickBot="1" x14ac:dyDescent="0.3">
      <c r="B46" t="s">
        <v>15</v>
      </c>
      <c r="C46" s="10">
        <f>C36+C44</f>
        <v>375319</v>
      </c>
    </row>
    <row r="47" spans="2:5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9"/>
  <sheetViews>
    <sheetView workbookViewId="0">
      <selection activeCell="B9" sqref="B9"/>
    </sheetView>
  </sheetViews>
  <sheetFormatPr baseColWidth="10" defaultRowHeight="15" x14ac:dyDescent="0.25"/>
  <cols>
    <col min="2" max="2" width="57.28515625" customWidth="1"/>
    <col min="3" max="3" width="17.7109375" customWidth="1"/>
  </cols>
  <sheetData>
    <row r="3" spans="2:5" x14ac:dyDescent="0.25">
      <c r="B3" t="s">
        <v>0</v>
      </c>
      <c r="C3" s="1"/>
    </row>
    <row r="4" spans="2:5" x14ac:dyDescent="0.25">
      <c r="B4" t="s">
        <v>3</v>
      </c>
      <c r="C4" s="1"/>
    </row>
    <row r="5" spans="2:5" x14ac:dyDescent="0.25">
      <c r="B5" t="s">
        <v>35</v>
      </c>
      <c r="C5" s="1">
        <v>11575</v>
      </c>
      <c r="D5" s="5">
        <f t="shared" ref="D5:D10" si="0">(C5/$C$20)</f>
        <v>3.1649463394627111E-2</v>
      </c>
    </row>
    <row r="6" spans="2:5" x14ac:dyDescent="0.25">
      <c r="B6" t="s">
        <v>4</v>
      </c>
      <c r="C6" s="1">
        <v>14338</v>
      </c>
      <c r="D6" s="5">
        <f t="shared" si="0"/>
        <v>3.9204320185932055E-2</v>
      </c>
    </row>
    <row r="7" spans="2:5" x14ac:dyDescent="0.25">
      <c r="B7" t="s">
        <v>36</v>
      </c>
      <c r="C7" s="1">
        <v>40388</v>
      </c>
      <c r="D7" s="5">
        <f t="shared" si="0"/>
        <v>0.1104327021669287</v>
      </c>
    </row>
    <row r="8" spans="2:5" x14ac:dyDescent="0.25">
      <c r="B8" t="s">
        <v>37</v>
      </c>
      <c r="C8" s="8">
        <v>48995</v>
      </c>
      <c r="D8" s="5">
        <f t="shared" si="0"/>
        <v>0.13396677831704148</v>
      </c>
    </row>
    <row r="9" spans="2:5" x14ac:dyDescent="0.25">
      <c r="B9" t="s">
        <v>5</v>
      </c>
      <c r="C9" s="8">
        <v>3956</v>
      </c>
      <c r="D9" s="5">
        <f t="shared" si="0"/>
        <v>1.0816870599494155E-2</v>
      </c>
    </row>
    <row r="10" spans="2:5" x14ac:dyDescent="0.25">
      <c r="B10" t="s">
        <v>6</v>
      </c>
      <c r="C10" s="8">
        <v>12087</v>
      </c>
      <c r="D10" s="5">
        <f t="shared" si="0"/>
        <v>3.3049422380203704E-2</v>
      </c>
    </row>
    <row r="11" spans="2:5" x14ac:dyDescent="0.25">
      <c r="B11" t="s">
        <v>7</v>
      </c>
      <c r="C11" s="3">
        <f>SUM(C5:C10)</f>
        <v>131339</v>
      </c>
      <c r="D11" s="5"/>
    </row>
    <row r="12" spans="2:5" x14ac:dyDescent="0.25">
      <c r="C12" s="8"/>
      <c r="D12" s="5"/>
      <c r="E12" s="5"/>
    </row>
    <row r="13" spans="2:5" x14ac:dyDescent="0.25">
      <c r="B13" t="s">
        <v>8</v>
      </c>
      <c r="C13" s="1"/>
      <c r="D13" s="5"/>
    </row>
    <row r="14" spans="2:5" x14ac:dyDescent="0.25">
      <c r="B14" t="s">
        <v>38</v>
      </c>
      <c r="C14" s="1">
        <v>90403</v>
      </c>
      <c r="D14" s="5">
        <f>(C14/$C$20)</f>
        <v>0.24718846127554855</v>
      </c>
    </row>
    <row r="15" spans="2:5" x14ac:dyDescent="0.25">
      <c r="B15" t="s">
        <v>39</v>
      </c>
      <c r="C15" s="1">
        <v>-49099</v>
      </c>
      <c r="D15" s="5">
        <f>(C15/$C$20)</f>
        <v>-0.13425114498598673</v>
      </c>
    </row>
    <row r="16" spans="2:5" x14ac:dyDescent="0.25">
      <c r="B16" t="s">
        <v>40</v>
      </c>
      <c r="C16" s="1">
        <v>170799</v>
      </c>
      <c r="D16" s="5">
        <f>(C16/$C$20)</f>
        <v>0.46701483354979834</v>
      </c>
    </row>
    <row r="17" spans="2:5" x14ac:dyDescent="0.25">
      <c r="B17" t="s">
        <v>41</v>
      </c>
      <c r="C17" s="8">
        <v>22283</v>
      </c>
      <c r="D17" s="5">
        <f>(C17/$C$20)</f>
        <v>6.0928293116412603E-2</v>
      </c>
    </row>
    <row r="18" spans="2:5" x14ac:dyDescent="0.25">
      <c r="B18" t="s">
        <v>9</v>
      </c>
      <c r="C18" s="3">
        <f>SUM(C14:C17)</f>
        <v>234386</v>
      </c>
      <c r="D18" s="6"/>
    </row>
    <row r="19" spans="2:5" x14ac:dyDescent="0.25">
      <c r="C19" s="1"/>
      <c r="D19" s="5"/>
    </row>
    <row r="20" spans="2:5" ht="15.75" thickBot="1" x14ac:dyDescent="0.3">
      <c r="B20" t="s">
        <v>17</v>
      </c>
      <c r="C20" s="2">
        <f>C11+C18</f>
        <v>365725</v>
      </c>
      <c r="D20" s="5"/>
      <c r="E20" s="11">
        <f>SUM(D5:D17)</f>
        <v>1</v>
      </c>
    </row>
    <row r="21" spans="2:5" ht="15.75" thickTop="1" x14ac:dyDescent="0.25">
      <c r="C21" s="1"/>
      <c r="D21" s="5"/>
    </row>
    <row r="22" spans="2:5" x14ac:dyDescent="0.25">
      <c r="B22" t="s">
        <v>1</v>
      </c>
      <c r="C22" s="1"/>
      <c r="D22" s="5"/>
    </row>
    <row r="23" spans="2:5" x14ac:dyDescent="0.25">
      <c r="B23" t="s">
        <v>10</v>
      </c>
      <c r="C23" s="1"/>
      <c r="D23" s="5"/>
    </row>
    <row r="24" spans="2:5" x14ac:dyDescent="0.25">
      <c r="B24" t="s">
        <v>42</v>
      </c>
      <c r="C24" s="1">
        <v>55888</v>
      </c>
      <c r="D24" s="5">
        <f>(C24/$C$36)</f>
        <v>0.21613594350640813</v>
      </c>
    </row>
    <row r="25" spans="2:5" x14ac:dyDescent="0.25">
      <c r="B25" t="s">
        <v>43</v>
      </c>
      <c r="C25" s="1">
        <v>11964</v>
      </c>
      <c r="D25" s="5">
        <f>(C25/$C$36)</f>
        <v>4.626843737672965E-2</v>
      </c>
    </row>
    <row r="26" spans="2:5" x14ac:dyDescent="0.25">
      <c r="B26" t="s">
        <v>44</v>
      </c>
      <c r="C26" s="8">
        <v>8784</v>
      </c>
      <c r="D26" s="5">
        <f>(C26/$C$36)</f>
        <v>3.3970407381911844E-2</v>
      </c>
    </row>
    <row r="27" spans="2:5" x14ac:dyDescent="0.25">
      <c r="B27" t="s">
        <v>45</v>
      </c>
      <c r="C27" s="8">
        <v>40230</v>
      </c>
      <c r="D27" s="5">
        <f>(C27/$C$36)</f>
        <v>0.15558168134953476</v>
      </c>
    </row>
    <row r="28" spans="2:5" x14ac:dyDescent="0.25">
      <c r="B28" t="s">
        <v>11</v>
      </c>
      <c r="C28" s="8">
        <f>SUM(C24:C27)</f>
        <v>116866</v>
      </c>
      <c r="D28" s="5"/>
    </row>
    <row r="29" spans="2:5" x14ac:dyDescent="0.25">
      <c r="C29" s="8"/>
      <c r="D29" s="5"/>
      <c r="E29" s="5"/>
    </row>
    <row r="30" spans="2:5" x14ac:dyDescent="0.25">
      <c r="B30" t="s">
        <v>12</v>
      </c>
      <c r="C30" s="1"/>
      <c r="D30" s="5"/>
    </row>
    <row r="31" spans="2:5" x14ac:dyDescent="0.25">
      <c r="B31" t="s">
        <v>46</v>
      </c>
      <c r="C31" s="1">
        <v>93735</v>
      </c>
      <c r="D31" s="5">
        <f>(C31/$C$36)</f>
        <v>0.36250183696988919</v>
      </c>
    </row>
    <row r="32" spans="2:5" x14ac:dyDescent="0.25">
      <c r="B32" t="s">
        <v>47</v>
      </c>
      <c r="C32" s="1">
        <v>426</v>
      </c>
      <c r="D32" s="5">
        <f>(C32/$C$36)</f>
        <v>1.6474719427020086E-3</v>
      </c>
    </row>
    <row r="33" spans="2:5" x14ac:dyDescent="0.25">
      <c r="B33" t="s">
        <v>48</v>
      </c>
      <c r="C33" s="3">
        <v>47551</v>
      </c>
      <c r="D33" s="5">
        <f>(C33/$C$36)</f>
        <v>0.18389422147282444</v>
      </c>
      <c r="E33" s="5"/>
    </row>
    <row r="34" spans="2:5" x14ac:dyDescent="0.25">
      <c r="B34" t="s">
        <v>13</v>
      </c>
      <c r="C34" s="4">
        <f>SUM(C31:C33)</f>
        <v>141712</v>
      </c>
      <c r="D34" s="5"/>
    </row>
    <row r="35" spans="2:5" x14ac:dyDescent="0.25">
      <c r="C35" s="8"/>
      <c r="D35" s="5"/>
    </row>
    <row r="36" spans="2:5" x14ac:dyDescent="0.25">
      <c r="B36" t="s">
        <v>16</v>
      </c>
      <c r="C36" s="3">
        <f>C28+C34</f>
        <v>258578</v>
      </c>
      <c r="D36" s="5"/>
      <c r="E36" s="11">
        <f>SUM(D24:D33)</f>
        <v>0.99999999999999989</v>
      </c>
    </row>
    <row r="37" spans="2:5" x14ac:dyDescent="0.25">
      <c r="C37" s="1"/>
      <c r="D37" s="5"/>
    </row>
    <row r="38" spans="2:5" x14ac:dyDescent="0.25">
      <c r="B38" t="s">
        <v>2</v>
      </c>
      <c r="C38" s="1"/>
      <c r="D38" s="5"/>
    </row>
    <row r="39" spans="2:5" x14ac:dyDescent="0.25">
      <c r="B39" t="s">
        <v>49</v>
      </c>
      <c r="C39" s="8">
        <v>40201</v>
      </c>
      <c r="D39" s="5">
        <f>(C39/$C$44)</f>
        <v>0.37519482580006908</v>
      </c>
    </row>
    <row r="40" spans="2:5" x14ac:dyDescent="0.25">
      <c r="B40" t="s">
        <v>50</v>
      </c>
      <c r="C40" s="8">
        <v>70400</v>
      </c>
      <c r="D40" s="5">
        <f t="shared" ref="D40:D42" si="1">(C40/$C$44)</f>
        <v>0.65704126107123861</v>
      </c>
    </row>
    <row r="41" spans="2:5" x14ac:dyDescent="0.25">
      <c r="B41" t="s">
        <v>51</v>
      </c>
      <c r="C41" s="8">
        <v>810</v>
      </c>
      <c r="D41" s="5">
        <f t="shared" si="1"/>
        <v>7.5597076913026025E-3</v>
      </c>
    </row>
    <row r="42" spans="2:5" x14ac:dyDescent="0.25">
      <c r="B42" t="s">
        <v>52</v>
      </c>
      <c r="C42" s="3">
        <v>-4264</v>
      </c>
      <c r="D42" s="5">
        <f t="shared" si="1"/>
        <v>-3.9795794562610246E-2</v>
      </c>
    </row>
    <row r="44" spans="2:5" x14ac:dyDescent="0.25">
      <c r="B44" t="s">
        <v>14</v>
      </c>
      <c r="C44" s="9">
        <f>SUM(C39:C42)</f>
        <v>107147</v>
      </c>
      <c r="E44" s="11">
        <f>SUM(D39:D42)</f>
        <v>0.99999999999999989</v>
      </c>
    </row>
    <row r="46" spans="2:5" ht="15.75" thickBot="1" x14ac:dyDescent="0.3">
      <c r="B46" t="s">
        <v>15</v>
      </c>
      <c r="C46" s="10">
        <f>C36+C44</f>
        <v>365725</v>
      </c>
    </row>
    <row r="47" spans="2:5" ht="15.75" thickTop="1" x14ac:dyDescent="0.25">
      <c r="C47" s="9"/>
      <c r="E47" s="11"/>
    </row>
    <row r="49" spans="3:3" x14ac:dyDescent="0.25">
      <c r="C4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47"/>
  <sheetViews>
    <sheetView topLeftCell="A11" workbookViewId="0">
      <selection activeCell="B5" sqref="B5:D26"/>
    </sheetView>
  </sheetViews>
  <sheetFormatPr baseColWidth="10" defaultRowHeight="15" x14ac:dyDescent="0.25"/>
  <cols>
    <col min="2" max="2" width="51.85546875" customWidth="1"/>
    <col min="3" max="3" width="16.42578125" customWidth="1"/>
    <col min="4" max="4" width="16.28515625" bestFit="1" customWidth="1"/>
  </cols>
  <sheetData>
    <row r="5" spans="2:4" x14ac:dyDescent="0.25">
      <c r="B5" t="s">
        <v>18</v>
      </c>
    </row>
    <row r="6" spans="2:4" x14ac:dyDescent="0.25">
      <c r="B6" t="s">
        <v>65</v>
      </c>
      <c r="D6" s="1">
        <v>229234</v>
      </c>
    </row>
    <row r="7" spans="2:4" x14ac:dyDescent="0.25">
      <c r="B7" s="12" t="s">
        <v>53</v>
      </c>
      <c r="C7" s="22"/>
      <c r="D7" s="30">
        <v>141048</v>
      </c>
    </row>
    <row r="8" spans="2:4" x14ac:dyDescent="0.25">
      <c r="B8" s="12" t="s">
        <v>54</v>
      </c>
      <c r="C8" s="22"/>
      <c r="D8" s="30">
        <f>D6-D7</f>
        <v>88186</v>
      </c>
    </row>
    <row r="9" spans="2:4" x14ac:dyDescent="0.25">
      <c r="B9" s="12"/>
      <c r="C9" s="22"/>
      <c r="D9" s="30"/>
    </row>
    <row r="10" spans="2:4" x14ac:dyDescent="0.25">
      <c r="B10" s="12" t="s">
        <v>55</v>
      </c>
      <c r="C10" s="22"/>
      <c r="D10" s="19"/>
    </row>
    <row r="11" spans="2:4" x14ac:dyDescent="0.25">
      <c r="B11" s="12" t="s">
        <v>56</v>
      </c>
      <c r="C11" s="22"/>
      <c r="D11" s="30">
        <v>15261</v>
      </c>
    </row>
    <row r="12" spans="2:4" x14ac:dyDescent="0.25">
      <c r="B12" s="12" t="s">
        <v>57</v>
      </c>
      <c r="C12" s="22"/>
      <c r="D12" s="30">
        <v>11581</v>
      </c>
    </row>
    <row r="13" spans="2:4" x14ac:dyDescent="0.25">
      <c r="B13" s="12"/>
      <c r="C13" s="22"/>
      <c r="D13" s="30"/>
    </row>
    <row r="14" spans="2:4" x14ac:dyDescent="0.25">
      <c r="B14" s="12" t="s">
        <v>58</v>
      </c>
      <c r="C14" s="24"/>
      <c r="D14" s="32">
        <f>SUM(D11:D12)</f>
        <v>26842</v>
      </c>
    </row>
    <row r="15" spans="2:4" x14ac:dyDescent="0.25">
      <c r="B15" s="12"/>
      <c r="C15" s="22"/>
      <c r="D15" s="30"/>
    </row>
    <row r="16" spans="2:4" x14ac:dyDescent="0.25">
      <c r="B16" s="12" t="s">
        <v>59</v>
      </c>
      <c r="C16" s="22"/>
      <c r="D16" s="30">
        <f>D8-D14</f>
        <v>61344</v>
      </c>
    </row>
    <row r="17" spans="2:4" x14ac:dyDescent="0.25">
      <c r="B17" s="12"/>
      <c r="C17" s="22"/>
      <c r="D17" s="30"/>
    </row>
    <row r="18" spans="2:4" x14ac:dyDescent="0.25">
      <c r="B18" s="12" t="s">
        <v>19</v>
      </c>
      <c r="C18" s="22"/>
      <c r="D18" s="30">
        <v>2878</v>
      </c>
    </row>
    <row r="19" spans="2:4" x14ac:dyDescent="0.25">
      <c r="B19" s="12" t="s">
        <v>60</v>
      </c>
      <c r="C19" s="22"/>
      <c r="D19" s="30">
        <v>133</v>
      </c>
    </row>
    <row r="20" spans="2:4" x14ac:dyDescent="0.25">
      <c r="B20" s="12" t="s">
        <v>61</v>
      </c>
      <c r="C20" s="22"/>
      <c r="D20" s="30">
        <f>D16+D18-D19</f>
        <v>64089</v>
      </c>
    </row>
    <row r="21" spans="2:4" x14ac:dyDescent="0.25">
      <c r="B21" s="12"/>
      <c r="C21" s="22"/>
      <c r="D21" s="30"/>
    </row>
    <row r="22" spans="2:4" x14ac:dyDescent="0.25">
      <c r="B22" s="12" t="s">
        <v>62</v>
      </c>
      <c r="C22" s="24"/>
      <c r="D22" s="31">
        <v>15738</v>
      </c>
    </row>
    <row r="23" spans="2:4" x14ac:dyDescent="0.25">
      <c r="B23" s="12" t="s">
        <v>66</v>
      </c>
      <c r="C23" s="26"/>
      <c r="D23" s="30">
        <f>D20-D22</f>
        <v>48351</v>
      </c>
    </row>
    <row r="24" spans="2:4" x14ac:dyDescent="0.25">
      <c r="B24" s="12" t="s">
        <v>63</v>
      </c>
      <c r="C24" s="19"/>
      <c r="D24" s="30"/>
    </row>
    <row r="25" spans="2:4" x14ac:dyDescent="0.25">
      <c r="B25" s="12"/>
      <c r="C25" s="19"/>
      <c r="D25" s="30"/>
    </row>
    <row r="26" spans="2:4" x14ac:dyDescent="0.25">
      <c r="B26" s="12" t="s">
        <v>64</v>
      </c>
      <c r="C26" s="8"/>
      <c r="D26" s="32">
        <f>D23-D24</f>
        <v>48351</v>
      </c>
    </row>
    <row r="27" spans="2:4" x14ac:dyDescent="0.25">
      <c r="B27" s="12"/>
      <c r="C27" s="28"/>
      <c r="D27" s="30"/>
    </row>
    <row r="28" spans="2:4" x14ac:dyDescent="0.25">
      <c r="B28" s="12"/>
      <c r="C28" s="24"/>
      <c r="D28" s="31"/>
    </row>
    <row r="29" spans="2:4" x14ac:dyDescent="0.25">
      <c r="B29" s="12"/>
      <c r="C29" s="22"/>
      <c r="D29" s="30"/>
    </row>
    <row r="30" spans="2:4" x14ac:dyDescent="0.25">
      <c r="B30" s="7"/>
      <c r="C30" s="22"/>
      <c r="D30" s="32"/>
    </row>
    <row r="31" spans="2:4" x14ac:dyDescent="0.25">
      <c r="B31" s="12"/>
      <c r="C31" s="22"/>
      <c r="D31" s="30"/>
    </row>
    <row r="32" spans="2:4" x14ac:dyDescent="0.25">
      <c r="B32" s="12"/>
      <c r="C32" s="22"/>
      <c r="D32" s="30"/>
    </row>
    <row r="33" spans="2:4" x14ac:dyDescent="0.25">
      <c r="B33" s="12"/>
      <c r="C33" s="24"/>
      <c r="D33" s="29"/>
    </row>
    <row r="34" spans="2:4" x14ac:dyDescent="0.25">
      <c r="B34" s="12"/>
      <c r="C34" s="22"/>
      <c r="D34" s="22"/>
    </row>
    <row r="35" spans="2:4" x14ac:dyDescent="0.25">
      <c r="B35" s="12"/>
      <c r="C35" s="22"/>
      <c r="D35" s="22"/>
    </row>
    <row r="36" spans="2:4" x14ac:dyDescent="0.25">
      <c r="B36" s="12"/>
      <c r="C36" s="22"/>
      <c r="D36" s="22"/>
    </row>
    <row r="37" spans="2:4" x14ac:dyDescent="0.25">
      <c r="B37" s="12"/>
      <c r="C37" s="22"/>
      <c r="D37" s="22"/>
    </row>
    <row r="38" spans="2:4" x14ac:dyDescent="0.25">
      <c r="C38" s="22"/>
      <c r="D38" s="22"/>
    </row>
    <row r="39" spans="2:4" x14ac:dyDescent="0.25">
      <c r="C39" s="22"/>
      <c r="D39" s="22"/>
    </row>
    <row r="40" spans="2:4" x14ac:dyDescent="0.25">
      <c r="C40" s="22"/>
      <c r="D40" s="22"/>
    </row>
    <row r="41" spans="2:4" x14ac:dyDescent="0.25">
      <c r="C41" s="22"/>
      <c r="D41" s="22"/>
    </row>
    <row r="42" spans="2:4" x14ac:dyDescent="0.25">
      <c r="C42" s="22"/>
      <c r="D42" s="22"/>
    </row>
    <row r="43" spans="2:4" x14ac:dyDescent="0.25">
      <c r="C43" s="22"/>
      <c r="D43" s="22"/>
    </row>
    <row r="44" spans="2:4" x14ac:dyDescent="0.25">
      <c r="C44" s="22"/>
      <c r="D44" s="22"/>
    </row>
    <row r="45" spans="2:4" x14ac:dyDescent="0.25">
      <c r="C45" s="22"/>
      <c r="D45" s="22"/>
    </row>
    <row r="46" spans="2:4" x14ac:dyDescent="0.25">
      <c r="C46" s="22"/>
      <c r="D46" s="22"/>
    </row>
    <row r="47" spans="2:4" x14ac:dyDescent="0.25">
      <c r="C47" s="22"/>
      <c r="D47" s="2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61"/>
  <sheetViews>
    <sheetView tabSelected="1" topLeftCell="A4" workbookViewId="0">
      <selection activeCell="D24" sqref="D24"/>
    </sheetView>
  </sheetViews>
  <sheetFormatPr baseColWidth="10" defaultRowHeight="15" x14ac:dyDescent="0.25"/>
  <cols>
    <col min="2" max="2" width="51.85546875" customWidth="1"/>
    <col min="3" max="3" width="16.42578125" customWidth="1"/>
    <col min="4" max="4" width="16.28515625" bestFit="1" customWidth="1"/>
  </cols>
  <sheetData>
    <row r="4" spans="2:4" x14ac:dyDescent="0.25">
      <c r="B4" t="s">
        <v>18</v>
      </c>
    </row>
    <row r="5" spans="2:4" x14ac:dyDescent="0.25">
      <c r="B5" t="s">
        <v>65</v>
      </c>
      <c r="D5" s="1">
        <v>265595</v>
      </c>
    </row>
    <row r="6" spans="2:4" x14ac:dyDescent="0.25">
      <c r="B6" s="12" t="s">
        <v>53</v>
      </c>
      <c r="C6" s="22"/>
      <c r="D6" s="30">
        <v>163756</v>
      </c>
    </row>
    <row r="7" spans="2:4" x14ac:dyDescent="0.25">
      <c r="B7" s="12" t="s">
        <v>54</v>
      </c>
      <c r="C7" s="22"/>
      <c r="D7" s="30">
        <f>D5-D6</f>
        <v>101839</v>
      </c>
    </row>
    <row r="8" spans="2:4" x14ac:dyDescent="0.25">
      <c r="B8" s="12"/>
      <c r="C8" s="22"/>
      <c r="D8" s="30"/>
    </row>
    <row r="9" spans="2:4" x14ac:dyDescent="0.25">
      <c r="B9" s="12" t="s">
        <v>55</v>
      </c>
      <c r="C9" s="22"/>
      <c r="D9" s="19"/>
    </row>
    <row r="10" spans="2:4" x14ac:dyDescent="0.25">
      <c r="B10" s="12" t="s">
        <v>56</v>
      </c>
      <c r="C10" s="22"/>
      <c r="D10" s="30">
        <v>16705</v>
      </c>
    </row>
    <row r="11" spans="2:4" x14ac:dyDescent="0.25">
      <c r="B11" s="12" t="s">
        <v>57</v>
      </c>
      <c r="C11" s="22"/>
      <c r="D11" s="30">
        <v>11581</v>
      </c>
    </row>
    <row r="12" spans="2:4" x14ac:dyDescent="0.25">
      <c r="B12" s="12"/>
      <c r="C12" s="22"/>
      <c r="D12" s="30"/>
    </row>
    <row r="13" spans="2:4" x14ac:dyDescent="0.25">
      <c r="B13" s="12" t="s">
        <v>58</v>
      </c>
      <c r="C13" s="24"/>
      <c r="D13" s="32">
        <f>SUM(D10:D11)</f>
        <v>28286</v>
      </c>
    </row>
    <row r="14" spans="2:4" x14ac:dyDescent="0.25">
      <c r="B14" s="12"/>
      <c r="C14" s="22"/>
      <c r="D14" s="30"/>
    </row>
    <row r="15" spans="2:4" x14ac:dyDescent="0.25">
      <c r="B15" s="12" t="s">
        <v>59</v>
      </c>
      <c r="C15" s="22"/>
      <c r="D15" s="30">
        <f>D7-D13</f>
        <v>73553</v>
      </c>
    </row>
    <row r="16" spans="2:4" x14ac:dyDescent="0.25">
      <c r="B16" s="12"/>
      <c r="C16" s="22"/>
      <c r="D16" s="30"/>
    </row>
    <row r="17" spans="2:4" x14ac:dyDescent="0.25">
      <c r="B17" s="12" t="s">
        <v>19</v>
      </c>
      <c r="C17" s="22"/>
      <c r="D17" s="30">
        <v>2446</v>
      </c>
    </row>
    <row r="18" spans="2:4" x14ac:dyDescent="0.25">
      <c r="B18" s="12" t="s">
        <v>60</v>
      </c>
      <c r="C18" s="22"/>
      <c r="D18" s="30">
        <v>441</v>
      </c>
    </row>
    <row r="19" spans="2:4" x14ac:dyDescent="0.25">
      <c r="B19" s="12" t="s">
        <v>61</v>
      </c>
      <c r="C19" s="22"/>
      <c r="D19" s="30">
        <f>D15+D17-D18</f>
        <v>75558</v>
      </c>
    </row>
    <row r="20" spans="2:4" x14ac:dyDescent="0.25">
      <c r="B20" s="12"/>
      <c r="C20" s="22"/>
      <c r="D20" s="30"/>
    </row>
    <row r="21" spans="2:4" x14ac:dyDescent="0.25">
      <c r="B21" s="12" t="s">
        <v>62</v>
      </c>
      <c r="C21" s="24"/>
      <c r="D21" s="31">
        <v>11857</v>
      </c>
    </row>
    <row r="22" spans="2:4" x14ac:dyDescent="0.25">
      <c r="B22" s="12" t="s">
        <v>66</v>
      </c>
      <c r="C22" s="26"/>
      <c r="D22" s="30">
        <f>D19-D21</f>
        <v>63701</v>
      </c>
    </row>
    <row r="23" spans="2:4" x14ac:dyDescent="0.25">
      <c r="B23" s="12" t="s">
        <v>63</v>
      </c>
      <c r="C23" s="19"/>
      <c r="D23" s="30">
        <v>1515</v>
      </c>
    </row>
    <row r="24" spans="2:4" x14ac:dyDescent="0.25">
      <c r="B24" s="12"/>
      <c r="C24" s="19"/>
      <c r="D24" s="30"/>
    </row>
    <row r="25" spans="2:4" x14ac:dyDescent="0.25">
      <c r="B25" s="12" t="s">
        <v>64</v>
      </c>
      <c r="C25" s="8"/>
      <c r="D25" s="32">
        <f>D22-D23</f>
        <v>62186</v>
      </c>
    </row>
    <row r="26" spans="2:4" x14ac:dyDescent="0.25">
      <c r="B26" s="33"/>
      <c r="C26" s="24"/>
      <c r="D26" s="27"/>
    </row>
    <row r="27" spans="2:4" x14ac:dyDescent="0.25">
      <c r="B27" s="33"/>
      <c r="C27" s="22"/>
      <c r="D27" s="23"/>
    </row>
    <row r="28" spans="2:4" x14ac:dyDescent="0.25">
      <c r="B28" s="33"/>
      <c r="C28" s="22"/>
      <c r="D28" s="23"/>
    </row>
    <row r="29" spans="2:4" x14ac:dyDescent="0.25">
      <c r="B29" s="33"/>
      <c r="C29" s="22"/>
      <c r="D29" s="23"/>
    </row>
    <row r="30" spans="2:4" x14ac:dyDescent="0.25">
      <c r="B30" s="33"/>
      <c r="C30" s="22"/>
      <c r="D30" s="23"/>
    </row>
    <row r="31" spans="2:4" x14ac:dyDescent="0.25">
      <c r="B31" s="33"/>
      <c r="C31" s="22"/>
      <c r="D31" s="23"/>
    </row>
    <row r="32" spans="2:4" x14ac:dyDescent="0.25">
      <c r="B32" s="33"/>
      <c r="C32" s="22"/>
      <c r="D32" s="23"/>
    </row>
    <row r="33" spans="2:4" x14ac:dyDescent="0.25">
      <c r="B33" s="33"/>
      <c r="C33" s="24"/>
      <c r="D33" s="27"/>
    </row>
    <row r="34" spans="2:4" x14ac:dyDescent="0.25">
      <c r="B34" s="33"/>
      <c r="C34" s="26"/>
      <c r="D34" s="23"/>
    </row>
    <row r="35" spans="2:4" x14ac:dyDescent="0.25">
      <c r="B35" s="33"/>
      <c r="C35" s="19"/>
      <c r="D35" s="8"/>
    </row>
    <row r="36" spans="2:4" x14ac:dyDescent="0.25">
      <c r="B36" s="33"/>
      <c r="C36" s="8"/>
      <c r="D36" s="8"/>
    </row>
    <row r="37" spans="2:4" x14ac:dyDescent="0.25">
      <c r="B37" s="33"/>
      <c r="C37" s="28"/>
      <c r="D37" s="8"/>
    </row>
    <row r="38" spans="2:4" x14ac:dyDescent="0.25">
      <c r="B38" s="33"/>
      <c r="C38" s="24"/>
      <c r="D38" s="25"/>
    </row>
    <row r="39" spans="2:4" x14ac:dyDescent="0.25">
      <c r="B39" s="33"/>
      <c r="C39" s="22"/>
      <c r="D39" s="8"/>
    </row>
    <row r="40" spans="2:4" x14ac:dyDescent="0.25">
      <c r="B40" s="24"/>
      <c r="C40" s="22"/>
      <c r="D40" s="27"/>
    </row>
    <row r="41" spans="2:4" x14ac:dyDescent="0.25">
      <c r="B41" s="33"/>
      <c r="C41" s="22"/>
      <c r="D41" s="8"/>
    </row>
    <row r="42" spans="2:4" x14ac:dyDescent="0.25">
      <c r="B42" s="33"/>
      <c r="C42" s="22"/>
      <c r="D42" s="8"/>
    </row>
    <row r="43" spans="2:4" x14ac:dyDescent="0.25">
      <c r="B43" s="33"/>
      <c r="C43" s="24"/>
      <c r="D43" s="29"/>
    </row>
    <row r="44" spans="2:4" x14ac:dyDescent="0.25">
      <c r="B44" s="33"/>
      <c r="C44" s="22"/>
      <c r="D44" s="22"/>
    </row>
    <row r="45" spans="2:4" x14ac:dyDescent="0.25">
      <c r="B45" s="33"/>
      <c r="C45" s="22"/>
      <c r="D45" s="22"/>
    </row>
    <row r="46" spans="2:4" x14ac:dyDescent="0.25">
      <c r="B46" s="33"/>
      <c r="C46" s="22"/>
      <c r="D46" s="22"/>
    </row>
    <row r="47" spans="2:4" x14ac:dyDescent="0.25">
      <c r="B47" s="33"/>
      <c r="C47" s="22"/>
      <c r="D47" s="22"/>
    </row>
    <row r="48" spans="2:4" x14ac:dyDescent="0.25">
      <c r="B48" s="22"/>
      <c r="C48" s="22"/>
      <c r="D48" s="22"/>
    </row>
    <row r="49" spans="2:4" x14ac:dyDescent="0.25">
      <c r="B49" s="22"/>
      <c r="C49" s="22"/>
      <c r="D49" s="22"/>
    </row>
    <row r="50" spans="2:4" x14ac:dyDescent="0.25">
      <c r="B50" s="22"/>
      <c r="C50" s="22"/>
      <c r="D50" s="22"/>
    </row>
    <row r="51" spans="2:4" x14ac:dyDescent="0.25">
      <c r="B51" s="22"/>
      <c r="C51" s="22"/>
      <c r="D51" s="22"/>
    </row>
    <row r="52" spans="2:4" x14ac:dyDescent="0.25">
      <c r="B52" s="22"/>
      <c r="C52" s="22"/>
      <c r="D52" s="22"/>
    </row>
    <row r="53" spans="2:4" x14ac:dyDescent="0.25">
      <c r="B53" s="22"/>
      <c r="C53" s="22"/>
      <c r="D53" s="22"/>
    </row>
    <row r="54" spans="2:4" x14ac:dyDescent="0.25">
      <c r="B54" s="22"/>
      <c r="C54" s="22"/>
      <c r="D54" s="22"/>
    </row>
    <row r="55" spans="2:4" x14ac:dyDescent="0.25">
      <c r="B55" s="22"/>
      <c r="C55" s="22"/>
      <c r="D55" s="22"/>
    </row>
    <row r="56" spans="2:4" x14ac:dyDescent="0.25">
      <c r="B56" s="22"/>
      <c r="C56" s="22"/>
      <c r="D56" s="22"/>
    </row>
    <row r="57" spans="2:4" x14ac:dyDescent="0.25">
      <c r="B57" s="22"/>
      <c r="C57" s="22"/>
      <c r="D57" s="22"/>
    </row>
    <row r="58" spans="2:4" x14ac:dyDescent="0.25">
      <c r="B58" s="22"/>
      <c r="C58" s="22"/>
      <c r="D58" s="22"/>
    </row>
    <row r="59" spans="2:4" x14ac:dyDescent="0.25">
      <c r="B59" s="22"/>
      <c r="C59" s="22"/>
      <c r="D59" s="22"/>
    </row>
    <row r="60" spans="2:4" x14ac:dyDescent="0.25">
      <c r="B60" s="22"/>
      <c r="C60" s="22"/>
      <c r="D60" s="22"/>
    </row>
    <row r="61" spans="2:4" x14ac:dyDescent="0.25">
      <c r="B61" s="22"/>
      <c r="C61" s="22"/>
      <c r="D61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32"/>
  <sheetViews>
    <sheetView workbookViewId="0">
      <selection activeCell="D8" sqref="D8"/>
    </sheetView>
  </sheetViews>
  <sheetFormatPr baseColWidth="10" defaultRowHeight="15" x14ac:dyDescent="0.25"/>
  <cols>
    <col min="2" max="2" width="29.7109375" customWidth="1"/>
    <col min="3" max="3" width="32.140625" customWidth="1"/>
    <col min="4" max="4" width="16.42578125" customWidth="1"/>
  </cols>
  <sheetData>
    <row r="4" spans="2:4" x14ac:dyDescent="0.25">
      <c r="B4" t="s">
        <v>20</v>
      </c>
      <c r="C4" s="14" t="s">
        <v>21</v>
      </c>
      <c r="D4" s="15">
        <f>'BG 2017'!C11/'BG 2017'!C28</f>
        <v>1.2760628484139107</v>
      </c>
    </row>
    <row r="5" spans="2:4" x14ac:dyDescent="0.25">
      <c r="C5" s="14"/>
      <c r="D5" s="15"/>
    </row>
    <row r="6" spans="2:4" x14ac:dyDescent="0.25">
      <c r="B6" t="s">
        <v>22</v>
      </c>
      <c r="C6" s="14" t="s">
        <v>23</v>
      </c>
      <c r="D6" s="17">
        <f>('BG 2017'!C11-'BG 2017'!C9)/'BG 2017'!C28</f>
        <v>1.2279048544844962</v>
      </c>
    </row>
    <row r="7" spans="2:4" x14ac:dyDescent="0.25">
      <c r="C7" s="14"/>
      <c r="D7" s="15"/>
    </row>
    <row r="8" spans="2:4" x14ac:dyDescent="0.25">
      <c r="B8" t="s">
        <v>24</v>
      </c>
      <c r="C8" s="14" t="s">
        <v>25</v>
      </c>
      <c r="D8" s="15">
        <f>'BG 2017'!C5/'BG 2017'!C28</f>
        <v>7.917551133771103E-2</v>
      </c>
    </row>
    <row r="9" spans="2:4" x14ac:dyDescent="0.25">
      <c r="C9" s="14"/>
      <c r="D9" s="15"/>
    </row>
    <row r="10" spans="2:4" x14ac:dyDescent="0.25">
      <c r="B10" s="18" t="s">
        <v>26</v>
      </c>
      <c r="C10" s="20" t="s">
        <v>27</v>
      </c>
      <c r="D10" s="21"/>
    </row>
    <row r="11" spans="2:4" x14ac:dyDescent="0.25">
      <c r="B11" s="18" t="s">
        <v>28</v>
      </c>
      <c r="C11" s="20"/>
      <c r="D11" s="21"/>
    </row>
    <row r="12" spans="2:4" x14ac:dyDescent="0.25">
      <c r="C12" s="14"/>
      <c r="D12" s="15"/>
    </row>
    <row r="13" spans="2:4" x14ac:dyDescent="0.25">
      <c r="B13" t="s">
        <v>29</v>
      </c>
      <c r="C13" s="14" t="s">
        <v>30</v>
      </c>
      <c r="D13" s="16">
        <f>'ER 2017'!D14/360</f>
        <v>74.561111111111117</v>
      </c>
    </row>
    <row r="14" spans="2:4" x14ac:dyDescent="0.25">
      <c r="C14" s="14"/>
      <c r="D14" s="15"/>
    </row>
    <row r="15" spans="2:4" x14ac:dyDescent="0.25">
      <c r="B15" t="s">
        <v>31</v>
      </c>
      <c r="C15" s="14" t="s">
        <v>32</v>
      </c>
      <c r="D15" s="15">
        <f>'BG 2017'!C11/'Razones 2017'!D13</f>
        <v>1725.3632367185753</v>
      </c>
    </row>
    <row r="16" spans="2:4" x14ac:dyDescent="0.25">
      <c r="C16" s="14"/>
      <c r="D16" s="15"/>
    </row>
    <row r="17" spans="2:4" x14ac:dyDescent="0.25">
      <c r="B17" t="s">
        <v>33</v>
      </c>
      <c r="C17" s="14"/>
      <c r="D17" s="15"/>
    </row>
    <row r="18" spans="2:4" x14ac:dyDescent="0.25">
      <c r="C18" s="14"/>
      <c r="D18" s="15"/>
    </row>
    <row r="19" spans="2:4" x14ac:dyDescent="0.25">
      <c r="B19" t="s">
        <v>34</v>
      </c>
      <c r="C19" s="14"/>
      <c r="D19" s="15"/>
    </row>
    <row r="20" spans="2:4" x14ac:dyDescent="0.25">
      <c r="C20" s="14"/>
      <c r="D20" s="15"/>
    </row>
    <row r="21" spans="2:4" x14ac:dyDescent="0.25">
      <c r="C21" s="14"/>
      <c r="D21" s="15"/>
    </row>
    <row r="22" spans="2:4" x14ac:dyDescent="0.25">
      <c r="C22" s="14"/>
      <c r="D22" s="15"/>
    </row>
    <row r="23" spans="2:4" x14ac:dyDescent="0.25">
      <c r="C23" s="14"/>
      <c r="D23" s="15"/>
    </row>
    <row r="24" spans="2:4" x14ac:dyDescent="0.25">
      <c r="C24" s="14"/>
      <c r="D24" s="15"/>
    </row>
    <row r="25" spans="2:4" x14ac:dyDescent="0.25">
      <c r="C25" s="14"/>
      <c r="D25" s="15"/>
    </row>
    <row r="26" spans="2:4" x14ac:dyDescent="0.25">
      <c r="C26" s="14"/>
      <c r="D26" s="15"/>
    </row>
    <row r="27" spans="2:4" x14ac:dyDescent="0.25">
      <c r="C27" s="14"/>
      <c r="D27" s="15"/>
    </row>
    <row r="28" spans="2:4" x14ac:dyDescent="0.25">
      <c r="C28" s="14"/>
      <c r="D28" s="15"/>
    </row>
    <row r="29" spans="2:4" x14ac:dyDescent="0.25">
      <c r="C29" s="14"/>
      <c r="D29" s="13"/>
    </row>
    <row r="30" spans="2:4" x14ac:dyDescent="0.25">
      <c r="C30" s="14"/>
      <c r="D30" s="13"/>
    </row>
    <row r="31" spans="2:4" x14ac:dyDescent="0.25">
      <c r="C31" s="14"/>
    </row>
    <row r="32" spans="2:4" x14ac:dyDescent="0.25">
      <c r="C32" s="14"/>
    </row>
  </sheetData>
  <mergeCells count="2">
    <mergeCell ref="C10:C11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BG 2017</vt:lpstr>
      <vt:lpstr>BG 2018</vt:lpstr>
      <vt:lpstr>ER 2017</vt:lpstr>
      <vt:lpstr>ER 2018</vt:lpstr>
      <vt:lpstr>Razones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2018-11-17T09:37:22Z</dcterms:created>
  <dcterms:modified xsi:type="dcterms:W3CDTF">2018-11-26T04:34:13Z</dcterms:modified>
</cp:coreProperties>
</file>