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reen\Desktop\PHYS 142\01 Quantum Analogs\Data\"/>
    </mc:Choice>
  </mc:AlternateContent>
  <bookViews>
    <workbookView xWindow="0" yWindow="0" windowWidth="18195" windowHeight="942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6" i="1" l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55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32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7" i="1"/>
  <c r="AF73" i="1"/>
  <c r="AH73" i="1" s="1"/>
  <c r="AP73" i="1" s="1"/>
  <c r="AF72" i="1"/>
  <c r="AH72" i="1" s="1"/>
  <c r="AP72" i="1" s="1"/>
  <c r="AH71" i="1"/>
  <c r="AP71" i="1" s="1"/>
  <c r="AF71" i="1"/>
  <c r="AF70" i="1"/>
  <c r="AH70" i="1" s="1"/>
  <c r="AP70" i="1" s="1"/>
  <c r="AF69" i="1"/>
  <c r="AH69" i="1" s="1"/>
  <c r="AP69" i="1" s="1"/>
  <c r="AF68" i="1"/>
  <c r="AH68" i="1" s="1"/>
  <c r="AP68" i="1" s="1"/>
  <c r="AH67" i="1"/>
  <c r="AP67" i="1" s="1"/>
  <c r="AF67" i="1"/>
  <c r="AF66" i="1"/>
  <c r="AH66" i="1" s="1"/>
  <c r="AP66" i="1" s="1"/>
  <c r="AH65" i="1"/>
  <c r="AP65" i="1" s="1"/>
  <c r="AF65" i="1"/>
  <c r="AF64" i="1"/>
  <c r="AH64" i="1" s="1"/>
  <c r="AP64" i="1" s="1"/>
  <c r="AH63" i="1"/>
  <c r="AP63" i="1" s="1"/>
  <c r="AF63" i="1"/>
  <c r="AF62" i="1"/>
  <c r="AH62" i="1" s="1"/>
  <c r="AP62" i="1" s="1"/>
  <c r="AH61" i="1"/>
  <c r="AP61" i="1" s="1"/>
  <c r="AF61" i="1"/>
  <c r="AF60" i="1"/>
  <c r="AH60" i="1" s="1"/>
  <c r="AP60" i="1" s="1"/>
  <c r="AH59" i="1"/>
  <c r="AP59" i="1" s="1"/>
  <c r="AF59" i="1"/>
  <c r="AF58" i="1"/>
  <c r="AH58" i="1" s="1"/>
  <c r="AP58" i="1" s="1"/>
  <c r="AH57" i="1"/>
  <c r="AP57" i="1" s="1"/>
  <c r="AF57" i="1"/>
  <c r="AF56" i="1"/>
  <c r="AH56" i="1" s="1"/>
  <c r="AP56" i="1" s="1"/>
  <c r="AH55" i="1"/>
  <c r="AP55" i="1" s="1"/>
  <c r="AF55" i="1"/>
  <c r="AF50" i="1" l="1"/>
  <c r="AH50" i="1" s="1"/>
  <c r="AP50" i="1" s="1"/>
  <c r="AH49" i="1"/>
  <c r="AP49" i="1" s="1"/>
  <c r="AF49" i="1"/>
  <c r="AF48" i="1"/>
  <c r="AH48" i="1" s="1"/>
  <c r="AP48" i="1" s="1"/>
  <c r="AF47" i="1"/>
  <c r="AH47" i="1" s="1"/>
  <c r="AP47" i="1" s="1"/>
  <c r="AF46" i="1"/>
  <c r="AH46" i="1" s="1"/>
  <c r="AP46" i="1" s="1"/>
  <c r="AH45" i="1"/>
  <c r="AP45" i="1" s="1"/>
  <c r="AF45" i="1"/>
  <c r="AF44" i="1"/>
  <c r="AH44" i="1" s="1"/>
  <c r="AP44" i="1" s="1"/>
  <c r="AF43" i="1"/>
  <c r="AH43" i="1" s="1"/>
  <c r="AP43" i="1" s="1"/>
  <c r="AF42" i="1"/>
  <c r="AH42" i="1" s="1"/>
  <c r="AP42" i="1" s="1"/>
  <c r="AH41" i="1"/>
  <c r="AP41" i="1" s="1"/>
  <c r="AF41" i="1"/>
  <c r="AF40" i="1"/>
  <c r="AH40" i="1" s="1"/>
  <c r="AP40" i="1" s="1"/>
  <c r="AF39" i="1"/>
  <c r="AH39" i="1" s="1"/>
  <c r="AP39" i="1" s="1"/>
  <c r="AF38" i="1"/>
  <c r="AH38" i="1" s="1"/>
  <c r="AP38" i="1" s="1"/>
  <c r="AH37" i="1"/>
  <c r="AP37" i="1" s="1"/>
  <c r="AF37" i="1"/>
  <c r="AF36" i="1"/>
  <c r="AH36" i="1" s="1"/>
  <c r="AP36" i="1" s="1"/>
  <c r="AF35" i="1"/>
  <c r="AH35" i="1" s="1"/>
  <c r="AP35" i="1" s="1"/>
  <c r="AF34" i="1"/>
  <c r="AH34" i="1" s="1"/>
  <c r="AP34" i="1" s="1"/>
  <c r="AH33" i="1"/>
  <c r="AP33" i="1" s="1"/>
  <c r="AF33" i="1"/>
  <c r="AF32" i="1"/>
  <c r="AH32" i="1" s="1"/>
  <c r="AP32" i="1" s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7" i="1"/>
  <c r="H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7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30" i="1"/>
  <c r="I29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I8" i="1"/>
  <c r="I12" i="1"/>
  <c r="I16" i="1"/>
  <c r="I20" i="1"/>
  <c r="I24" i="1"/>
  <c r="G7" i="1"/>
  <c r="I7" i="1" s="1"/>
  <c r="G8" i="1"/>
  <c r="G9" i="1"/>
  <c r="I9" i="1" s="1"/>
  <c r="G10" i="1"/>
  <c r="I10" i="1" s="1"/>
  <c r="G11" i="1"/>
  <c r="I11" i="1" s="1"/>
  <c r="G12" i="1"/>
  <c r="G13" i="1"/>
  <c r="I13" i="1" s="1"/>
  <c r="G14" i="1"/>
  <c r="I14" i="1" s="1"/>
  <c r="G15" i="1"/>
  <c r="I15" i="1" s="1"/>
  <c r="G16" i="1"/>
  <c r="G17" i="1"/>
  <c r="I17" i="1" s="1"/>
  <c r="G18" i="1"/>
  <c r="I18" i="1" s="1"/>
  <c r="G19" i="1"/>
  <c r="I19" i="1" s="1"/>
  <c r="G20" i="1"/>
  <c r="G21" i="1"/>
  <c r="I21" i="1" s="1"/>
  <c r="G22" i="1"/>
  <c r="I22" i="1" s="1"/>
  <c r="G23" i="1"/>
  <c r="I23" i="1" s="1"/>
  <c r="G24" i="1"/>
  <c r="G6" i="1"/>
  <c r="I6" i="1" s="1"/>
  <c r="N97" i="1" l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96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74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52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9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6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62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40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4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96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2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9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6" i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/>
  <c r="F89" i="1"/>
  <c r="H89" i="1" s="1"/>
  <c r="F90" i="1"/>
  <c r="H90" i="1" s="1"/>
  <c r="F91" i="1"/>
  <c r="H91" i="1" s="1"/>
  <c r="F92" i="1"/>
  <c r="H92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62" i="1"/>
  <c r="H162" i="1" s="1"/>
  <c r="F140" i="1"/>
  <c r="H140" i="1" s="1"/>
  <c r="F118" i="1"/>
  <c r="H118" i="1" s="1"/>
  <c r="F96" i="1"/>
  <c r="H96" i="1" s="1"/>
  <c r="F74" i="1"/>
  <c r="H74" i="1" s="1"/>
  <c r="F52" i="1"/>
  <c r="H52" i="1" s="1"/>
  <c r="F29" i="1"/>
  <c r="H29" i="1" s="1"/>
  <c r="F6" i="1"/>
  <c r="D30" i="1" l="1"/>
  <c r="D7" i="1"/>
  <c r="D31" i="1" l="1"/>
  <c r="F30" i="1"/>
  <c r="H30" i="1" s="1"/>
  <c r="D8" i="1"/>
  <c r="F7" i="1"/>
  <c r="H7" i="1" s="1"/>
  <c r="D32" i="1" l="1"/>
  <c r="F31" i="1"/>
  <c r="H31" i="1" s="1"/>
  <c r="D9" i="1"/>
  <c r="F8" i="1"/>
  <c r="H8" i="1" s="1"/>
  <c r="D33" i="1" l="1"/>
  <c r="F32" i="1"/>
  <c r="H32" i="1" s="1"/>
  <c r="D10" i="1"/>
  <c r="F9" i="1"/>
  <c r="H9" i="1" s="1"/>
  <c r="D34" i="1" l="1"/>
  <c r="F33" i="1"/>
  <c r="H33" i="1" s="1"/>
  <c r="D11" i="1"/>
  <c r="F10" i="1"/>
  <c r="H10" i="1" s="1"/>
  <c r="D35" i="1" l="1"/>
  <c r="F34" i="1"/>
  <c r="H34" i="1" s="1"/>
  <c r="D12" i="1"/>
  <c r="F11" i="1"/>
  <c r="H11" i="1" s="1"/>
  <c r="D36" i="1" l="1"/>
  <c r="F35" i="1"/>
  <c r="H35" i="1" s="1"/>
  <c r="D13" i="1"/>
  <c r="F12" i="1"/>
  <c r="H12" i="1" s="1"/>
  <c r="D37" i="1" l="1"/>
  <c r="F36" i="1"/>
  <c r="H36" i="1" s="1"/>
  <c r="D14" i="1"/>
  <c r="F13" i="1"/>
  <c r="H13" i="1" s="1"/>
  <c r="D38" i="1" l="1"/>
  <c r="F37" i="1"/>
  <c r="H37" i="1" s="1"/>
  <c r="D15" i="1"/>
  <c r="F14" i="1"/>
  <c r="H14" i="1" s="1"/>
  <c r="D39" i="1" l="1"/>
  <c r="F38" i="1"/>
  <c r="H38" i="1" s="1"/>
  <c r="D16" i="1"/>
  <c r="F15" i="1"/>
  <c r="H15" i="1" s="1"/>
  <c r="D40" i="1" l="1"/>
  <c r="F39" i="1"/>
  <c r="H39" i="1" s="1"/>
  <c r="D17" i="1"/>
  <c r="F16" i="1"/>
  <c r="H16" i="1" s="1"/>
  <c r="D41" i="1" l="1"/>
  <c r="F40" i="1"/>
  <c r="H40" i="1" s="1"/>
  <c r="D18" i="1"/>
  <c r="F17" i="1"/>
  <c r="H17" i="1" s="1"/>
  <c r="D42" i="1" l="1"/>
  <c r="F41" i="1"/>
  <c r="H41" i="1" s="1"/>
  <c r="D19" i="1"/>
  <c r="F18" i="1"/>
  <c r="H18" i="1" s="1"/>
  <c r="D43" i="1" l="1"/>
  <c r="F42" i="1"/>
  <c r="H42" i="1" s="1"/>
  <c r="D20" i="1"/>
  <c r="F19" i="1"/>
  <c r="H19" i="1" s="1"/>
  <c r="D44" i="1" l="1"/>
  <c r="F43" i="1"/>
  <c r="H43" i="1" s="1"/>
  <c r="D21" i="1"/>
  <c r="F20" i="1"/>
  <c r="H20" i="1" s="1"/>
  <c r="D45" i="1" l="1"/>
  <c r="F44" i="1"/>
  <c r="H44" i="1" s="1"/>
  <c r="D22" i="1"/>
  <c r="F21" i="1"/>
  <c r="H21" i="1" s="1"/>
  <c r="D46" i="1" l="1"/>
  <c r="F45" i="1"/>
  <c r="H45" i="1" s="1"/>
  <c r="D23" i="1"/>
  <c r="F22" i="1"/>
  <c r="H22" i="1" s="1"/>
  <c r="D47" i="1" l="1"/>
  <c r="F47" i="1" s="1"/>
  <c r="H47" i="1" s="1"/>
  <c r="F46" i="1"/>
  <c r="H46" i="1" s="1"/>
  <c r="D24" i="1"/>
  <c r="F24" i="1" s="1"/>
  <c r="H24" i="1" s="1"/>
  <c r="F23" i="1"/>
  <c r="H23" i="1" s="1"/>
</calcChain>
</file>

<file path=xl/sharedStrings.xml><?xml version="1.0" encoding="utf-8"?>
<sst xmlns="http://schemas.openxmlformats.org/spreadsheetml/2006/main" count="159" uniqueCount="41">
  <si>
    <t>Quantum Analogs Raw Data</t>
  </si>
  <si>
    <t>3.2.1</t>
  </si>
  <si>
    <t>Resonant Frequency [Hz]</t>
  </si>
  <si>
    <t>Amplitude [Volts]</t>
  </si>
  <si>
    <t>Amplitude [milli Volts]</t>
  </si>
  <si>
    <t>Error [mV]</t>
  </si>
  <si>
    <t>Vin = 5.0 V</t>
  </si>
  <si>
    <t>Error [V]</t>
  </si>
  <si>
    <t>Attenuation = 0.971</t>
  </si>
  <si>
    <t>458 pm 1</t>
  </si>
  <si>
    <t>Theta</t>
  </si>
  <si>
    <t>Alpha [Deg]</t>
  </si>
  <si>
    <t>Alpha [Rad]</t>
  </si>
  <si>
    <t>Attenuation = 0</t>
  </si>
  <si>
    <t>1146 pm 1</t>
  </si>
  <si>
    <t>2291 pm 1</t>
  </si>
  <si>
    <t>3679 pm 1</t>
  </si>
  <si>
    <t>4962 pm 1</t>
  </si>
  <si>
    <t>6202 pm 1</t>
  </si>
  <si>
    <t>7409 pm 1</t>
  </si>
  <si>
    <t>8017 pm 1</t>
  </si>
  <si>
    <t>Amplitude Actual [Volts]</t>
  </si>
  <si>
    <t xml:space="preserve">Attenuation = </t>
  </si>
  <si>
    <t>Attenuation =</t>
  </si>
  <si>
    <t>Error [Volts]</t>
  </si>
  <si>
    <t>Error [Volt]</t>
  </si>
  <si>
    <t>Plot X</t>
  </si>
  <si>
    <t>Plot Y</t>
  </si>
  <si>
    <t>Fudged</t>
  </si>
  <si>
    <t>Alpha Error [Deg]</t>
  </si>
  <si>
    <t>Theta Error [Rad]</t>
  </si>
  <si>
    <t>Theta [Rad]</t>
  </si>
  <si>
    <t>Alpha Error [Rad]</t>
  </si>
  <si>
    <t>New</t>
  </si>
  <si>
    <t>plotX</t>
  </si>
  <si>
    <t>plotY</t>
  </si>
  <si>
    <t>maybe this is L=0</t>
  </si>
  <si>
    <t>maybe this is also L=0</t>
  </si>
  <si>
    <t>L=1</t>
  </si>
  <si>
    <t>Res Freq = 1143</t>
  </si>
  <si>
    <t>Amp =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</si>
</sst>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Amplitude vs. θ for 458 Hz Resonance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Sheet1!$I$6:$I$24</c:f>
                <c:numCache>
                  <c:formatCode>General</c:formatCode>
                  <c:ptCount val="19"/>
                  <c:pt idx="0">
                    <c:v>1.5115248210939569E-4</c:v>
                  </c:pt>
                  <c:pt idx="1">
                    <c:v>-1.9969078520798433E-3</c:v>
                  </c:pt>
                  <c:pt idx="2">
                    <c:v>-4.1066050432475576E-3</c:v>
                  </c:pt>
                  <c:pt idx="3">
                    <c:v>-6.1387310980038912E-3</c:v>
                  </c:pt>
                  <c:pt idx="4">
                    <c:v>-8.0570003238141785E-3</c:v>
                  </c:pt>
                  <c:pt idx="5">
                    <c:v>-9.8294399981305736E-3</c:v>
                  </c:pt>
                  <c:pt idx="6">
                    <c:v>-1.1429652832341319E-2</c:v>
                  </c:pt>
                  <c:pt idx="7">
                    <c:v>-1.283790649424299E-2</c:v>
                  </c:pt>
                  <c:pt idx="8">
                    <c:v>-1.4042002476409521E-2</c:v>
                  </c:pt>
                  <c:pt idx="9">
                    <c:v>-1.5037870601335213E-2</c:v>
                  </c:pt>
                  <c:pt idx="10">
                    <c:v>-1.5829825403073483E-2</c:v>
                  </c:pt>
                  <c:pt idx="11">
                    <c:v>-1.6430406519619412E-2</c:v>
                  </c:pt>
                  <c:pt idx="12">
                    <c:v>-1.6859709880335194E-2</c:v>
                  </c:pt>
                  <c:pt idx="13">
                    <c:v>-1.7144108279211062E-2</c:v>
                  </c:pt>
                  <c:pt idx="14">
                    <c:v>-1.7314275753687922E-2</c:v>
                  </c:pt>
                  <c:pt idx="15">
                    <c:v>-1.7402495051075786E-2</c:v>
                  </c:pt>
                  <c:pt idx="16">
                    <c:v>-1.7439364859413879E-2</c:v>
                  </c:pt>
                  <c:pt idx="17">
                    <c:v>-1.7450231538789402E-2</c:v>
                  </c:pt>
                  <c:pt idx="18">
                    <c:v>-1.7451891773513393E-2</c:v>
                  </c:pt>
                </c:numCache>
              </c:numRef>
            </c:plus>
            <c:minus>
              <c:numRef>
                <c:f>Sheet1!$I$6:$I$24</c:f>
                <c:numCache>
                  <c:formatCode>General</c:formatCode>
                  <c:ptCount val="19"/>
                  <c:pt idx="0">
                    <c:v>1.5115248210939569E-4</c:v>
                  </c:pt>
                  <c:pt idx="1">
                    <c:v>-1.9969078520798433E-3</c:v>
                  </c:pt>
                  <c:pt idx="2">
                    <c:v>-4.1066050432475576E-3</c:v>
                  </c:pt>
                  <c:pt idx="3">
                    <c:v>-6.1387310980038912E-3</c:v>
                  </c:pt>
                  <c:pt idx="4">
                    <c:v>-8.0570003238141785E-3</c:v>
                  </c:pt>
                  <c:pt idx="5">
                    <c:v>-9.8294399981305736E-3</c:v>
                  </c:pt>
                  <c:pt idx="6">
                    <c:v>-1.1429652832341319E-2</c:v>
                  </c:pt>
                  <c:pt idx="7">
                    <c:v>-1.283790649424299E-2</c:v>
                  </c:pt>
                  <c:pt idx="8">
                    <c:v>-1.4042002476409521E-2</c:v>
                  </c:pt>
                  <c:pt idx="9">
                    <c:v>-1.5037870601335213E-2</c:v>
                  </c:pt>
                  <c:pt idx="10">
                    <c:v>-1.5829825403073483E-2</c:v>
                  </c:pt>
                  <c:pt idx="11">
                    <c:v>-1.6430406519619412E-2</c:v>
                  </c:pt>
                  <c:pt idx="12">
                    <c:v>-1.6859709880335194E-2</c:v>
                  </c:pt>
                  <c:pt idx="13">
                    <c:v>-1.7144108279211062E-2</c:v>
                  </c:pt>
                  <c:pt idx="14">
                    <c:v>-1.7314275753687922E-2</c:v>
                  </c:pt>
                  <c:pt idx="15">
                    <c:v>-1.7402495051075786E-2</c:v>
                  </c:pt>
                  <c:pt idx="16">
                    <c:v>-1.7439364859413879E-2</c:v>
                  </c:pt>
                  <c:pt idx="17">
                    <c:v>-1.7450231538789402E-2</c:v>
                  </c:pt>
                  <c:pt idx="18">
                    <c:v>-1.7451891773513393E-2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Sheet1!$N$6:$N$24</c:f>
                <c:numCache>
                  <c:formatCode>General</c:formatCode>
                  <c:ptCount val="19"/>
                  <c:pt idx="0">
                    <c:v>2.5000000000000001E-3</c:v>
                  </c:pt>
                  <c:pt idx="1">
                    <c:v>2.5000000000000001E-3</c:v>
                  </c:pt>
                  <c:pt idx="2">
                    <c:v>2.5000000000000001E-3</c:v>
                  </c:pt>
                  <c:pt idx="3">
                    <c:v>2E-3</c:v>
                  </c:pt>
                  <c:pt idx="4">
                    <c:v>2E-3</c:v>
                  </c:pt>
                  <c:pt idx="5">
                    <c:v>2E-3</c:v>
                  </c:pt>
                  <c:pt idx="6">
                    <c:v>2E-3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Sheet1!$N$6:$N$24</c:f>
                <c:numCache>
                  <c:formatCode>General</c:formatCode>
                  <c:ptCount val="19"/>
                  <c:pt idx="0">
                    <c:v>2.5000000000000001E-3</c:v>
                  </c:pt>
                  <c:pt idx="1">
                    <c:v>2.5000000000000001E-3</c:v>
                  </c:pt>
                  <c:pt idx="2">
                    <c:v>2.5000000000000001E-3</c:v>
                  </c:pt>
                  <c:pt idx="3">
                    <c:v>2E-3</c:v>
                  </c:pt>
                  <c:pt idx="4">
                    <c:v>2E-3</c:v>
                  </c:pt>
                  <c:pt idx="5">
                    <c:v>2E-3</c:v>
                  </c:pt>
                  <c:pt idx="6">
                    <c:v>2E-3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Sheet1!$O$6:$O$24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Sheet1!$P$6:$P$24</c:f>
              <c:numCache>
                <c:formatCode>General</c:formatCode>
                <c:ptCount val="19"/>
                <c:pt idx="0">
                  <c:v>0.1037</c:v>
                </c:pt>
                <c:pt idx="1">
                  <c:v>0.1026</c:v>
                </c:pt>
                <c:pt idx="2">
                  <c:v>9.7799999999999998E-2</c:v>
                </c:pt>
                <c:pt idx="3">
                  <c:v>9.3299999999999994E-2</c:v>
                </c:pt>
                <c:pt idx="4">
                  <c:v>8.9499999999999996E-2</c:v>
                </c:pt>
                <c:pt idx="5">
                  <c:v>8.48E-2</c:v>
                </c:pt>
                <c:pt idx="6">
                  <c:v>7.9799999999999996E-2</c:v>
                </c:pt>
                <c:pt idx="7">
                  <c:v>7.3300000000000004E-2</c:v>
                </c:pt>
                <c:pt idx="8">
                  <c:v>7.0599999999999996E-2</c:v>
                </c:pt>
                <c:pt idx="9">
                  <c:v>6.9699999999999998E-2</c:v>
                </c:pt>
                <c:pt idx="10">
                  <c:v>6.8400000000000002E-2</c:v>
                </c:pt>
                <c:pt idx="11">
                  <c:v>6.720000000000001E-2</c:v>
                </c:pt>
                <c:pt idx="12">
                  <c:v>6.720000000000001E-2</c:v>
                </c:pt>
                <c:pt idx="13">
                  <c:v>6.6900000000000001E-2</c:v>
                </c:pt>
                <c:pt idx="14">
                  <c:v>6.6500000000000004E-2</c:v>
                </c:pt>
                <c:pt idx="15">
                  <c:v>6.6200000000000009E-2</c:v>
                </c:pt>
                <c:pt idx="16">
                  <c:v>6.6200000000000009E-2</c:v>
                </c:pt>
                <c:pt idx="17">
                  <c:v>7.1400000000000005E-2</c:v>
                </c:pt>
                <c:pt idx="18">
                  <c:v>7.0699999999999999E-2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792-BA04-79F8E376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10240"/>
        <c:axId val="656507616"/>
      </c:scatterChart>
      <c:valAx>
        <c:axId val="65651024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</a:t>
                </a:r>
                <a:r>
                  <a:rPr lang="en-US" baseline="0"/>
                  <a:t> Angle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07616"/>
        <c:crosses val="autoZero"/>
        <c:crossBetween val="midCat"/>
      </c:valAx>
      <c:valAx>
        <c:axId val="656507616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Sheet1!$AP$32:$AP$50</c:f>
              <c:numCache>
                <c:formatCode>General</c:formatCode>
                <c:ptCount val="19"/>
                <c:pt idx="0">
                  <c:v>1.5707963267948966</c:v>
                </c:pt>
                <c:pt idx="1">
                  <c:v>1.5783920764148944</c:v>
                </c:pt>
                <c:pt idx="2">
                  <c:v>1.6009528264899993</c:v>
                </c:pt>
                <c:pt idx="3">
                  <c:v>1.6378299557948135</c:v>
                </c:pt>
                <c:pt idx="4">
                  <c:v>1.6880358818914452</c:v>
                </c:pt>
                <c:pt idx="5">
                  <c:v>1.7503559939372297</c:v>
                </c:pt>
                <c:pt idx="6">
                  <c:v>1.8234627701030712</c:v>
                </c:pt>
                <c:pt idx="7">
                  <c:v>1.9060121617472292</c:v>
                </c:pt>
                <c:pt idx="8">
                  <c:v>1.996712891474163</c:v>
                </c:pt>
                <c:pt idx="9">
                  <c:v>2.0943683558122101</c:v>
                </c:pt>
                <c:pt idx="10">
                  <c:v>2.197896003866108</c:v>
                </c:pt>
                <c:pt idx="11">
                  <c:v>2.3063306913269903</c:v>
                </c:pt>
                <c:pt idx="12">
                  <c:v>2.4188179686406213</c:v>
                </c:pt>
                <c:pt idx="13">
                  <c:v>2.5346018477865488</c:v>
                </c:pt>
                <c:pt idx="14">
                  <c:v>2.6530101014524243</c:v>
                </c:pt>
                <c:pt idx="15">
                  <c:v>2.7734389286959695</c:v>
                </c:pt>
                <c:pt idx="16">
                  <c:v>2.8953379479392147</c:v>
                </c:pt>
                <c:pt idx="17">
                  <c:v>3.0181959055799767</c:v>
                </c:pt>
                <c:pt idx="18">
                  <c:v>3.1415271376084206</c:v>
                </c:pt>
              </c:numCache>
            </c:numRef>
          </c:xVal>
          <c:yVal>
            <c:numRef>
              <c:f>Sheet1!$AQ$32:$AQ$50</c:f>
              <c:numCache>
                <c:formatCode>General</c:formatCode>
                <c:ptCount val="19"/>
                <c:pt idx="0">
                  <c:v>84.9</c:v>
                </c:pt>
                <c:pt idx="1">
                  <c:v>83.4</c:v>
                </c:pt>
                <c:pt idx="2">
                  <c:v>82.6</c:v>
                </c:pt>
                <c:pt idx="3">
                  <c:v>80.3</c:v>
                </c:pt>
                <c:pt idx="4">
                  <c:v>81.5</c:v>
                </c:pt>
                <c:pt idx="5">
                  <c:v>80.099999999999994</c:v>
                </c:pt>
                <c:pt idx="6">
                  <c:v>82.2</c:v>
                </c:pt>
                <c:pt idx="7">
                  <c:v>83.3</c:v>
                </c:pt>
                <c:pt idx="8">
                  <c:v>77.8</c:v>
                </c:pt>
                <c:pt idx="9">
                  <c:v>76.7</c:v>
                </c:pt>
                <c:pt idx="10">
                  <c:v>82.7</c:v>
                </c:pt>
                <c:pt idx="11">
                  <c:v>94.3</c:v>
                </c:pt>
                <c:pt idx="12">
                  <c:v>93.8</c:v>
                </c:pt>
                <c:pt idx="13">
                  <c:v>106.9</c:v>
                </c:pt>
                <c:pt idx="14">
                  <c:v>116.6</c:v>
                </c:pt>
                <c:pt idx="15">
                  <c:v>125.1</c:v>
                </c:pt>
                <c:pt idx="16">
                  <c:v>132.80000000000001</c:v>
                </c:pt>
                <c:pt idx="17">
                  <c:v>135.69999999999999</c:v>
                </c:pt>
                <c:pt idx="18">
                  <c:v>137.9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F-4098-8018-6926992E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9360"/>
        <c:axId val="459789032"/>
      </c:scatterChart>
      <c:valAx>
        <c:axId val="45978936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032"/>
        <c:crosses val="autoZero"/>
        <c:crossBetween val="midCat"/>
      </c:valAx>
      <c:valAx>
        <c:axId val="459789032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Sheet1!$AP$55:$AP$73</c:f>
              <c:numCache>
                <c:formatCode>General</c:formatCode>
                <c:ptCount val="19"/>
                <c:pt idx="0">
                  <c:v>1.5707963267948966</c:v>
                </c:pt>
                <c:pt idx="1">
                  <c:v>1.5783920764148944</c:v>
                </c:pt>
                <c:pt idx="2">
                  <c:v>1.6009528264899993</c:v>
                </c:pt>
                <c:pt idx="3">
                  <c:v>1.6378299557948135</c:v>
                </c:pt>
                <c:pt idx="4">
                  <c:v>1.6880358818914452</c:v>
                </c:pt>
                <c:pt idx="5">
                  <c:v>1.7503559939372297</c:v>
                </c:pt>
                <c:pt idx="6">
                  <c:v>1.8234627701030712</c:v>
                </c:pt>
                <c:pt idx="7">
                  <c:v>1.9060121617472292</c:v>
                </c:pt>
                <c:pt idx="8">
                  <c:v>1.996712891474163</c:v>
                </c:pt>
                <c:pt idx="9">
                  <c:v>2.0943683558122101</c:v>
                </c:pt>
                <c:pt idx="10">
                  <c:v>2.197896003866108</c:v>
                </c:pt>
                <c:pt idx="11">
                  <c:v>2.3063306913269903</c:v>
                </c:pt>
                <c:pt idx="12">
                  <c:v>2.4188179686406213</c:v>
                </c:pt>
                <c:pt idx="13">
                  <c:v>2.5346018477865488</c:v>
                </c:pt>
                <c:pt idx="14">
                  <c:v>2.6530101014524243</c:v>
                </c:pt>
                <c:pt idx="15">
                  <c:v>2.7734389286959695</c:v>
                </c:pt>
                <c:pt idx="16">
                  <c:v>2.8953379479392147</c:v>
                </c:pt>
                <c:pt idx="17">
                  <c:v>3.0181959055799767</c:v>
                </c:pt>
                <c:pt idx="18">
                  <c:v>3.1415271376084206</c:v>
                </c:pt>
              </c:numCache>
            </c:numRef>
          </c:xVal>
          <c:yVal>
            <c:numRef>
              <c:f>Sheet1!$AQ$55:$AQ$73</c:f>
              <c:numCache>
                <c:formatCode>General</c:formatCode>
                <c:ptCount val="19"/>
                <c:pt idx="0">
                  <c:v>56.9</c:v>
                </c:pt>
                <c:pt idx="1">
                  <c:v>60.1</c:v>
                </c:pt>
                <c:pt idx="2">
                  <c:v>58.7</c:v>
                </c:pt>
                <c:pt idx="3">
                  <c:v>59.1</c:v>
                </c:pt>
                <c:pt idx="4">
                  <c:v>42.6</c:v>
                </c:pt>
                <c:pt idx="5">
                  <c:v>41.6</c:v>
                </c:pt>
                <c:pt idx="6">
                  <c:v>34</c:v>
                </c:pt>
                <c:pt idx="7">
                  <c:v>32.9</c:v>
                </c:pt>
                <c:pt idx="8">
                  <c:v>47.6</c:v>
                </c:pt>
                <c:pt idx="9">
                  <c:v>50.1</c:v>
                </c:pt>
                <c:pt idx="10">
                  <c:v>61.9</c:v>
                </c:pt>
                <c:pt idx="11">
                  <c:v>65.400000000000006</c:v>
                </c:pt>
                <c:pt idx="12">
                  <c:v>78.599999999999994</c:v>
                </c:pt>
                <c:pt idx="13">
                  <c:v>85.9</c:v>
                </c:pt>
                <c:pt idx="14">
                  <c:v>87.5</c:v>
                </c:pt>
                <c:pt idx="15">
                  <c:v>99.1</c:v>
                </c:pt>
                <c:pt idx="16">
                  <c:v>99.1</c:v>
                </c:pt>
                <c:pt idx="17">
                  <c:v>103.4</c:v>
                </c:pt>
                <c:pt idx="18">
                  <c:v>102.5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5-4405-BB51-36A1D275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61488"/>
        <c:axId val="445761816"/>
      </c:scatterChart>
      <c:valAx>
        <c:axId val="44576148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816"/>
        <c:crosses val="autoZero"/>
        <c:crossBetween val="midCat"/>
      </c:valAx>
      <c:valAx>
        <c:axId val="4457618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1146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Sheet1!$N$29:$N$47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1.5E-3</c:v>
                  </c:pt>
                  <c:pt idx="2">
                    <c:v>1.5E-3</c:v>
                  </c:pt>
                  <c:pt idx="3">
                    <c:v>1.5E-3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1.5E-3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Sheet1!$N$29:$N$47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1.5E-3</c:v>
                  </c:pt>
                  <c:pt idx="2">
                    <c:v>1.5E-3</c:v>
                  </c:pt>
                  <c:pt idx="3">
                    <c:v>1.5E-3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1.5E-3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Sheet1!$O$29:$O$47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Sheet1!$P$29:$P$47</c:f>
              <c:numCache>
                <c:formatCode>General</c:formatCode>
                <c:ptCount val="19"/>
                <c:pt idx="0">
                  <c:v>8.4200000000000011E-2</c:v>
                </c:pt>
                <c:pt idx="1">
                  <c:v>8.2299999999999998E-2</c:v>
                </c:pt>
                <c:pt idx="2">
                  <c:v>8.2099999999999992E-2</c:v>
                </c:pt>
                <c:pt idx="3">
                  <c:v>8.1900000000000001E-2</c:v>
                </c:pt>
                <c:pt idx="4">
                  <c:v>7.2499999999999995E-2</c:v>
                </c:pt>
                <c:pt idx="5">
                  <c:v>7.4200000000000002E-2</c:v>
                </c:pt>
                <c:pt idx="6">
                  <c:v>6.6000000000000003E-2</c:v>
                </c:pt>
                <c:pt idx="7">
                  <c:v>5.1400000000000001E-2</c:v>
                </c:pt>
                <c:pt idx="8">
                  <c:v>5.1299999999999998E-2</c:v>
                </c:pt>
                <c:pt idx="9">
                  <c:v>4.9200000000000001E-2</c:v>
                </c:pt>
                <c:pt idx="10">
                  <c:v>4.6200000000000005E-2</c:v>
                </c:pt>
                <c:pt idx="11">
                  <c:v>4.0299999999999996E-2</c:v>
                </c:pt>
                <c:pt idx="12">
                  <c:v>3.8200000000000005E-2</c:v>
                </c:pt>
                <c:pt idx="13">
                  <c:v>4.1700000000000001E-2</c:v>
                </c:pt>
                <c:pt idx="14">
                  <c:v>4.0399999999999998E-2</c:v>
                </c:pt>
                <c:pt idx="15">
                  <c:v>4.0500000000000001E-2</c:v>
                </c:pt>
                <c:pt idx="16">
                  <c:v>3.9399999999999998E-2</c:v>
                </c:pt>
                <c:pt idx="17">
                  <c:v>4.0299999999999996E-2</c:v>
                </c:pt>
                <c:pt idx="18">
                  <c:v>3.9799999999999995E-2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D-4E4E-A0E8-91F2F6CB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63152"/>
        <c:axId val="595561840"/>
      </c:scatterChart>
      <c:valAx>
        <c:axId val="59556315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1840"/>
        <c:crosses val="autoZero"/>
        <c:crossBetween val="midCat"/>
      </c:valAx>
      <c:valAx>
        <c:axId val="595561840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2291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Sheet1!$N$52:$N$70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1.5E-3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Sheet1!$N$52:$N$70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1.5E-3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Sheet1!$O$52:$O$70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Sheet1!$P$52:$P$70</c:f>
              <c:numCache>
                <c:formatCode>General</c:formatCode>
                <c:ptCount val="19"/>
                <c:pt idx="0">
                  <c:v>6.6551724137930979</c:v>
                </c:pt>
                <c:pt idx="1">
                  <c:v>6.6827586206896497</c:v>
                </c:pt>
                <c:pt idx="2">
                  <c:v>6.6137931034482706</c:v>
                </c:pt>
                <c:pt idx="3">
                  <c:v>6.4103448275862016</c:v>
                </c:pt>
                <c:pt idx="4">
                  <c:v>5.8379310344827537</c:v>
                </c:pt>
                <c:pt idx="5">
                  <c:v>5.444827586206892</c:v>
                </c:pt>
                <c:pt idx="6">
                  <c:v>4.0793103448275829</c:v>
                </c:pt>
                <c:pt idx="7">
                  <c:v>3.1793103448275835</c:v>
                </c:pt>
                <c:pt idx="8">
                  <c:v>3.2482758620689629</c:v>
                </c:pt>
                <c:pt idx="9">
                  <c:v>3.0689655172413768</c:v>
                </c:pt>
                <c:pt idx="10">
                  <c:v>3.2103448275862037</c:v>
                </c:pt>
                <c:pt idx="11">
                  <c:v>3.4344827586206867</c:v>
                </c:pt>
                <c:pt idx="12">
                  <c:v>3.9758620689655135</c:v>
                </c:pt>
                <c:pt idx="13">
                  <c:v>4.3965517241379279</c:v>
                </c:pt>
                <c:pt idx="14">
                  <c:v>4.5551724137931</c:v>
                </c:pt>
                <c:pt idx="15">
                  <c:v>4.7758620689655125</c:v>
                </c:pt>
                <c:pt idx="16">
                  <c:v>4.9758620689655135</c:v>
                </c:pt>
                <c:pt idx="17">
                  <c:v>4.9793103448275824</c:v>
                </c:pt>
                <c:pt idx="18">
                  <c:v>4.8793103448275819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8-4255-8A8D-3524DDDE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2920"/>
        <c:axId val="600584888"/>
      </c:scatterChart>
      <c:valAx>
        <c:axId val="600582920"/>
        <c:scaling>
          <c:orientation val="minMax"/>
          <c:max val="3.3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4888"/>
        <c:crosses val="autoZero"/>
        <c:crossBetween val="midCat"/>
      </c:valAx>
      <c:valAx>
        <c:axId val="600584888"/>
        <c:scaling>
          <c:orientation val="minMax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3679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Sheet1!$N$74:$N$92</c:f>
                <c:numCache>
                  <c:formatCode>General</c:formatCode>
                  <c:ptCount val="1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</c:numCache>
              </c:numRef>
            </c:plus>
            <c:minus>
              <c:numRef>
                <c:f>Sheet1!$N$74:$N$92</c:f>
                <c:numCache>
                  <c:formatCode>General</c:formatCode>
                  <c:ptCount val="1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Sheet1!$O$74:$O$92</c:f>
              <c:numCache>
                <c:formatCode>0.00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Sheet1!$P$74:$P$92</c:f>
              <c:numCache>
                <c:formatCode>0.0</c:formatCode>
                <c:ptCount val="19"/>
                <c:pt idx="0">
                  <c:v>19.068965517241363</c:v>
                </c:pt>
                <c:pt idx="1">
                  <c:v>18.999999999999986</c:v>
                </c:pt>
                <c:pt idx="2">
                  <c:v>19.068965517241363</c:v>
                </c:pt>
                <c:pt idx="3">
                  <c:v>18.965517241379295</c:v>
                </c:pt>
                <c:pt idx="4">
                  <c:v>18.896551724137915</c:v>
                </c:pt>
                <c:pt idx="5">
                  <c:v>17.689655172413779</c:v>
                </c:pt>
                <c:pt idx="6">
                  <c:v>10.793103448275852</c:v>
                </c:pt>
                <c:pt idx="7" formatCode="0.00">
                  <c:v>9.7586206896551637</c:v>
                </c:pt>
                <c:pt idx="8" formatCode="0.00">
                  <c:v>4.5862068965517206</c:v>
                </c:pt>
                <c:pt idx="9" formatCode="0.00">
                  <c:v>1.3344827586206884</c:v>
                </c:pt>
                <c:pt idx="10" formatCode="0.00">
                  <c:v>4.1724137931034448</c:v>
                </c:pt>
                <c:pt idx="11" formatCode="0.00">
                  <c:v>6.2068965517241326</c:v>
                </c:pt>
                <c:pt idx="12" formatCode="0.00">
                  <c:v>9.5517241379310267</c:v>
                </c:pt>
                <c:pt idx="13">
                  <c:v>15.344827586206883</c:v>
                </c:pt>
                <c:pt idx="14">
                  <c:v>14.827586206896539</c:v>
                </c:pt>
                <c:pt idx="15">
                  <c:v>15.793103448275849</c:v>
                </c:pt>
                <c:pt idx="16">
                  <c:v>15.6206896551724</c:v>
                </c:pt>
                <c:pt idx="17">
                  <c:v>15.655172413793091</c:v>
                </c:pt>
                <c:pt idx="18">
                  <c:v>15.862068965517228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D4E-B154-2E7BDF3D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3872"/>
        <c:axId val="431745512"/>
      </c:scatterChart>
      <c:valAx>
        <c:axId val="43174387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5512"/>
        <c:crosses val="autoZero"/>
        <c:crossBetween val="midCat"/>
      </c:valAx>
      <c:valAx>
        <c:axId val="4317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4962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Sheet1!$N$96:$N$114</c:f>
                <c:numCache>
                  <c:formatCode>General</c:formatCode>
                  <c:ptCount val="1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0.1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1</c:v>
                  </c:pt>
                  <c:pt idx="18">
                    <c:v>0.2</c:v>
                  </c:pt>
                </c:numCache>
              </c:numRef>
            </c:plus>
            <c:minus>
              <c:numRef>
                <c:f>Sheet1!$N$96:$N$114</c:f>
                <c:numCache>
                  <c:formatCode>General</c:formatCode>
                  <c:ptCount val="1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0.1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1</c:v>
                  </c:pt>
                  <c:pt idx="18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Sheet1!$O$96:$O$114</c:f>
              <c:numCache>
                <c:formatCode>0.00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Sheet1!$P$96:$P$114</c:f>
              <c:numCache>
                <c:formatCode>0.0</c:formatCode>
                <c:ptCount val="19"/>
                <c:pt idx="0">
                  <c:v>23.344827586206879</c:v>
                </c:pt>
                <c:pt idx="1">
                  <c:v>23.275862068965498</c:v>
                </c:pt>
                <c:pt idx="2">
                  <c:v>23.068965517241359</c:v>
                </c:pt>
                <c:pt idx="3">
                  <c:v>22.13793103448274</c:v>
                </c:pt>
                <c:pt idx="4">
                  <c:v>15.862068965517228</c:v>
                </c:pt>
                <c:pt idx="5" formatCode="0.00">
                  <c:v>5.4206896551724091</c:v>
                </c:pt>
                <c:pt idx="6" formatCode="0.00">
                  <c:v>7.5172413793103381</c:v>
                </c:pt>
                <c:pt idx="7">
                  <c:v>16.586206896551708</c:v>
                </c:pt>
                <c:pt idx="8">
                  <c:v>21.344827586206879</c:v>
                </c:pt>
                <c:pt idx="9">
                  <c:v>23.034482758620669</c:v>
                </c:pt>
                <c:pt idx="10">
                  <c:v>23.172413793103431</c:v>
                </c:pt>
                <c:pt idx="11">
                  <c:v>21.965517241379292</c:v>
                </c:pt>
                <c:pt idx="12">
                  <c:v>16.689655172413779</c:v>
                </c:pt>
                <c:pt idx="13">
                  <c:v>12.517241379310333</c:v>
                </c:pt>
                <c:pt idx="14" formatCode="0.00">
                  <c:v>6.6344827586206829</c:v>
                </c:pt>
                <c:pt idx="15" formatCode="0.00">
                  <c:v>2.1551724137931014</c:v>
                </c:pt>
                <c:pt idx="16" formatCode="0.00">
                  <c:v>2.1137931034482742</c:v>
                </c:pt>
                <c:pt idx="17" formatCode="0.00">
                  <c:v>7.4137931034482696</c:v>
                </c:pt>
                <c:pt idx="18" formatCode="0.00">
                  <c:v>6.3137931034482708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9-4716-876D-353B3AE64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78280"/>
        <c:axId val="609281232"/>
      </c:scatterChart>
      <c:valAx>
        <c:axId val="60927828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</a:t>
                </a:r>
                <a:r>
                  <a:rPr lang="en-US" baseline="0"/>
                  <a:t> Angle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1232"/>
        <c:crosses val="autoZero"/>
        <c:crossBetween val="midCat"/>
      </c:valAx>
      <c:valAx>
        <c:axId val="6092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6202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Sheet1!$O$118:$O$136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Sheet1!$P$118:$P$136</c:f>
              <c:numCache>
                <c:formatCode>General</c:formatCode>
                <c:ptCount val="19"/>
                <c:pt idx="0">
                  <c:v>25.75862068965515</c:v>
                </c:pt>
                <c:pt idx="1">
                  <c:v>24.999999999999979</c:v>
                </c:pt>
                <c:pt idx="2">
                  <c:v>17.344827586206883</c:v>
                </c:pt>
                <c:pt idx="3">
                  <c:v>7.4482758620689591</c:v>
                </c:pt>
                <c:pt idx="4">
                  <c:v>3.0034482758620662</c:v>
                </c:pt>
                <c:pt idx="5">
                  <c:v>10.379310344827577</c:v>
                </c:pt>
                <c:pt idx="6">
                  <c:v>14.344827586206883</c:v>
                </c:pt>
                <c:pt idx="7">
                  <c:v>15.6206896551724</c:v>
                </c:pt>
                <c:pt idx="8">
                  <c:v>13.965517241379299</c:v>
                </c:pt>
                <c:pt idx="9">
                  <c:v>8.8275862068965445</c:v>
                </c:pt>
                <c:pt idx="10">
                  <c:v>3.2344827586206866</c:v>
                </c:pt>
                <c:pt idx="11">
                  <c:v>6.9310344827586148</c:v>
                </c:pt>
                <c:pt idx="12">
                  <c:v>8.6206896551724057</c:v>
                </c:pt>
                <c:pt idx="13">
                  <c:v>9.3448275862068897</c:v>
                </c:pt>
                <c:pt idx="14">
                  <c:v>8.6551724137930961</c:v>
                </c:pt>
                <c:pt idx="15">
                  <c:v>7.5862068965517171</c:v>
                </c:pt>
                <c:pt idx="16">
                  <c:v>6.4827586206896495</c:v>
                </c:pt>
                <c:pt idx="17">
                  <c:v>4.8620689655172367</c:v>
                </c:pt>
                <c:pt idx="18">
                  <c:v>4.4137931034482722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F-42A3-B9B3-E4F38F5E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2264"/>
        <c:axId val="600585216"/>
      </c:scatterChart>
      <c:valAx>
        <c:axId val="60058226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5216"/>
        <c:crosses val="autoZero"/>
        <c:crossBetween val="midCat"/>
      </c:valAx>
      <c:valAx>
        <c:axId val="600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7409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Sheet1!$O$140:$O$158</c:f>
              <c:numCache>
                <c:formatCode>0.00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Sheet1!$P$140:$P$158</c:f>
              <c:numCache>
                <c:formatCode>0.0</c:formatCode>
                <c:ptCount val="19"/>
                <c:pt idx="0">
                  <c:v>27.79310344827584</c:v>
                </c:pt>
                <c:pt idx="1">
                  <c:v>24.310344827586185</c:v>
                </c:pt>
                <c:pt idx="2">
                  <c:v>16.379310344827569</c:v>
                </c:pt>
                <c:pt idx="3" formatCode="0.00">
                  <c:v>3.8965517241379275</c:v>
                </c:pt>
                <c:pt idx="4" formatCode="0.00">
                  <c:v>7.3103448275862002</c:v>
                </c:pt>
                <c:pt idx="5">
                  <c:v>13.827586206896541</c:v>
                </c:pt>
                <c:pt idx="6">
                  <c:v>14.655172413793091</c:v>
                </c:pt>
                <c:pt idx="7">
                  <c:v>10.758620689655164</c:v>
                </c:pt>
                <c:pt idx="8" formatCode="0.00">
                  <c:v>4.0344827586206859</c:v>
                </c:pt>
                <c:pt idx="9" formatCode="0.00">
                  <c:v>3.313793103448273</c:v>
                </c:pt>
                <c:pt idx="10" formatCode="0.00">
                  <c:v>8.4482758620689573</c:v>
                </c:pt>
                <c:pt idx="11">
                  <c:v>10.413793103448267</c:v>
                </c:pt>
                <c:pt idx="12" formatCode="0.00">
                  <c:v>9.7586206896551637</c:v>
                </c:pt>
                <c:pt idx="13" formatCode="0.00">
                  <c:v>7.1724137931034413</c:v>
                </c:pt>
                <c:pt idx="14" formatCode="0.00">
                  <c:v>4.5862068965517206</c:v>
                </c:pt>
                <c:pt idx="15" formatCode="0.000">
                  <c:v>0.44137931034482719</c:v>
                </c:pt>
                <c:pt idx="16" formatCode="0.00">
                  <c:v>1.8137931034482744</c:v>
                </c:pt>
                <c:pt idx="17" formatCode="0.00">
                  <c:v>3.4827586206896521</c:v>
                </c:pt>
                <c:pt idx="18" formatCode="0.00">
                  <c:v>3.7241379310344795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A-4C04-A5BF-0677C214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05800"/>
        <c:axId val="596608424"/>
      </c:scatterChart>
      <c:valAx>
        <c:axId val="59660580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8424"/>
        <c:crosses val="autoZero"/>
        <c:crossBetween val="midCat"/>
      </c:valAx>
      <c:valAx>
        <c:axId val="5966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8017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Sheet1!$O$162:$O$180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Sheet1!$P$162:$P$180</c:f>
              <c:numCache>
                <c:formatCode>General</c:formatCode>
                <c:ptCount val="19"/>
                <c:pt idx="0">
                  <c:v>13.86206896551723</c:v>
                </c:pt>
                <c:pt idx="1">
                  <c:v>13.310344827586196</c:v>
                </c:pt>
                <c:pt idx="2">
                  <c:v>12.137931034482747</c:v>
                </c:pt>
                <c:pt idx="3">
                  <c:v>10.379310344827577</c:v>
                </c:pt>
                <c:pt idx="4">
                  <c:v>8.2758620689655089</c:v>
                </c:pt>
                <c:pt idx="5">
                  <c:v>5.7931034482758577</c:v>
                </c:pt>
                <c:pt idx="6">
                  <c:v>3.9310344827586174</c:v>
                </c:pt>
                <c:pt idx="7">
                  <c:v>2.9413793103448249</c:v>
                </c:pt>
                <c:pt idx="8">
                  <c:v>3.6206896551724106</c:v>
                </c:pt>
                <c:pt idx="9">
                  <c:v>2.2517241379310322</c:v>
                </c:pt>
                <c:pt idx="10">
                  <c:v>5.0344827586206851</c:v>
                </c:pt>
                <c:pt idx="11">
                  <c:v>2.6999999999999975</c:v>
                </c:pt>
                <c:pt idx="12">
                  <c:v>2.962068965517239</c:v>
                </c:pt>
                <c:pt idx="13">
                  <c:v>3.2793103448275835</c:v>
                </c:pt>
                <c:pt idx="14">
                  <c:v>5.6896551724137883</c:v>
                </c:pt>
                <c:pt idx="15">
                  <c:v>3.862068965517238</c:v>
                </c:pt>
                <c:pt idx="16">
                  <c:v>3.9655172413793069</c:v>
                </c:pt>
                <c:pt idx="17">
                  <c:v>4.0344827586206859</c:v>
                </c:pt>
                <c:pt idx="18">
                  <c:v>4.1724137931034448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9-488F-9F73-DBF9DD19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5120"/>
        <c:axId val="597989056"/>
      </c:scatterChart>
      <c:valAx>
        <c:axId val="59798512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56"/>
        <c:crosses val="autoZero"/>
        <c:crossBetween val="midCat"/>
      </c:valAx>
      <c:valAx>
        <c:axId val="597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Sheet1!$AP$7:$AP$25</c:f>
              <c:numCache>
                <c:formatCode>General</c:formatCode>
                <c:ptCount val="19"/>
                <c:pt idx="0">
                  <c:v>1.5707963267948966</c:v>
                </c:pt>
                <c:pt idx="1">
                  <c:v>1.5783920764148944</c:v>
                </c:pt>
                <c:pt idx="2">
                  <c:v>1.6009528264899993</c:v>
                </c:pt>
                <c:pt idx="3">
                  <c:v>1.6378299557948135</c:v>
                </c:pt>
                <c:pt idx="4">
                  <c:v>1.6880358818914452</c:v>
                </c:pt>
                <c:pt idx="5">
                  <c:v>1.7503559939372297</c:v>
                </c:pt>
                <c:pt idx="6">
                  <c:v>1.8234627701030712</c:v>
                </c:pt>
                <c:pt idx="7">
                  <c:v>1.9060121617472292</c:v>
                </c:pt>
                <c:pt idx="8">
                  <c:v>1.996712891474163</c:v>
                </c:pt>
                <c:pt idx="9">
                  <c:v>2.0943683558122101</c:v>
                </c:pt>
                <c:pt idx="10">
                  <c:v>2.197896003866108</c:v>
                </c:pt>
                <c:pt idx="11">
                  <c:v>2.3063306913269903</c:v>
                </c:pt>
                <c:pt idx="12">
                  <c:v>2.4188179686406213</c:v>
                </c:pt>
                <c:pt idx="13">
                  <c:v>2.5346018477865488</c:v>
                </c:pt>
                <c:pt idx="14">
                  <c:v>2.6530101014524243</c:v>
                </c:pt>
                <c:pt idx="15">
                  <c:v>2.7734389286959695</c:v>
                </c:pt>
                <c:pt idx="16">
                  <c:v>2.8953379479392147</c:v>
                </c:pt>
                <c:pt idx="17">
                  <c:v>3.0181959055799767</c:v>
                </c:pt>
                <c:pt idx="18">
                  <c:v>3.1415271376084206</c:v>
                </c:pt>
              </c:numCache>
            </c:numRef>
          </c:xVal>
          <c:yVal>
            <c:numRef>
              <c:f>Sheet1!$AQ$7:$AQ$25</c:f>
              <c:numCache>
                <c:formatCode>General</c:formatCode>
                <c:ptCount val="19"/>
                <c:pt idx="0">
                  <c:v>91.2</c:v>
                </c:pt>
                <c:pt idx="1">
                  <c:v>91.8</c:v>
                </c:pt>
                <c:pt idx="2">
                  <c:v>93.9</c:v>
                </c:pt>
                <c:pt idx="3">
                  <c:v>94.3</c:v>
                </c:pt>
                <c:pt idx="4">
                  <c:v>94.8</c:v>
                </c:pt>
                <c:pt idx="5">
                  <c:v>94.6</c:v>
                </c:pt>
                <c:pt idx="6">
                  <c:v>97.6</c:v>
                </c:pt>
                <c:pt idx="7">
                  <c:v>98.6</c:v>
                </c:pt>
                <c:pt idx="8">
                  <c:v>98.9</c:v>
                </c:pt>
                <c:pt idx="9">
                  <c:v>99.7</c:v>
                </c:pt>
                <c:pt idx="10">
                  <c:v>103.2</c:v>
                </c:pt>
                <c:pt idx="11">
                  <c:v>104.1</c:v>
                </c:pt>
                <c:pt idx="12">
                  <c:v>107.7</c:v>
                </c:pt>
                <c:pt idx="13">
                  <c:v>111.2</c:v>
                </c:pt>
                <c:pt idx="14">
                  <c:v>114.3</c:v>
                </c:pt>
                <c:pt idx="15">
                  <c:v>117.6</c:v>
                </c:pt>
                <c:pt idx="16">
                  <c:v>120.4</c:v>
                </c:pt>
                <c:pt idx="17">
                  <c:v>118.8</c:v>
                </c:pt>
                <c:pt idx="18">
                  <c:v>117.8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9-4B44-96AA-804DCBAE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47784"/>
        <c:axId val="451151720"/>
      </c:scatterChart>
      <c:valAx>
        <c:axId val="45114778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1720"/>
        <c:crosses val="autoZero"/>
        <c:crossBetween val="midCat"/>
      </c:valAx>
      <c:valAx>
        <c:axId val="45115172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469188</xdr:colOff>
      <xdr:row>4</xdr:row>
      <xdr:rowOff>165456</xdr:rowOff>
    </xdr:from>
    <xdr:to>
      <xdr:col>26</xdr:col>
      <xdr:colOff>586464</xdr:colOff>
      <xdr:row>25</xdr:row>
      <xdr:rowOff>10241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1FC98-3757-4E9A-98E7-99A31F46D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540202</xdr:colOff>
      <xdr:row>27</xdr:row>
      <xdr:rowOff>179273</xdr:rowOff>
    </xdr:from>
    <xdr:to>
      <xdr:col>26</xdr:col>
      <xdr:colOff>661370</xdr:colOff>
      <xdr:row>46</xdr:row>
      <xdr:rowOff>157795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2A6F1-487B-4C48-914C-66432E7F2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321079</xdr:colOff>
      <xdr:row>50</xdr:row>
      <xdr:rowOff>146285</xdr:rowOff>
    </xdr:from>
    <xdr:to>
      <xdr:col>26</xdr:col>
      <xdr:colOff>510731</xdr:colOff>
      <xdr:row>69</xdr:row>
      <xdr:rowOff>167226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80F9D-DA67-4974-8032-685123661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363989</xdr:colOff>
      <xdr:row>72</xdr:row>
      <xdr:rowOff>179273</xdr:rowOff>
    </xdr:from>
    <xdr:to>
      <xdr:col>26</xdr:col>
      <xdr:colOff>455703</xdr:colOff>
      <xdr:row>91</xdr:row>
      <xdr:rowOff>134171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379AE-AAE0-4FB0-8C4A-796D9AD59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368752</xdr:colOff>
      <xdr:row>94</xdr:row>
      <xdr:rowOff>164985</xdr:rowOff>
    </xdr:from>
    <xdr:to>
      <xdr:col>26</xdr:col>
      <xdr:colOff>490160</xdr:colOff>
      <xdr:row>113</xdr:row>
      <xdr:rowOff>137586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79612D-238D-4164-BD99-5F555CF88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306839</xdr:colOff>
      <xdr:row>116</xdr:row>
      <xdr:rowOff>169747</xdr:rowOff>
    </xdr:from>
    <xdr:to>
      <xdr:col>26</xdr:col>
      <xdr:colOff>431025</xdr:colOff>
      <xdr:row>135</xdr:row>
      <xdr:rowOff>142301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297E3-424F-401C-B8FA-40BA64765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373515</xdr:colOff>
      <xdr:row>138</xdr:row>
      <xdr:rowOff>155461</xdr:rowOff>
    </xdr:from>
    <xdr:to>
      <xdr:col>26</xdr:col>
      <xdr:colOff>502988</xdr:colOff>
      <xdr:row>157</xdr:row>
      <xdr:rowOff>132872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356C36-FC75-488D-A524-1EC5CA1F3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329944</xdr:colOff>
      <xdr:row>160</xdr:row>
      <xdr:rowOff>155836</xdr:rowOff>
    </xdr:from>
    <xdr:to>
      <xdr:col>26</xdr:col>
      <xdr:colOff>445824</xdr:colOff>
      <xdr:row>179</xdr:row>
      <xdr:rowOff>123440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AA8380-6325-4845-9853-2CC8E6EDE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420430</xdr:colOff>
      <xdr:row>5</xdr:row>
      <xdr:rowOff>46907</xdr:rowOff>
    </xdr:from>
    <xdr:to>
      <xdr:col>50</xdr:col>
      <xdr:colOff>188962</xdr:colOff>
      <xdr:row>18</xdr:row>
      <xdr:rowOff>193777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BB3C-24D8-4C6F-B74D-8BBE6146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440914</xdr:colOff>
      <xdr:row>35</xdr:row>
      <xdr:rowOff>36664</xdr:rowOff>
    </xdr:from>
    <xdr:to>
      <xdr:col>50</xdr:col>
      <xdr:colOff>209446</xdr:colOff>
      <xdr:row>48</xdr:row>
      <xdr:rowOff>183534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D4285F-E252-46CF-A141-4CBA3D268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287286</xdr:colOff>
      <xdr:row>53</xdr:row>
      <xdr:rowOff>185173</xdr:rowOff>
    </xdr:from>
    <xdr:to>
      <xdr:col>50</xdr:col>
      <xdr:colOff>55818</xdr:colOff>
      <xdr:row>67</xdr:row>
      <xdr:rowOff>132325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05FFD5-7871-4EF5-8AF9-9775255F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0"/>
  <sheetViews>
    <sheetView tabSelected="1" topLeftCell="AN51" zoomScale="93" workbookViewId="0">
      <selection activeCell="AZ53" sqref="AZ53"/>
    </sheetView>
  </sheetViews>
  <sheetFormatPr defaultRowHeight="15.75" x14ac:dyDescent="0.5"/>
  <cols>
    <col min="1" max="1" width="24.1875" bestFit="1" customWidth="1"/>
    <col min="3" max="3" width="21.3125" bestFit="1" customWidth="1"/>
    <col min="4" max="4" width="10.25" customWidth="1"/>
    <col min="5" max="5" width="14.9375" bestFit="1" customWidth="1"/>
    <col min="6" max="6" width="11.8125" bestFit="1" customWidth="1"/>
    <col min="7" max="7" width="14.875" bestFit="1" customWidth="1"/>
    <col min="8" max="8" width="11.8125" bestFit="1" customWidth="1"/>
    <col min="9" max="9" width="14.875" bestFit="1" customWidth="1"/>
    <col min="10" max="10" width="9.25" bestFit="1" customWidth="1"/>
    <col min="11" max="11" width="19" bestFit="1" customWidth="1"/>
    <col min="12" max="12" width="20.875" bestFit="1" customWidth="1"/>
    <col min="13" max="13" width="9.3125" bestFit="1" customWidth="1"/>
    <col min="14" max="14" width="10.625" bestFit="1" customWidth="1"/>
    <col min="29" max="29" width="13.625" bestFit="1" customWidth="1"/>
    <col min="30" max="30" width="10.25" bestFit="1" customWidth="1"/>
    <col min="31" max="31" width="14.9375" bestFit="1" customWidth="1"/>
    <col min="32" max="32" width="10.1875" bestFit="1" customWidth="1"/>
    <col min="33" max="33" width="14.875" bestFit="1" customWidth="1"/>
    <col min="34" max="34" width="10.1875" bestFit="1" customWidth="1"/>
    <col min="35" max="35" width="14.875" bestFit="1" customWidth="1"/>
    <col min="37" max="37" width="19.3125" bestFit="1" customWidth="1"/>
    <col min="38" max="38" width="20.9375" bestFit="1" customWidth="1"/>
    <col min="39" max="39" width="9.25" bestFit="1" customWidth="1"/>
    <col min="40" max="40" width="10.6875" bestFit="1" customWidth="1"/>
  </cols>
  <sheetData>
    <row r="1" spans="1:43" x14ac:dyDescent="0.5">
      <c r="A1" s="1" t="s">
        <v>0</v>
      </c>
    </row>
    <row r="3" spans="1:43" x14ac:dyDescent="0.5">
      <c r="B3" t="s">
        <v>1</v>
      </c>
    </row>
    <row r="4" spans="1:43" x14ac:dyDescent="0.5">
      <c r="C4" s="1" t="s">
        <v>2</v>
      </c>
      <c r="D4" t="s">
        <v>6</v>
      </c>
      <c r="U4" t="s">
        <v>36</v>
      </c>
      <c r="AC4" t="s">
        <v>33</v>
      </c>
    </row>
    <row r="5" spans="1:43" x14ac:dyDescent="0.5">
      <c r="C5" t="s">
        <v>9</v>
      </c>
      <c r="D5" t="s">
        <v>11</v>
      </c>
      <c r="E5" t="s">
        <v>29</v>
      </c>
      <c r="F5" t="s">
        <v>12</v>
      </c>
      <c r="G5" t="s">
        <v>32</v>
      </c>
      <c r="H5" t="s">
        <v>31</v>
      </c>
      <c r="I5" t="s">
        <v>30</v>
      </c>
      <c r="K5" t="s">
        <v>4</v>
      </c>
      <c r="L5" t="s">
        <v>21</v>
      </c>
      <c r="M5" t="s">
        <v>5</v>
      </c>
      <c r="N5" t="s">
        <v>24</v>
      </c>
      <c r="U5" t="s">
        <v>36</v>
      </c>
      <c r="AC5" t="s">
        <v>13</v>
      </c>
    </row>
    <row r="6" spans="1:43" x14ac:dyDescent="0.5">
      <c r="C6" t="s">
        <v>13</v>
      </c>
      <c r="D6">
        <v>180</v>
      </c>
      <c r="E6">
        <v>1</v>
      </c>
      <c r="F6">
        <f t="shared" ref="F6:F24" si="0">(D6*3.1415)/ 180</f>
        <v>3.1415000000000002</v>
      </c>
      <c r="G6">
        <f>E6*3.1415/180</f>
        <v>1.7452777777777779E-2</v>
      </c>
      <c r="H6">
        <f t="shared" ref="H6:H24" si="1">ACOS((0.5*COS(F6))-0.5)</f>
        <v>3.1415271376084206</v>
      </c>
      <c r="I6" s="3">
        <f>COS(H6+G6)-COS(H6)</f>
        <v>1.5115248210939569E-4</v>
      </c>
      <c r="K6">
        <v>103.7</v>
      </c>
      <c r="L6">
        <f>K6*0.001</f>
        <v>0.1037</v>
      </c>
      <c r="M6">
        <v>2.5</v>
      </c>
      <c r="N6">
        <f>M6*0.001</f>
        <v>2.5000000000000001E-3</v>
      </c>
      <c r="O6">
        <v>3.1415271376084206</v>
      </c>
      <c r="P6">
        <v>0.1037</v>
      </c>
      <c r="AD6" t="s">
        <v>11</v>
      </c>
      <c r="AE6" t="s">
        <v>29</v>
      </c>
      <c r="AF6" t="s">
        <v>12</v>
      </c>
      <c r="AG6" t="s">
        <v>32</v>
      </c>
      <c r="AH6" t="s">
        <v>31</v>
      </c>
      <c r="AI6" t="s">
        <v>30</v>
      </c>
      <c r="AK6" t="s">
        <v>4</v>
      </c>
      <c r="AL6" t="s">
        <v>21</v>
      </c>
      <c r="AM6" t="s">
        <v>5</v>
      </c>
      <c r="AN6" t="s">
        <v>24</v>
      </c>
      <c r="AP6" t="s">
        <v>34</v>
      </c>
      <c r="AQ6" t="s">
        <v>35</v>
      </c>
    </row>
    <row r="7" spans="1:43" x14ac:dyDescent="0.5">
      <c r="D7">
        <f>D6-10</f>
        <v>170</v>
      </c>
      <c r="E7">
        <v>1</v>
      </c>
      <c r="F7">
        <f t="shared" si="0"/>
        <v>2.9669722222222226</v>
      </c>
      <c r="G7">
        <f t="shared" ref="G7:G24" si="2">E7*3.1415/180</f>
        <v>1.7452777777777779E-2</v>
      </c>
      <c r="H7">
        <f t="shared" si="1"/>
        <v>3.0181959055799767</v>
      </c>
      <c r="I7" s="3">
        <f>COS(H7+G7)-COS(H7)</f>
        <v>-1.9969078520798433E-3</v>
      </c>
      <c r="K7">
        <v>102.6</v>
      </c>
      <c r="L7">
        <f t="shared" ref="L7:L24" si="3">K7*0.001</f>
        <v>0.1026</v>
      </c>
      <c r="M7">
        <v>2.5</v>
      </c>
      <c r="N7">
        <f t="shared" ref="N7:N24" si="4">M7*0.001</f>
        <v>2.5000000000000001E-3</v>
      </c>
      <c r="O7">
        <v>3.0181959055799767</v>
      </c>
      <c r="P7">
        <v>0.1026</v>
      </c>
      <c r="AD7">
        <v>0</v>
      </c>
      <c r="AF7">
        <f t="shared" ref="AF7:AF25" si="5" xml:space="preserve"> 3.1415 * AD7/180</f>
        <v>0</v>
      </c>
      <c r="AH7">
        <f>ACOS((0.5*COS(AF7))-0.5)</f>
        <v>1.5707963267948966</v>
      </c>
      <c r="AK7">
        <v>91.2</v>
      </c>
      <c r="AM7">
        <v>1</v>
      </c>
      <c r="AP7">
        <f>AH7</f>
        <v>1.5707963267948966</v>
      </c>
      <c r="AQ7">
        <f>AK7</f>
        <v>91.2</v>
      </c>
    </row>
    <row r="8" spans="1:43" x14ac:dyDescent="0.5">
      <c r="D8">
        <f t="shared" ref="D8:D24" si="6">D7-10</f>
        <v>160</v>
      </c>
      <c r="E8">
        <v>1</v>
      </c>
      <c r="F8">
        <f t="shared" si="0"/>
        <v>2.7924444444444445</v>
      </c>
      <c r="G8">
        <f t="shared" si="2"/>
        <v>1.7452777777777779E-2</v>
      </c>
      <c r="H8">
        <f t="shared" si="1"/>
        <v>2.8953379479392147</v>
      </c>
      <c r="I8" s="3">
        <f t="shared" ref="I8:I24" si="7">COS(H8+G8)-COS(H8)</f>
        <v>-4.1066050432475576E-3</v>
      </c>
      <c r="K8">
        <v>97.8</v>
      </c>
      <c r="L8">
        <f t="shared" si="3"/>
        <v>9.7799999999999998E-2</v>
      </c>
      <c r="M8">
        <v>2.5</v>
      </c>
      <c r="N8">
        <f t="shared" si="4"/>
        <v>2.5000000000000001E-3</v>
      </c>
      <c r="O8">
        <v>2.8953379479392147</v>
      </c>
      <c r="P8">
        <v>9.7799999999999998E-2</v>
      </c>
      <c r="AD8">
        <v>10</v>
      </c>
      <c r="AF8">
        <f t="shared" si="5"/>
        <v>0.17452777777777778</v>
      </c>
      <c r="AH8">
        <f t="shared" ref="AH8:AH25" si="8">ACOS((0.5*COS(AF8))-0.5)</f>
        <v>1.5783920764148944</v>
      </c>
      <c r="AK8">
        <v>91.8</v>
      </c>
      <c r="AM8">
        <v>1</v>
      </c>
      <c r="AP8">
        <f t="shared" ref="AP8:AP25" si="9">AH8</f>
        <v>1.5783920764148944</v>
      </c>
      <c r="AQ8">
        <f t="shared" ref="AQ8:AQ25" si="10">AK8</f>
        <v>91.8</v>
      </c>
    </row>
    <row r="9" spans="1:43" x14ac:dyDescent="0.5">
      <c r="D9">
        <f t="shared" si="6"/>
        <v>150</v>
      </c>
      <c r="E9">
        <v>1</v>
      </c>
      <c r="F9">
        <f t="shared" si="0"/>
        <v>2.6179166666666669</v>
      </c>
      <c r="G9">
        <f t="shared" si="2"/>
        <v>1.7452777777777779E-2</v>
      </c>
      <c r="H9">
        <f t="shared" si="1"/>
        <v>2.7734389286959695</v>
      </c>
      <c r="I9" s="3">
        <f t="shared" si="7"/>
        <v>-6.1387310980038912E-3</v>
      </c>
      <c r="K9">
        <v>93.3</v>
      </c>
      <c r="L9">
        <f t="shared" si="3"/>
        <v>9.3299999999999994E-2</v>
      </c>
      <c r="M9">
        <v>2</v>
      </c>
      <c r="N9">
        <f t="shared" si="4"/>
        <v>2E-3</v>
      </c>
      <c r="O9">
        <v>2.7734389286959695</v>
      </c>
      <c r="P9">
        <v>9.3299999999999994E-2</v>
      </c>
      <c r="AD9">
        <v>20</v>
      </c>
      <c r="AF9">
        <f t="shared" si="5"/>
        <v>0.34905555555555556</v>
      </c>
      <c r="AH9">
        <f t="shared" si="8"/>
        <v>1.6009528264899993</v>
      </c>
      <c r="AK9">
        <v>93.9</v>
      </c>
      <c r="AM9">
        <v>1</v>
      </c>
      <c r="AP9">
        <f t="shared" si="9"/>
        <v>1.6009528264899993</v>
      </c>
      <c r="AQ9">
        <f t="shared" si="10"/>
        <v>93.9</v>
      </c>
    </row>
    <row r="10" spans="1:43" x14ac:dyDescent="0.5">
      <c r="D10">
        <f t="shared" si="6"/>
        <v>140</v>
      </c>
      <c r="E10">
        <v>1</v>
      </c>
      <c r="F10">
        <f t="shared" si="0"/>
        <v>2.4433888888888888</v>
      </c>
      <c r="G10">
        <f t="shared" si="2"/>
        <v>1.7452777777777779E-2</v>
      </c>
      <c r="H10">
        <f t="shared" si="1"/>
        <v>2.6530101014524243</v>
      </c>
      <c r="I10" s="3">
        <f t="shared" si="7"/>
        <v>-8.0570003238141785E-3</v>
      </c>
      <c r="K10">
        <v>89.5</v>
      </c>
      <c r="L10">
        <f t="shared" si="3"/>
        <v>8.9499999999999996E-2</v>
      </c>
      <c r="M10">
        <v>2</v>
      </c>
      <c r="N10">
        <f t="shared" si="4"/>
        <v>2E-3</v>
      </c>
      <c r="O10">
        <v>2.6530101014524243</v>
      </c>
      <c r="P10">
        <v>8.9499999999999996E-2</v>
      </c>
      <c r="AD10">
        <v>30</v>
      </c>
      <c r="AF10">
        <f t="shared" si="5"/>
        <v>0.5235833333333334</v>
      </c>
      <c r="AH10">
        <f t="shared" si="8"/>
        <v>1.6378299557948135</v>
      </c>
      <c r="AK10">
        <v>94.3</v>
      </c>
      <c r="AM10">
        <v>1</v>
      </c>
      <c r="AP10">
        <f t="shared" si="9"/>
        <v>1.6378299557948135</v>
      </c>
      <c r="AQ10">
        <f t="shared" si="10"/>
        <v>94.3</v>
      </c>
    </row>
    <row r="11" spans="1:43" x14ac:dyDescent="0.5">
      <c r="D11">
        <f t="shared" si="6"/>
        <v>130</v>
      </c>
      <c r="E11">
        <v>1</v>
      </c>
      <c r="F11">
        <f t="shared" si="0"/>
        <v>2.2688611111111112</v>
      </c>
      <c r="G11">
        <f t="shared" si="2"/>
        <v>1.7452777777777779E-2</v>
      </c>
      <c r="H11">
        <f t="shared" si="1"/>
        <v>2.5346018477865488</v>
      </c>
      <c r="I11" s="3">
        <f t="shared" si="7"/>
        <v>-9.8294399981305736E-3</v>
      </c>
      <c r="K11">
        <v>84.8</v>
      </c>
      <c r="L11">
        <f t="shared" si="3"/>
        <v>8.48E-2</v>
      </c>
      <c r="M11">
        <v>2</v>
      </c>
      <c r="N11">
        <f t="shared" si="4"/>
        <v>2E-3</v>
      </c>
      <c r="O11">
        <v>2.5346018477865488</v>
      </c>
      <c r="P11">
        <v>8.48E-2</v>
      </c>
      <c r="AD11">
        <v>40</v>
      </c>
      <c r="AF11">
        <f t="shared" si="5"/>
        <v>0.69811111111111113</v>
      </c>
      <c r="AH11">
        <f t="shared" si="8"/>
        <v>1.6880358818914452</v>
      </c>
      <c r="AK11">
        <v>94.8</v>
      </c>
      <c r="AM11">
        <v>1</v>
      </c>
      <c r="AP11">
        <f t="shared" si="9"/>
        <v>1.6880358818914452</v>
      </c>
      <c r="AQ11">
        <f t="shared" si="10"/>
        <v>94.8</v>
      </c>
    </row>
    <row r="12" spans="1:43" x14ac:dyDescent="0.5">
      <c r="D12">
        <f t="shared" si="6"/>
        <v>120</v>
      </c>
      <c r="E12">
        <v>1</v>
      </c>
      <c r="F12">
        <f t="shared" si="0"/>
        <v>2.0943333333333336</v>
      </c>
      <c r="G12">
        <f t="shared" si="2"/>
        <v>1.7452777777777779E-2</v>
      </c>
      <c r="H12">
        <f t="shared" si="1"/>
        <v>2.4188179686406213</v>
      </c>
      <c r="I12" s="3">
        <f t="shared" si="7"/>
        <v>-1.1429652832341319E-2</v>
      </c>
      <c r="K12">
        <v>79.8</v>
      </c>
      <c r="L12">
        <f t="shared" si="3"/>
        <v>7.9799999999999996E-2</v>
      </c>
      <c r="M12">
        <v>2</v>
      </c>
      <c r="N12">
        <f t="shared" si="4"/>
        <v>2E-3</v>
      </c>
      <c r="O12">
        <v>2.4188179686406213</v>
      </c>
      <c r="P12">
        <v>7.9799999999999996E-2</v>
      </c>
      <c r="AD12">
        <v>50</v>
      </c>
      <c r="AF12">
        <f t="shared" si="5"/>
        <v>0.87263888888888896</v>
      </c>
      <c r="AH12">
        <f t="shared" si="8"/>
        <v>1.7503559939372297</v>
      </c>
      <c r="AK12">
        <v>94.6</v>
      </c>
      <c r="AM12">
        <v>1</v>
      </c>
      <c r="AP12">
        <f t="shared" si="9"/>
        <v>1.7503559939372297</v>
      </c>
      <c r="AQ12">
        <f t="shared" si="10"/>
        <v>94.6</v>
      </c>
    </row>
    <row r="13" spans="1:43" x14ac:dyDescent="0.5">
      <c r="D13">
        <f t="shared" si="6"/>
        <v>110</v>
      </c>
      <c r="E13">
        <v>1</v>
      </c>
      <c r="F13">
        <f t="shared" si="0"/>
        <v>1.9198055555555555</v>
      </c>
      <c r="G13">
        <f t="shared" si="2"/>
        <v>1.7452777777777779E-2</v>
      </c>
      <c r="H13">
        <f t="shared" si="1"/>
        <v>2.3063306913269903</v>
      </c>
      <c r="I13" s="3">
        <f t="shared" si="7"/>
        <v>-1.283790649424299E-2</v>
      </c>
      <c r="K13">
        <v>73.3</v>
      </c>
      <c r="L13">
        <f t="shared" si="3"/>
        <v>7.3300000000000004E-2</v>
      </c>
      <c r="M13">
        <v>1</v>
      </c>
      <c r="N13">
        <f t="shared" si="4"/>
        <v>1E-3</v>
      </c>
      <c r="O13">
        <v>2.3063306913269903</v>
      </c>
      <c r="P13">
        <v>7.3300000000000004E-2</v>
      </c>
      <c r="AD13">
        <v>60</v>
      </c>
      <c r="AF13">
        <f t="shared" si="5"/>
        <v>1.0471666666666668</v>
      </c>
      <c r="AH13">
        <f t="shared" si="8"/>
        <v>1.8234627701030712</v>
      </c>
      <c r="AK13">
        <v>97.6</v>
      </c>
      <c r="AM13">
        <v>1</v>
      </c>
      <c r="AP13">
        <f t="shared" si="9"/>
        <v>1.8234627701030712</v>
      </c>
      <c r="AQ13">
        <f t="shared" si="10"/>
        <v>97.6</v>
      </c>
    </row>
    <row r="14" spans="1:43" x14ac:dyDescent="0.5">
      <c r="D14">
        <f t="shared" si="6"/>
        <v>100</v>
      </c>
      <c r="E14">
        <v>1</v>
      </c>
      <c r="F14">
        <f t="shared" si="0"/>
        <v>1.7452777777777779</v>
      </c>
      <c r="G14">
        <f t="shared" si="2"/>
        <v>1.7452777777777779E-2</v>
      </c>
      <c r="H14">
        <f t="shared" si="1"/>
        <v>2.197896003866108</v>
      </c>
      <c r="I14" s="3">
        <f t="shared" si="7"/>
        <v>-1.4042002476409521E-2</v>
      </c>
      <c r="K14">
        <v>70.599999999999994</v>
      </c>
      <c r="L14">
        <f t="shared" si="3"/>
        <v>7.0599999999999996E-2</v>
      </c>
      <c r="M14">
        <v>1</v>
      </c>
      <c r="N14">
        <f t="shared" si="4"/>
        <v>1E-3</v>
      </c>
      <c r="O14">
        <v>2.197896003866108</v>
      </c>
      <c r="P14">
        <v>7.0599999999999996E-2</v>
      </c>
      <c r="AD14">
        <v>70</v>
      </c>
      <c r="AF14">
        <f t="shared" si="5"/>
        <v>1.2216944444444444</v>
      </c>
      <c r="AH14">
        <f t="shared" si="8"/>
        <v>1.9060121617472292</v>
      </c>
      <c r="AK14">
        <v>98.6</v>
      </c>
      <c r="AM14">
        <v>1</v>
      </c>
      <c r="AP14">
        <f t="shared" si="9"/>
        <v>1.9060121617472292</v>
      </c>
      <c r="AQ14">
        <f t="shared" si="10"/>
        <v>98.6</v>
      </c>
    </row>
    <row r="15" spans="1:43" x14ac:dyDescent="0.5">
      <c r="D15">
        <f t="shared" si="6"/>
        <v>90</v>
      </c>
      <c r="E15">
        <v>1</v>
      </c>
      <c r="F15">
        <f t="shared" si="0"/>
        <v>1.5707500000000001</v>
      </c>
      <c r="G15">
        <f t="shared" si="2"/>
        <v>1.7452777777777779E-2</v>
      </c>
      <c r="H15">
        <f t="shared" si="1"/>
        <v>2.0943683558122101</v>
      </c>
      <c r="I15" s="3">
        <f t="shared" si="7"/>
        <v>-1.5037870601335213E-2</v>
      </c>
      <c r="K15">
        <v>69.7</v>
      </c>
      <c r="L15">
        <f t="shared" si="3"/>
        <v>6.9699999999999998E-2</v>
      </c>
      <c r="M15">
        <v>1</v>
      </c>
      <c r="N15">
        <f t="shared" si="4"/>
        <v>1E-3</v>
      </c>
      <c r="O15">
        <v>2.0943683558122101</v>
      </c>
      <c r="P15">
        <v>6.9699999999999998E-2</v>
      </c>
      <c r="AD15">
        <v>80</v>
      </c>
      <c r="AF15">
        <f t="shared" si="5"/>
        <v>1.3962222222222223</v>
      </c>
      <c r="AH15">
        <f t="shared" si="8"/>
        <v>1.996712891474163</v>
      </c>
      <c r="AK15">
        <v>98.9</v>
      </c>
      <c r="AM15">
        <v>2</v>
      </c>
      <c r="AP15">
        <f t="shared" si="9"/>
        <v>1.996712891474163</v>
      </c>
      <c r="AQ15">
        <f t="shared" si="10"/>
        <v>98.9</v>
      </c>
    </row>
    <row r="16" spans="1:43" x14ac:dyDescent="0.5">
      <c r="D16">
        <f t="shared" si="6"/>
        <v>80</v>
      </c>
      <c r="E16">
        <v>1</v>
      </c>
      <c r="F16">
        <f t="shared" si="0"/>
        <v>1.3962222222222223</v>
      </c>
      <c r="G16">
        <f t="shared" si="2"/>
        <v>1.7452777777777779E-2</v>
      </c>
      <c r="H16">
        <f t="shared" si="1"/>
        <v>1.996712891474163</v>
      </c>
      <c r="I16" s="3">
        <f t="shared" si="7"/>
        <v>-1.5829825403073483E-2</v>
      </c>
      <c r="K16">
        <v>68.400000000000006</v>
      </c>
      <c r="L16">
        <f t="shared" si="3"/>
        <v>6.8400000000000002E-2</v>
      </c>
      <c r="M16">
        <v>1</v>
      </c>
      <c r="N16">
        <f t="shared" si="4"/>
        <v>1E-3</v>
      </c>
      <c r="O16">
        <v>1.996712891474163</v>
      </c>
      <c r="P16">
        <v>6.8400000000000002E-2</v>
      </c>
      <c r="AD16">
        <v>90</v>
      </c>
      <c r="AF16">
        <f t="shared" si="5"/>
        <v>1.5707500000000001</v>
      </c>
      <c r="AH16">
        <f t="shared" si="8"/>
        <v>2.0943683558122101</v>
      </c>
      <c r="AK16">
        <v>99.7</v>
      </c>
      <c r="AM16">
        <v>2</v>
      </c>
      <c r="AP16">
        <f t="shared" si="9"/>
        <v>2.0943683558122101</v>
      </c>
      <c r="AQ16">
        <f t="shared" si="10"/>
        <v>99.7</v>
      </c>
    </row>
    <row r="17" spans="3:43" x14ac:dyDescent="0.5">
      <c r="D17">
        <f t="shared" si="6"/>
        <v>70</v>
      </c>
      <c r="E17">
        <v>1</v>
      </c>
      <c r="F17">
        <f t="shared" si="0"/>
        <v>1.2216944444444444</v>
      </c>
      <c r="G17">
        <f t="shared" si="2"/>
        <v>1.7452777777777779E-2</v>
      </c>
      <c r="H17">
        <f t="shared" si="1"/>
        <v>1.9060121617472292</v>
      </c>
      <c r="I17" s="3">
        <f t="shared" si="7"/>
        <v>-1.6430406519619412E-2</v>
      </c>
      <c r="K17">
        <v>67.2</v>
      </c>
      <c r="L17">
        <f t="shared" si="3"/>
        <v>6.720000000000001E-2</v>
      </c>
      <c r="M17">
        <v>1</v>
      </c>
      <c r="N17">
        <f t="shared" si="4"/>
        <v>1E-3</v>
      </c>
      <c r="O17">
        <v>1.9060121617472292</v>
      </c>
      <c r="P17">
        <v>6.720000000000001E-2</v>
      </c>
      <c r="AD17">
        <v>100</v>
      </c>
      <c r="AF17">
        <f t="shared" si="5"/>
        <v>1.7452777777777779</v>
      </c>
      <c r="AH17">
        <f t="shared" si="8"/>
        <v>2.197896003866108</v>
      </c>
      <c r="AK17">
        <v>103.2</v>
      </c>
      <c r="AM17">
        <v>2</v>
      </c>
      <c r="AP17">
        <f t="shared" si="9"/>
        <v>2.197896003866108</v>
      </c>
      <c r="AQ17">
        <f t="shared" si="10"/>
        <v>103.2</v>
      </c>
    </row>
    <row r="18" spans="3:43" x14ac:dyDescent="0.5">
      <c r="D18">
        <f t="shared" si="6"/>
        <v>60</v>
      </c>
      <c r="E18">
        <v>1</v>
      </c>
      <c r="F18">
        <f t="shared" si="0"/>
        <v>1.0471666666666668</v>
      </c>
      <c r="G18">
        <f t="shared" si="2"/>
        <v>1.7452777777777779E-2</v>
      </c>
      <c r="H18">
        <f t="shared" si="1"/>
        <v>1.8234627701030712</v>
      </c>
      <c r="I18" s="3">
        <f t="shared" si="7"/>
        <v>-1.6859709880335194E-2</v>
      </c>
      <c r="K18">
        <v>67.2</v>
      </c>
      <c r="L18">
        <f t="shared" si="3"/>
        <v>6.720000000000001E-2</v>
      </c>
      <c r="M18">
        <v>1</v>
      </c>
      <c r="N18">
        <f t="shared" si="4"/>
        <v>1E-3</v>
      </c>
      <c r="O18">
        <v>1.8234627701030712</v>
      </c>
      <c r="P18">
        <v>6.720000000000001E-2</v>
      </c>
      <c r="AD18">
        <v>110</v>
      </c>
      <c r="AF18">
        <f t="shared" si="5"/>
        <v>1.9198055555555555</v>
      </c>
      <c r="AH18">
        <f t="shared" si="8"/>
        <v>2.3063306913269903</v>
      </c>
      <c r="AK18">
        <v>104.1</v>
      </c>
      <c r="AM18">
        <v>2</v>
      </c>
      <c r="AP18">
        <f t="shared" si="9"/>
        <v>2.3063306913269903</v>
      </c>
      <c r="AQ18">
        <f t="shared" si="10"/>
        <v>104.1</v>
      </c>
    </row>
    <row r="19" spans="3:43" x14ac:dyDescent="0.5">
      <c r="D19">
        <f>D18-10</f>
        <v>50</v>
      </c>
      <c r="E19">
        <v>1</v>
      </c>
      <c r="F19">
        <f t="shared" si="0"/>
        <v>0.87263888888888896</v>
      </c>
      <c r="G19">
        <f t="shared" si="2"/>
        <v>1.7452777777777779E-2</v>
      </c>
      <c r="H19">
        <f t="shared" si="1"/>
        <v>1.7503559939372297</v>
      </c>
      <c r="I19" s="3">
        <f t="shared" si="7"/>
        <v>-1.7144108279211062E-2</v>
      </c>
      <c r="K19">
        <v>66.900000000000006</v>
      </c>
      <c r="L19">
        <f t="shared" si="3"/>
        <v>6.6900000000000001E-2</v>
      </c>
      <c r="M19">
        <v>1</v>
      </c>
      <c r="N19">
        <f t="shared" si="4"/>
        <v>1E-3</v>
      </c>
      <c r="O19">
        <v>1.7503559939372297</v>
      </c>
      <c r="P19">
        <v>6.6900000000000001E-2</v>
      </c>
      <c r="AD19">
        <v>120</v>
      </c>
      <c r="AF19">
        <f t="shared" si="5"/>
        <v>2.0943333333333336</v>
      </c>
      <c r="AH19">
        <f t="shared" si="8"/>
        <v>2.4188179686406213</v>
      </c>
      <c r="AK19">
        <v>107.7</v>
      </c>
      <c r="AM19">
        <v>2</v>
      </c>
      <c r="AP19">
        <f t="shared" si="9"/>
        <v>2.4188179686406213</v>
      </c>
      <c r="AQ19">
        <f t="shared" si="10"/>
        <v>107.7</v>
      </c>
    </row>
    <row r="20" spans="3:43" x14ac:dyDescent="0.5">
      <c r="D20">
        <f t="shared" si="6"/>
        <v>40</v>
      </c>
      <c r="E20">
        <v>1</v>
      </c>
      <c r="F20">
        <f t="shared" si="0"/>
        <v>0.69811111111111113</v>
      </c>
      <c r="G20">
        <f t="shared" si="2"/>
        <v>1.7452777777777779E-2</v>
      </c>
      <c r="H20">
        <f t="shared" si="1"/>
        <v>1.6880358818914452</v>
      </c>
      <c r="I20" s="3">
        <f t="shared" si="7"/>
        <v>-1.7314275753687922E-2</v>
      </c>
      <c r="K20">
        <v>66.5</v>
      </c>
      <c r="L20">
        <f t="shared" si="3"/>
        <v>6.6500000000000004E-2</v>
      </c>
      <c r="M20">
        <v>1</v>
      </c>
      <c r="N20">
        <f t="shared" si="4"/>
        <v>1E-3</v>
      </c>
      <c r="O20">
        <v>1.6880358818914452</v>
      </c>
      <c r="P20">
        <v>6.6500000000000004E-2</v>
      </c>
      <c r="AD20">
        <v>130</v>
      </c>
      <c r="AF20">
        <f t="shared" si="5"/>
        <v>2.2688611111111112</v>
      </c>
      <c r="AH20">
        <f t="shared" si="8"/>
        <v>2.5346018477865488</v>
      </c>
      <c r="AK20">
        <v>111.2</v>
      </c>
      <c r="AM20">
        <v>2</v>
      </c>
      <c r="AP20">
        <f t="shared" si="9"/>
        <v>2.5346018477865488</v>
      </c>
      <c r="AQ20">
        <f t="shared" si="10"/>
        <v>111.2</v>
      </c>
    </row>
    <row r="21" spans="3:43" x14ac:dyDescent="0.5">
      <c r="D21">
        <f t="shared" si="6"/>
        <v>30</v>
      </c>
      <c r="E21">
        <v>1</v>
      </c>
      <c r="F21">
        <f t="shared" si="0"/>
        <v>0.5235833333333334</v>
      </c>
      <c r="G21">
        <f t="shared" si="2"/>
        <v>1.7452777777777779E-2</v>
      </c>
      <c r="H21">
        <f t="shared" si="1"/>
        <v>1.6378299557948135</v>
      </c>
      <c r="I21" s="3">
        <f t="shared" si="7"/>
        <v>-1.7402495051075786E-2</v>
      </c>
      <c r="K21">
        <v>66.2</v>
      </c>
      <c r="L21">
        <f t="shared" si="3"/>
        <v>6.6200000000000009E-2</v>
      </c>
      <c r="M21">
        <v>1</v>
      </c>
      <c r="N21">
        <f t="shared" si="4"/>
        <v>1E-3</v>
      </c>
      <c r="O21">
        <v>1.6378299557948135</v>
      </c>
      <c r="P21">
        <v>6.6200000000000009E-2</v>
      </c>
      <c r="AD21">
        <v>140</v>
      </c>
      <c r="AF21">
        <f t="shared" si="5"/>
        <v>2.4433888888888888</v>
      </c>
      <c r="AH21">
        <f t="shared" si="8"/>
        <v>2.6530101014524243</v>
      </c>
      <c r="AK21">
        <v>114.3</v>
      </c>
      <c r="AM21">
        <v>2.5</v>
      </c>
      <c r="AP21">
        <f t="shared" si="9"/>
        <v>2.6530101014524243</v>
      </c>
      <c r="AQ21">
        <f t="shared" si="10"/>
        <v>114.3</v>
      </c>
    </row>
    <row r="22" spans="3:43" x14ac:dyDescent="0.5">
      <c r="D22">
        <f t="shared" si="6"/>
        <v>20</v>
      </c>
      <c r="E22">
        <v>1</v>
      </c>
      <c r="F22">
        <f t="shared" si="0"/>
        <v>0.34905555555555556</v>
      </c>
      <c r="G22">
        <f t="shared" si="2"/>
        <v>1.7452777777777779E-2</v>
      </c>
      <c r="H22">
        <f t="shared" si="1"/>
        <v>1.6009528264899993</v>
      </c>
      <c r="I22" s="3">
        <f t="shared" si="7"/>
        <v>-1.7439364859413879E-2</v>
      </c>
      <c r="K22">
        <v>66.2</v>
      </c>
      <c r="L22">
        <f t="shared" si="3"/>
        <v>6.6200000000000009E-2</v>
      </c>
      <c r="M22">
        <v>1</v>
      </c>
      <c r="N22">
        <f t="shared" si="4"/>
        <v>1E-3</v>
      </c>
      <c r="O22">
        <v>1.6009528264899993</v>
      </c>
      <c r="P22">
        <v>6.6200000000000009E-2</v>
      </c>
      <c r="AD22">
        <v>150</v>
      </c>
      <c r="AF22">
        <f t="shared" si="5"/>
        <v>2.6179166666666669</v>
      </c>
      <c r="AH22">
        <f t="shared" si="8"/>
        <v>2.7734389286959695</v>
      </c>
      <c r="AK22">
        <v>117.6</v>
      </c>
      <c r="AM22">
        <v>2.5</v>
      </c>
      <c r="AP22">
        <f t="shared" si="9"/>
        <v>2.7734389286959695</v>
      </c>
      <c r="AQ22">
        <f t="shared" si="10"/>
        <v>117.6</v>
      </c>
    </row>
    <row r="23" spans="3:43" x14ac:dyDescent="0.5">
      <c r="D23">
        <f t="shared" si="6"/>
        <v>10</v>
      </c>
      <c r="E23">
        <v>1</v>
      </c>
      <c r="F23">
        <f t="shared" si="0"/>
        <v>0.17452777777777778</v>
      </c>
      <c r="G23">
        <f t="shared" si="2"/>
        <v>1.7452777777777779E-2</v>
      </c>
      <c r="H23">
        <f t="shared" si="1"/>
        <v>1.5783920764148944</v>
      </c>
      <c r="I23" s="3">
        <f t="shared" si="7"/>
        <v>-1.7450231538789402E-2</v>
      </c>
      <c r="K23">
        <v>71.400000000000006</v>
      </c>
      <c r="L23">
        <f t="shared" si="3"/>
        <v>7.1400000000000005E-2</v>
      </c>
      <c r="M23">
        <v>1</v>
      </c>
      <c r="N23">
        <f t="shared" si="4"/>
        <v>1E-3</v>
      </c>
      <c r="O23">
        <v>1.5783920764148944</v>
      </c>
      <c r="P23">
        <v>7.1400000000000005E-2</v>
      </c>
      <c r="AD23">
        <v>160</v>
      </c>
      <c r="AF23">
        <f t="shared" si="5"/>
        <v>2.7924444444444445</v>
      </c>
      <c r="AH23">
        <f t="shared" si="8"/>
        <v>2.8953379479392147</v>
      </c>
      <c r="AK23">
        <v>120.4</v>
      </c>
      <c r="AM23">
        <v>2.5</v>
      </c>
      <c r="AP23">
        <f t="shared" si="9"/>
        <v>2.8953379479392147</v>
      </c>
      <c r="AQ23">
        <f t="shared" si="10"/>
        <v>120.4</v>
      </c>
    </row>
    <row r="24" spans="3:43" x14ac:dyDescent="0.5">
      <c r="D24">
        <f t="shared" si="6"/>
        <v>0</v>
      </c>
      <c r="E24">
        <v>1</v>
      </c>
      <c r="F24">
        <f t="shared" si="0"/>
        <v>0</v>
      </c>
      <c r="G24">
        <f t="shared" si="2"/>
        <v>1.7452777777777779E-2</v>
      </c>
      <c r="H24">
        <f t="shared" si="1"/>
        <v>1.5707963267948966</v>
      </c>
      <c r="I24" s="3">
        <f t="shared" si="7"/>
        <v>-1.7451891773513393E-2</v>
      </c>
      <c r="K24">
        <v>70.7</v>
      </c>
      <c r="L24">
        <f t="shared" si="3"/>
        <v>7.0699999999999999E-2</v>
      </c>
      <c r="M24">
        <v>1</v>
      </c>
      <c r="N24">
        <f t="shared" si="4"/>
        <v>1E-3</v>
      </c>
      <c r="O24">
        <v>1.5707963267948966</v>
      </c>
      <c r="P24">
        <v>7.0699999999999999E-2</v>
      </c>
      <c r="AD24">
        <v>170</v>
      </c>
      <c r="AF24">
        <f t="shared" si="5"/>
        <v>2.9669722222222226</v>
      </c>
      <c r="AH24">
        <f t="shared" si="8"/>
        <v>3.0181959055799767</v>
      </c>
      <c r="AK24">
        <v>118.8</v>
      </c>
      <c r="AM24">
        <v>2.5</v>
      </c>
      <c r="AP24">
        <f t="shared" si="9"/>
        <v>3.0181959055799767</v>
      </c>
      <c r="AQ24">
        <f t="shared" si="10"/>
        <v>118.8</v>
      </c>
    </row>
    <row r="25" spans="3:43" x14ac:dyDescent="0.5">
      <c r="AD25">
        <v>180</v>
      </c>
      <c r="AF25">
        <f t="shared" si="5"/>
        <v>3.1415000000000002</v>
      </c>
      <c r="AH25">
        <f t="shared" si="8"/>
        <v>3.1415271376084206</v>
      </c>
      <c r="AK25">
        <v>117.8</v>
      </c>
      <c r="AM25">
        <v>2.5</v>
      </c>
      <c r="AP25">
        <f t="shared" si="9"/>
        <v>3.1415271376084206</v>
      </c>
      <c r="AQ25">
        <f t="shared" si="10"/>
        <v>117.8</v>
      </c>
    </row>
    <row r="27" spans="3:43" x14ac:dyDescent="0.5">
      <c r="C27" t="s">
        <v>2</v>
      </c>
      <c r="U27" t="s">
        <v>37</v>
      </c>
    </row>
    <row r="28" spans="3:43" x14ac:dyDescent="0.5">
      <c r="C28" t="s">
        <v>14</v>
      </c>
      <c r="D28" t="s">
        <v>11</v>
      </c>
      <c r="E28" t="s">
        <v>29</v>
      </c>
      <c r="F28" t="s">
        <v>12</v>
      </c>
      <c r="G28" t="s">
        <v>32</v>
      </c>
      <c r="H28" t="s">
        <v>10</v>
      </c>
      <c r="I28" t="s">
        <v>30</v>
      </c>
      <c r="K28" t="s">
        <v>4</v>
      </c>
      <c r="L28" t="s">
        <v>21</v>
      </c>
      <c r="M28" t="s">
        <v>5</v>
      </c>
      <c r="N28" t="s">
        <v>25</v>
      </c>
    </row>
    <row r="29" spans="3:43" x14ac:dyDescent="0.5">
      <c r="C29" t="s">
        <v>13</v>
      </c>
      <c r="D29">
        <v>180</v>
      </c>
      <c r="E29">
        <v>0.1</v>
      </c>
      <c r="F29">
        <f t="shared" ref="F29:F47" si="11">(D29*3.1415)/ 180</f>
        <v>3.1415000000000002</v>
      </c>
      <c r="G29">
        <f>E29*3.1415/180</f>
        <v>1.7452777777777781E-3</v>
      </c>
      <c r="H29">
        <f t="shared" ref="H29:H47" si="12">ACOS((0.5*COS(F29))-0.5)</f>
        <v>3.1415271376084206</v>
      </c>
      <c r="I29">
        <f>COS(H29+G29)-COS(H29)</f>
        <v>1.4086533427493109E-6</v>
      </c>
      <c r="K29">
        <v>84.2</v>
      </c>
      <c r="L29">
        <f>K29*0.001</f>
        <v>8.4200000000000011E-2</v>
      </c>
      <c r="M29">
        <v>1</v>
      </c>
      <c r="N29">
        <f>M29*0.001</f>
        <v>1E-3</v>
      </c>
      <c r="O29">
        <v>3.1415271376084206</v>
      </c>
      <c r="P29">
        <v>8.4200000000000011E-2</v>
      </c>
      <c r="AC29" t="s">
        <v>33</v>
      </c>
      <c r="AD29" t="s">
        <v>39</v>
      </c>
    </row>
    <row r="30" spans="3:43" x14ac:dyDescent="0.5">
      <c r="D30">
        <f>D29-10</f>
        <v>170</v>
      </c>
      <c r="E30">
        <v>0.1</v>
      </c>
      <c r="F30">
        <f t="shared" si="11"/>
        <v>2.9669722222222226</v>
      </c>
      <c r="G30">
        <f t="shared" ref="G30:G47" si="13">E30*3.1415/180</f>
        <v>1.7452777777777781E-3</v>
      </c>
      <c r="H30">
        <f t="shared" si="12"/>
        <v>3.0181959055799767</v>
      </c>
      <c r="I30">
        <f>COS(H30+G30)-COS(H30)</f>
        <v>-2.1330394947693954E-4</v>
      </c>
      <c r="K30">
        <v>82.3</v>
      </c>
      <c r="L30">
        <f t="shared" ref="L30:L47" si="14">K30*0.001</f>
        <v>8.2299999999999998E-2</v>
      </c>
      <c r="M30">
        <v>1.5</v>
      </c>
      <c r="N30">
        <f t="shared" ref="N30:N47" si="15">M30*0.001</f>
        <v>1.5E-3</v>
      </c>
      <c r="O30">
        <v>3.0181959055799767</v>
      </c>
      <c r="P30">
        <v>8.2299999999999998E-2</v>
      </c>
      <c r="AC30" t="s">
        <v>13</v>
      </c>
    </row>
    <row r="31" spans="3:43" x14ac:dyDescent="0.5">
      <c r="D31">
        <f t="shared" ref="D31:D47" si="16">D30-10</f>
        <v>160</v>
      </c>
      <c r="E31">
        <v>0.1</v>
      </c>
      <c r="F31">
        <f t="shared" si="11"/>
        <v>2.7924444444444445</v>
      </c>
      <c r="G31">
        <f t="shared" si="13"/>
        <v>1.7452777777777781E-3</v>
      </c>
      <c r="H31">
        <f t="shared" si="12"/>
        <v>2.8953379479392147</v>
      </c>
      <c r="I31">
        <f t="shared" ref="I31:I92" si="17">COS(H31+G31)-COS(H31)</f>
        <v>-4.23974978610131E-4</v>
      </c>
      <c r="K31">
        <v>82.1</v>
      </c>
      <c r="L31">
        <f t="shared" si="14"/>
        <v>8.2099999999999992E-2</v>
      </c>
      <c r="M31">
        <v>1.5</v>
      </c>
      <c r="N31">
        <f t="shared" si="15"/>
        <v>1.5E-3</v>
      </c>
      <c r="O31">
        <v>2.8953379479392147</v>
      </c>
      <c r="P31">
        <v>8.2099999999999992E-2</v>
      </c>
      <c r="AD31" t="s">
        <v>11</v>
      </c>
      <c r="AE31" t="s">
        <v>29</v>
      </c>
      <c r="AF31" t="s">
        <v>12</v>
      </c>
      <c r="AG31" t="s">
        <v>32</v>
      </c>
      <c r="AH31" t="s">
        <v>31</v>
      </c>
      <c r="AI31" t="s">
        <v>30</v>
      </c>
      <c r="AK31" t="s">
        <v>4</v>
      </c>
      <c r="AL31" t="s">
        <v>21</v>
      </c>
      <c r="AM31" t="s">
        <v>5</v>
      </c>
      <c r="AN31" t="s">
        <v>24</v>
      </c>
      <c r="AP31" t="s">
        <v>34</v>
      </c>
      <c r="AQ31" t="s">
        <v>35</v>
      </c>
    </row>
    <row r="32" spans="3:43" x14ac:dyDescent="0.5">
      <c r="D32">
        <f t="shared" si="16"/>
        <v>150</v>
      </c>
      <c r="E32">
        <v>0.1</v>
      </c>
      <c r="F32">
        <f t="shared" si="11"/>
        <v>2.6179166666666669</v>
      </c>
      <c r="G32">
        <f t="shared" si="13"/>
        <v>1.7452777777777781E-3</v>
      </c>
      <c r="H32">
        <f t="shared" si="12"/>
        <v>2.7734389286959695</v>
      </c>
      <c r="I32">
        <f t="shared" si="17"/>
        <v>-6.2669283482841287E-4</v>
      </c>
      <c r="K32">
        <v>81.900000000000006</v>
      </c>
      <c r="L32">
        <f t="shared" si="14"/>
        <v>8.1900000000000001E-2</v>
      </c>
      <c r="M32">
        <v>1.5</v>
      </c>
      <c r="N32">
        <f t="shared" si="15"/>
        <v>1.5E-3</v>
      </c>
      <c r="O32">
        <v>2.7734389286959695</v>
      </c>
      <c r="P32">
        <v>8.1900000000000001E-2</v>
      </c>
      <c r="AD32">
        <v>0</v>
      </c>
      <c r="AF32">
        <f t="shared" ref="AF32:AF50" si="18" xml:space="preserve"> 3.1415 * AD32/180</f>
        <v>0</v>
      </c>
      <c r="AH32">
        <f>ACOS((0.5*COS(AF32))-0.5)</f>
        <v>1.5707963267948966</v>
      </c>
      <c r="AK32">
        <v>84.9</v>
      </c>
      <c r="AM32">
        <v>1</v>
      </c>
      <c r="AP32">
        <f>AH32</f>
        <v>1.5707963267948966</v>
      </c>
      <c r="AQ32">
        <f>AK32</f>
        <v>84.9</v>
      </c>
    </row>
    <row r="33" spans="4:43" x14ac:dyDescent="0.5">
      <c r="D33">
        <f t="shared" si="16"/>
        <v>140</v>
      </c>
      <c r="E33">
        <v>0.1</v>
      </c>
      <c r="F33">
        <f t="shared" si="11"/>
        <v>2.4433888888888888</v>
      </c>
      <c r="G33">
        <f t="shared" si="13"/>
        <v>1.7452777777777781E-3</v>
      </c>
      <c r="H33">
        <f t="shared" si="12"/>
        <v>2.6530101014524243</v>
      </c>
      <c r="I33">
        <f t="shared" si="17"/>
        <v>-8.1784410864227386E-4</v>
      </c>
      <c r="K33">
        <v>72.5</v>
      </c>
      <c r="L33">
        <f t="shared" si="14"/>
        <v>7.2499999999999995E-2</v>
      </c>
      <c r="M33">
        <v>1</v>
      </c>
      <c r="N33">
        <f t="shared" si="15"/>
        <v>1E-3</v>
      </c>
      <c r="O33">
        <v>2.6530101014524243</v>
      </c>
      <c r="P33">
        <v>7.2499999999999995E-2</v>
      </c>
      <c r="AD33">
        <v>10</v>
      </c>
      <c r="AF33">
        <f t="shared" si="18"/>
        <v>0.17452777777777778</v>
      </c>
      <c r="AH33">
        <f t="shared" ref="AH33:AH50" si="19">ACOS((0.5*COS(AF33))-0.5)</f>
        <v>1.5783920764148944</v>
      </c>
      <c r="AK33">
        <v>83.4</v>
      </c>
      <c r="AM33">
        <v>1</v>
      </c>
      <c r="AP33">
        <f t="shared" ref="AP33:AP50" si="20">AH33</f>
        <v>1.5783920764148944</v>
      </c>
      <c r="AQ33">
        <f t="shared" ref="AQ33:AQ50" si="21">AK33</f>
        <v>83.4</v>
      </c>
    </row>
    <row r="34" spans="4:43" x14ac:dyDescent="0.5">
      <c r="D34">
        <f t="shared" si="16"/>
        <v>130</v>
      </c>
      <c r="E34">
        <v>0.1</v>
      </c>
      <c r="F34">
        <f t="shared" si="11"/>
        <v>2.2688611111111112</v>
      </c>
      <c r="G34">
        <f t="shared" si="13"/>
        <v>1.7452777777777781E-3</v>
      </c>
      <c r="H34">
        <f t="shared" si="12"/>
        <v>2.5346018477865488</v>
      </c>
      <c r="I34">
        <f t="shared" si="17"/>
        <v>-9.9425218806814541E-4</v>
      </c>
      <c r="K34">
        <v>74.2</v>
      </c>
      <c r="L34">
        <f t="shared" si="14"/>
        <v>7.4200000000000002E-2</v>
      </c>
      <c r="M34">
        <v>1</v>
      </c>
      <c r="N34">
        <f t="shared" si="15"/>
        <v>1E-3</v>
      </c>
      <c r="O34">
        <v>2.5346018477865488</v>
      </c>
      <c r="P34">
        <v>7.4200000000000002E-2</v>
      </c>
      <c r="AD34">
        <v>20</v>
      </c>
      <c r="AF34">
        <f t="shared" si="18"/>
        <v>0.34905555555555556</v>
      </c>
      <c r="AH34">
        <f t="shared" si="19"/>
        <v>1.6009528264899993</v>
      </c>
      <c r="AK34">
        <v>82.6</v>
      </c>
      <c r="AM34">
        <v>1</v>
      </c>
      <c r="AP34">
        <f t="shared" si="20"/>
        <v>1.6009528264899993</v>
      </c>
      <c r="AQ34">
        <f t="shared" si="21"/>
        <v>82.6</v>
      </c>
    </row>
    <row r="35" spans="4:43" x14ac:dyDescent="0.5">
      <c r="D35">
        <f t="shared" si="16"/>
        <v>120</v>
      </c>
      <c r="E35">
        <v>0.1</v>
      </c>
      <c r="F35">
        <f t="shared" si="11"/>
        <v>2.0943333333333336</v>
      </c>
      <c r="G35">
        <f t="shared" si="13"/>
        <v>1.7452777777777781E-3</v>
      </c>
      <c r="H35">
        <f t="shared" si="12"/>
        <v>2.4188179686406213</v>
      </c>
      <c r="I35">
        <f t="shared" si="17"/>
        <v>-1.1533028787718003E-3</v>
      </c>
      <c r="K35">
        <v>66</v>
      </c>
      <c r="L35">
        <f t="shared" si="14"/>
        <v>6.6000000000000003E-2</v>
      </c>
      <c r="M35">
        <v>1</v>
      </c>
      <c r="N35">
        <f t="shared" si="15"/>
        <v>1E-3</v>
      </c>
      <c r="O35">
        <v>2.4188179686406213</v>
      </c>
      <c r="P35">
        <v>6.6000000000000003E-2</v>
      </c>
      <c r="AD35">
        <v>30</v>
      </c>
      <c r="AF35">
        <f t="shared" si="18"/>
        <v>0.5235833333333334</v>
      </c>
      <c r="AH35">
        <f t="shared" si="19"/>
        <v>1.6378299557948135</v>
      </c>
      <c r="AK35">
        <v>80.3</v>
      </c>
      <c r="AM35">
        <v>1</v>
      </c>
      <c r="AP35">
        <f t="shared" si="20"/>
        <v>1.6378299557948135</v>
      </c>
      <c r="AQ35">
        <f t="shared" si="21"/>
        <v>80.3</v>
      </c>
    </row>
    <row r="36" spans="4:43" x14ac:dyDescent="0.5">
      <c r="D36">
        <f t="shared" si="16"/>
        <v>110</v>
      </c>
      <c r="E36">
        <v>0.1</v>
      </c>
      <c r="F36">
        <f t="shared" si="11"/>
        <v>1.9198055555555555</v>
      </c>
      <c r="G36">
        <f t="shared" si="13"/>
        <v>1.7452777777777781E-3</v>
      </c>
      <c r="H36">
        <f t="shared" si="12"/>
        <v>2.3063306913269903</v>
      </c>
      <c r="I36">
        <f t="shared" si="17"/>
        <v>-1.2930525819514482E-3</v>
      </c>
      <c r="K36">
        <v>51.4</v>
      </c>
      <c r="L36">
        <f t="shared" si="14"/>
        <v>5.1400000000000001E-2</v>
      </c>
      <c r="M36">
        <v>1</v>
      </c>
      <c r="N36">
        <f t="shared" si="15"/>
        <v>1E-3</v>
      </c>
      <c r="O36">
        <v>2.3063306913269903</v>
      </c>
      <c r="P36">
        <v>5.1400000000000001E-2</v>
      </c>
      <c r="AD36">
        <v>40</v>
      </c>
      <c r="AF36">
        <f t="shared" si="18"/>
        <v>0.69811111111111113</v>
      </c>
      <c r="AH36">
        <f t="shared" si="19"/>
        <v>1.6880358818914452</v>
      </c>
      <c r="AK36">
        <v>81.5</v>
      </c>
      <c r="AM36">
        <v>1</v>
      </c>
      <c r="AP36">
        <f t="shared" si="20"/>
        <v>1.6880358818914452</v>
      </c>
      <c r="AQ36">
        <f t="shared" si="21"/>
        <v>81.5</v>
      </c>
    </row>
    <row r="37" spans="4:43" x14ac:dyDescent="0.5">
      <c r="D37">
        <f t="shared" si="16"/>
        <v>100</v>
      </c>
      <c r="E37">
        <v>0.1</v>
      </c>
      <c r="F37">
        <f t="shared" si="11"/>
        <v>1.7452777777777779</v>
      </c>
      <c r="G37">
        <f t="shared" si="13"/>
        <v>1.7452777777777781E-3</v>
      </c>
      <c r="H37">
        <f t="shared" si="12"/>
        <v>2.197896003866108</v>
      </c>
      <c r="I37">
        <f t="shared" si="17"/>
        <v>-1.4123142821557133E-3</v>
      </c>
      <c r="K37">
        <v>51.3</v>
      </c>
      <c r="L37">
        <f t="shared" si="14"/>
        <v>5.1299999999999998E-2</v>
      </c>
      <c r="M37">
        <v>1</v>
      </c>
      <c r="N37">
        <f t="shared" si="15"/>
        <v>1E-3</v>
      </c>
      <c r="O37">
        <v>2.197896003866108</v>
      </c>
      <c r="P37">
        <v>5.1299999999999998E-2</v>
      </c>
      <c r="AD37">
        <v>50</v>
      </c>
      <c r="AF37">
        <f t="shared" si="18"/>
        <v>0.87263888888888896</v>
      </c>
      <c r="AH37">
        <f t="shared" si="19"/>
        <v>1.7503559939372297</v>
      </c>
      <c r="AK37">
        <v>80.099999999999994</v>
      </c>
      <c r="AM37">
        <v>1</v>
      </c>
      <c r="AP37">
        <f t="shared" si="20"/>
        <v>1.7503559939372297</v>
      </c>
      <c r="AQ37">
        <f t="shared" si="21"/>
        <v>80.099999999999994</v>
      </c>
    </row>
    <row r="38" spans="4:43" x14ac:dyDescent="0.5">
      <c r="D38">
        <f t="shared" si="16"/>
        <v>90</v>
      </c>
      <c r="E38">
        <v>0.1</v>
      </c>
      <c r="F38">
        <f t="shared" si="11"/>
        <v>1.5707500000000001</v>
      </c>
      <c r="G38">
        <f t="shared" si="13"/>
        <v>1.7452777777777781E-3</v>
      </c>
      <c r="H38">
        <f t="shared" si="12"/>
        <v>2.0943683558122101</v>
      </c>
      <c r="I38">
        <f t="shared" si="17"/>
        <v>-1.5107160012971521E-3</v>
      </c>
      <c r="K38">
        <v>49.2</v>
      </c>
      <c r="L38">
        <f t="shared" si="14"/>
        <v>4.9200000000000001E-2</v>
      </c>
      <c r="M38">
        <v>1</v>
      </c>
      <c r="N38">
        <f t="shared" si="15"/>
        <v>1E-3</v>
      </c>
      <c r="O38">
        <v>2.0943683558122101</v>
      </c>
      <c r="P38">
        <v>4.9200000000000001E-2</v>
      </c>
      <c r="AD38">
        <v>60</v>
      </c>
      <c r="AF38">
        <f t="shared" si="18"/>
        <v>1.0471666666666668</v>
      </c>
      <c r="AH38">
        <f t="shared" si="19"/>
        <v>1.8234627701030712</v>
      </c>
      <c r="AK38">
        <v>82.2</v>
      </c>
      <c r="AM38">
        <v>1</v>
      </c>
      <c r="AP38">
        <f t="shared" si="20"/>
        <v>1.8234627701030712</v>
      </c>
      <c r="AQ38">
        <f t="shared" si="21"/>
        <v>82.2</v>
      </c>
    </row>
    <row r="39" spans="4:43" x14ac:dyDescent="0.5">
      <c r="D39">
        <f t="shared" si="16"/>
        <v>80</v>
      </c>
      <c r="E39">
        <v>0.1</v>
      </c>
      <c r="F39">
        <f t="shared" si="11"/>
        <v>1.3962222222222223</v>
      </c>
      <c r="G39">
        <f t="shared" si="13"/>
        <v>1.7452777777777781E-3</v>
      </c>
      <c r="H39">
        <f t="shared" si="12"/>
        <v>1.996712891474163</v>
      </c>
      <c r="I39">
        <f t="shared" si="17"/>
        <v>-1.5887253728842365E-3</v>
      </c>
      <c r="K39">
        <v>46.2</v>
      </c>
      <c r="L39">
        <f t="shared" si="14"/>
        <v>4.6200000000000005E-2</v>
      </c>
      <c r="M39">
        <v>1</v>
      </c>
      <c r="N39">
        <f t="shared" si="15"/>
        <v>1E-3</v>
      </c>
      <c r="O39">
        <v>1.996712891474163</v>
      </c>
      <c r="P39">
        <v>4.6200000000000005E-2</v>
      </c>
      <c r="AD39">
        <v>70</v>
      </c>
      <c r="AF39">
        <f t="shared" si="18"/>
        <v>1.2216944444444444</v>
      </c>
      <c r="AH39">
        <f t="shared" si="19"/>
        <v>1.9060121617472292</v>
      </c>
      <c r="AK39">
        <v>83.3</v>
      </c>
      <c r="AM39">
        <v>1</v>
      </c>
      <c r="AP39">
        <f t="shared" si="20"/>
        <v>1.9060121617472292</v>
      </c>
      <c r="AQ39">
        <f t="shared" si="21"/>
        <v>83.3</v>
      </c>
    </row>
    <row r="40" spans="4:43" x14ac:dyDescent="0.5">
      <c r="D40">
        <f t="shared" si="16"/>
        <v>70</v>
      </c>
      <c r="E40">
        <v>0.1</v>
      </c>
      <c r="F40">
        <f t="shared" si="11"/>
        <v>1.2216944444444444</v>
      </c>
      <c r="G40">
        <f t="shared" si="13"/>
        <v>1.7452777777777781E-3</v>
      </c>
      <c r="H40">
        <f t="shared" si="12"/>
        <v>1.9060121617472292</v>
      </c>
      <c r="I40">
        <f t="shared" si="17"/>
        <v>-1.6476325818663984E-3</v>
      </c>
      <c r="K40">
        <v>40.299999999999997</v>
      </c>
      <c r="L40">
        <f t="shared" si="14"/>
        <v>4.0299999999999996E-2</v>
      </c>
      <c r="M40">
        <v>1.5</v>
      </c>
      <c r="N40">
        <f t="shared" si="15"/>
        <v>1.5E-3</v>
      </c>
      <c r="O40">
        <v>1.9060121617472292</v>
      </c>
      <c r="P40">
        <v>4.0299999999999996E-2</v>
      </c>
      <c r="AD40">
        <v>80</v>
      </c>
      <c r="AF40">
        <f t="shared" si="18"/>
        <v>1.3962222222222223</v>
      </c>
      <c r="AH40">
        <f t="shared" si="19"/>
        <v>1.996712891474163</v>
      </c>
      <c r="AK40">
        <v>77.8</v>
      </c>
      <c r="AM40">
        <v>1</v>
      </c>
      <c r="AP40">
        <f t="shared" si="20"/>
        <v>1.996712891474163</v>
      </c>
      <c r="AQ40">
        <f t="shared" si="21"/>
        <v>77.8</v>
      </c>
    </row>
    <row r="41" spans="4:43" x14ac:dyDescent="0.5">
      <c r="D41">
        <f t="shared" si="16"/>
        <v>60</v>
      </c>
      <c r="E41">
        <v>0.1</v>
      </c>
      <c r="F41">
        <f t="shared" si="11"/>
        <v>1.0471666666666668</v>
      </c>
      <c r="G41">
        <f t="shared" si="13"/>
        <v>1.7452777777777781E-3</v>
      </c>
      <c r="H41">
        <f t="shared" si="12"/>
        <v>1.8234627701030712</v>
      </c>
      <c r="I41">
        <f t="shared" si="17"/>
        <v>-1.6894823814332938E-3</v>
      </c>
      <c r="K41">
        <v>38.200000000000003</v>
      </c>
      <c r="L41">
        <f t="shared" si="14"/>
        <v>3.8200000000000005E-2</v>
      </c>
      <c r="M41">
        <v>1</v>
      </c>
      <c r="N41">
        <f t="shared" si="15"/>
        <v>1E-3</v>
      </c>
      <c r="O41">
        <v>1.8234627701030712</v>
      </c>
      <c r="P41">
        <v>3.8200000000000005E-2</v>
      </c>
      <c r="AD41">
        <v>90</v>
      </c>
      <c r="AF41">
        <f t="shared" si="18"/>
        <v>1.5707500000000001</v>
      </c>
      <c r="AH41">
        <f t="shared" si="19"/>
        <v>2.0943683558122101</v>
      </c>
      <c r="AK41">
        <v>76.7</v>
      </c>
      <c r="AM41">
        <v>1</v>
      </c>
      <c r="AP41">
        <f t="shared" si="20"/>
        <v>2.0943683558122101</v>
      </c>
      <c r="AQ41">
        <f t="shared" si="21"/>
        <v>76.7</v>
      </c>
    </row>
    <row r="42" spans="4:43" x14ac:dyDescent="0.5">
      <c r="D42">
        <f>D41-10</f>
        <v>50</v>
      </c>
      <c r="E42">
        <v>0.1</v>
      </c>
      <c r="F42">
        <f t="shared" si="11"/>
        <v>0.87263888888888896</v>
      </c>
      <c r="G42">
        <f t="shared" si="13"/>
        <v>1.7452777777777781E-3</v>
      </c>
      <c r="H42">
        <f t="shared" si="12"/>
        <v>1.7503559939372297</v>
      </c>
      <c r="I42">
        <f t="shared" si="17"/>
        <v>-1.7169450787156981E-3</v>
      </c>
      <c r="K42">
        <v>41.7</v>
      </c>
      <c r="L42">
        <f t="shared" si="14"/>
        <v>4.1700000000000001E-2</v>
      </c>
      <c r="M42">
        <v>1</v>
      </c>
      <c r="N42">
        <f t="shared" si="15"/>
        <v>1E-3</v>
      </c>
      <c r="O42">
        <v>1.7503559939372297</v>
      </c>
      <c r="P42">
        <v>4.1700000000000001E-2</v>
      </c>
      <c r="AD42">
        <v>100</v>
      </c>
      <c r="AF42">
        <f t="shared" si="18"/>
        <v>1.7452777777777779</v>
      </c>
      <c r="AH42">
        <f t="shared" si="19"/>
        <v>2.197896003866108</v>
      </c>
      <c r="AK42">
        <v>82.7</v>
      </c>
      <c r="AM42">
        <v>1</v>
      </c>
      <c r="AP42">
        <f t="shared" si="20"/>
        <v>2.197896003866108</v>
      </c>
      <c r="AQ42">
        <f t="shared" si="21"/>
        <v>82.7</v>
      </c>
    </row>
    <row r="43" spans="4:43" x14ac:dyDescent="0.5">
      <c r="D43">
        <f t="shared" si="16"/>
        <v>40</v>
      </c>
      <c r="E43">
        <v>0.1</v>
      </c>
      <c r="F43">
        <f t="shared" si="11"/>
        <v>0.69811111111111113</v>
      </c>
      <c r="G43">
        <f t="shared" si="13"/>
        <v>1.7452777777777781E-3</v>
      </c>
      <c r="H43">
        <f t="shared" si="12"/>
        <v>1.6880358818914452</v>
      </c>
      <c r="I43">
        <f t="shared" si="17"/>
        <v>-1.7331179632935761E-3</v>
      </c>
      <c r="K43">
        <v>40.4</v>
      </c>
      <c r="L43">
        <f t="shared" si="14"/>
        <v>4.0399999999999998E-2</v>
      </c>
      <c r="M43">
        <v>1</v>
      </c>
      <c r="N43">
        <f t="shared" si="15"/>
        <v>1E-3</v>
      </c>
      <c r="O43">
        <v>1.6880358818914452</v>
      </c>
      <c r="P43">
        <v>4.0399999999999998E-2</v>
      </c>
      <c r="AD43">
        <v>110</v>
      </c>
      <c r="AF43">
        <f t="shared" si="18"/>
        <v>1.9198055555555555</v>
      </c>
      <c r="AH43">
        <f t="shared" si="19"/>
        <v>2.3063306913269903</v>
      </c>
      <c r="AK43">
        <v>94.3</v>
      </c>
      <c r="AM43">
        <v>1</v>
      </c>
      <c r="AP43">
        <f t="shared" si="20"/>
        <v>2.3063306913269903</v>
      </c>
      <c r="AQ43">
        <f t="shared" si="21"/>
        <v>94.3</v>
      </c>
    </row>
    <row r="44" spans="4:43" x14ac:dyDescent="0.5">
      <c r="D44">
        <f t="shared" si="16"/>
        <v>30</v>
      </c>
      <c r="E44">
        <v>0.1</v>
      </c>
      <c r="F44">
        <f t="shared" si="11"/>
        <v>0.5235833333333334</v>
      </c>
      <c r="G44">
        <f t="shared" si="13"/>
        <v>1.7452777777777781E-3</v>
      </c>
      <c r="H44">
        <f t="shared" si="12"/>
        <v>1.6378299557948135</v>
      </c>
      <c r="I44">
        <f t="shared" si="17"/>
        <v>-1.7412551369765106E-3</v>
      </c>
      <c r="K44">
        <v>40.5</v>
      </c>
      <c r="L44">
        <f t="shared" si="14"/>
        <v>4.0500000000000001E-2</v>
      </c>
      <c r="M44">
        <v>1</v>
      </c>
      <c r="N44">
        <f t="shared" si="15"/>
        <v>1E-3</v>
      </c>
      <c r="O44">
        <v>1.6378299557948135</v>
      </c>
      <c r="P44">
        <v>4.0500000000000001E-2</v>
      </c>
      <c r="AD44">
        <v>120</v>
      </c>
      <c r="AF44">
        <f t="shared" si="18"/>
        <v>2.0943333333333336</v>
      </c>
      <c r="AH44">
        <f t="shared" si="19"/>
        <v>2.4188179686406213</v>
      </c>
      <c r="AK44">
        <v>93.8</v>
      </c>
      <c r="AM44">
        <v>1</v>
      </c>
      <c r="AP44">
        <f t="shared" si="20"/>
        <v>2.4188179686406213</v>
      </c>
      <c r="AQ44">
        <f t="shared" si="21"/>
        <v>93.8</v>
      </c>
    </row>
    <row r="45" spans="4:43" x14ac:dyDescent="0.5">
      <c r="D45">
        <f t="shared" si="16"/>
        <v>20</v>
      </c>
      <c r="E45">
        <v>0.1</v>
      </c>
      <c r="F45">
        <f t="shared" si="11"/>
        <v>0.34905555555555556</v>
      </c>
      <c r="G45">
        <f t="shared" si="13"/>
        <v>1.7452777777777781E-3</v>
      </c>
      <c r="H45">
        <f t="shared" si="12"/>
        <v>1.6009528264899993</v>
      </c>
      <c r="I45">
        <f t="shared" si="17"/>
        <v>-1.7444374405732668E-3</v>
      </c>
      <c r="K45">
        <v>39.4</v>
      </c>
      <c r="L45">
        <f t="shared" si="14"/>
        <v>3.9399999999999998E-2</v>
      </c>
      <c r="M45">
        <v>1</v>
      </c>
      <c r="N45">
        <f t="shared" si="15"/>
        <v>1E-3</v>
      </c>
      <c r="O45">
        <v>1.6009528264899993</v>
      </c>
      <c r="P45">
        <v>3.9399999999999998E-2</v>
      </c>
      <c r="AD45">
        <v>130</v>
      </c>
      <c r="AF45">
        <f t="shared" si="18"/>
        <v>2.2688611111111112</v>
      </c>
      <c r="AH45">
        <f t="shared" si="19"/>
        <v>2.5346018477865488</v>
      </c>
      <c r="AK45">
        <v>106.9</v>
      </c>
      <c r="AM45">
        <v>1</v>
      </c>
      <c r="AP45">
        <f t="shared" si="20"/>
        <v>2.5346018477865488</v>
      </c>
      <c r="AQ45">
        <f t="shared" si="21"/>
        <v>106.9</v>
      </c>
    </row>
    <row r="46" spans="4:43" x14ac:dyDescent="0.5">
      <c r="D46">
        <f t="shared" si="16"/>
        <v>10</v>
      </c>
      <c r="E46">
        <v>0.1</v>
      </c>
      <c r="F46">
        <f t="shared" si="11"/>
        <v>0.17452777777777778</v>
      </c>
      <c r="G46">
        <f t="shared" si="13"/>
        <v>1.7452777777777781E-3</v>
      </c>
      <c r="H46">
        <f t="shared" si="12"/>
        <v>1.5783920764148944</v>
      </c>
      <c r="I46">
        <f t="shared" si="17"/>
        <v>-1.7452149765756157E-3</v>
      </c>
      <c r="K46">
        <v>40.299999999999997</v>
      </c>
      <c r="L46">
        <f t="shared" si="14"/>
        <v>4.0299999999999996E-2</v>
      </c>
      <c r="M46">
        <v>1</v>
      </c>
      <c r="N46">
        <f t="shared" si="15"/>
        <v>1E-3</v>
      </c>
      <c r="O46">
        <v>1.5783920764148944</v>
      </c>
      <c r="P46">
        <v>4.0299999999999996E-2</v>
      </c>
      <c r="AD46">
        <v>140</v>
      </c>
      <c r="AF46">
        <f t="shared" si="18"/>
        <v>2.4433888888888888</v>
      </c>
      <c r="AH46">
        <f t="shared" si="19"/>
        <v>2.6530101014524243</v>
      </c>
      <c r="AK46">
        <v>116.6</v>
      </c>
      <c r="AM46">
        <v>1</v>
      </c>
      <c r="AP46">
        <f t="shared" si="20"/>
        <v>2.6530101014524243</v>
      </c>
      <c r="AQ46">
        <f t="shared" si="21"/>
        <v>116.6</v>
      </c>
    </row>
    <row r="47" spans="4:43" x14ac:dyDescent="0.5">
      <c r="D47">
        <f t="shared" si="16"/>
        <v>0</v>
      </c>
      <c r="E47">
        <v>0.1</v>
      </c>
      <c r="F47">
        <f t="shared" si="11"/>
        <v>0</v>
      </c>
      <c r="G47">
        <f t="shared" si="13"/>
        <v>1.7452777777777781E-3</v>
      </c>
      <c r="H47">
        <f t="shared" si="12"/>
        <v>1.5707963267948966</v>
      </c>
      <c r="I47">
        <f t="shared" si="17"/>
        <v>-1.7452768917601527E-3</v>
      </c>
      <c r="K47">
        <v>39.799999999999997</v>
      </c>
      <c r="L47">
        <f t="shared" si="14"/>
        <v>3.9799999999999995E-2</v>
      </c>
      <c r="M47">
        <v>1</v>
      </c>
      <c r="N47">
        <f t="shared" si="15"/>
        <v>1E-3</v>
      </c>
      <c r="O47">
        <v>1.5707963267948966</v>
      </c>
      <c r="P47">
        <v>3.9799999999999995E-2</v>
      </c>
      <c r="AD47">
        <v>150</v>
      </c>
      <c r="AF47">
        <f t="shared" si="18"/>
        <v>2.6179166666666669</v>
      </c>
      <c r="AH47">
        <f t="shared" si="19"/>
        <v>2.7734389286959695</v>
      </c>
      <c r="AK47">
        <v>125.1</v>
      </c>
      <c r="AM47">
        <v>1</v>
      </c>
      <c r="AP47">
        <f t="shared" si="20"/>
        <v>2.7734389286959695</v>
      </c>
      <c r="AQ47">
        <f t="shared" si="21"/>
        <v>125.1</v>
      </c>
    </row>
    <row r="48" spans="4:43" x14ac:dyDescent="0.5">
      <c r="AD48">
        <v>160</v>
      </c>
      <c r="AF48">
        <f t="shared" si="18"/>
        <v>2.7924444444444445</v>
      </c>
      <c r="AH48">
        <f t="shared" si="19"/>
        <v>2.8953379479392147</v>
      </c>
      <c r="AK48">
        <v>132.80000000000001</v>
      </c>
      <c r="AM48">
        <v>2</v>
      </c>
      <c r="AP48">
        <f t="shared" si="20"/>
        <v>2.8953379479392147</v>
      </c>
      <c r="AQ48">
        <f t="shared" si="21"/>
        <v>132.80000000000001</v>
      </c>
    </row>
    <row r="49" spans="3:43" x14ac:dyDescent="0.5">
      <c r="AD49">
        <v>170</v>
      </c>
      <c r="AF49">
        <f t="shared" si="18"/>
        <v>2.9669722222222226</v>
      </c>
      <c r="AH49">
        <f t="shared" si="19"/>
        <v>3.0181959055799767</v>
      </c>
      <c r="AK49">
        <v>135.69999999999999</v>
      </c>
      <c r="AM49">
        <v>2</v>
      </c>
      <c r="AP49">
        <f t="shared" si="20"/>
        <v>3.0181959055799767</v>
      </c>
      <c r="AQ49">
        <f t="shared" si="21"/>
        <v>135.69999999999999</v>
      </c>
    </row>
    <row r="50" spans="3:43" x14ac:dyDescent="0.5">
      <c r="C50" t="s">
        <v>2</v>
      </c>
      <c r="U50" t="s">
        <v>38</v>
      </c>
      <c r="AD50">
        <v>180</v>
      </c>
      <c r="AF50">
        <f t="shared" si="18"/>
        <v>3.1415000000000002</v>
      </c>
      <c r="AH50">
        <f t="shared" si="19"/>
        <v>3.1415271376084206</v>
      </c>
      <c r="AK50">
        <v>137.9</v>
      </c>
      <c r="AM50">
        <v>2.5</v>
      </c>
      <c r="AP50">
        <f t="shared" si="20"/>
        <v>3.1415271376084206</v>
      </c>
      <c r="AQ50">
        <f t="shared" si="21"/>
        <v>137.9</v>
      </c>
    </row>
    <row r="51" spans="3:43" x14ac:dyDescent="0.5">
      <c r="C51" t="s">
        <v>15</v>
      </c>
      <c r="D51" t="s">
        <v>11</v>
      </c>
      <c r="E51" t="s">
        <v>29</v>
      </c>
      <c r="F51" t="s">
        <v>12</v>
      </c>
      <c r="G51" t="s">
        <v>32</v>
      </c>
      <c r="H51" t="s">
        <v>10</v>
      </c>
      <c r="I51" t="s">
        <v>30</v>
      </c>
      <c r="K51" t="s">
        <v>4</v>
      </c>
      <c r="L51" t="s">
        <v>21</v>
      </c>
      <c r="M51" t="s">
        <v>5</v>
      </c>
      <c r="N51" t="s">
        <v>25</v>
      </c>
      <c r="O51" t="s">
        <v>26</v>
      </c>
      <c r="P51" t="s">
        <v>27</v>
      </c>
    </row>
    <row r="52" spans="3:43" x14ac:dyDescent="0.5">
      <c r="C52" t="s">
        <v>22</v>
      </c>
      <c r="D52">
        <v>180</v>
      </c>
      <c r="E52">
        <v>0.1</v>
      </c>
      <c r="F52">
        <f t="shared" ref="F52:F70" si="22">(D52*3.1415)/ 180</f>
        <v>3.1415000000000002</v>
      </c>
      <c r="G52">
        <f>E52*3.1415/180</f>
        <v>1.7452777777777781E-3</v>
      </c>
      <c r="H52">
        <f t="shared" ref="H52:H70" si="23">ACOS((0.5*COS(F52))-0.5)</f>
        <v>3.1415271376084206</v>
      </c>
      <c r="I52">
        <f t="shared" si="17"/>
        <v>1.4086533427493109E-6</v>
      </c>
      <c r="K52" s="2">
        <v>193</v>
      </c>
      <c r="L52">
        <f>K52/(1-$C$53)*0.001</f>
        <v>6.6551724137930979</v>
      </c>
      <c r="M52">
        <v>1</v>
      </c>
      <c r="N52">
        <f>M52*0.001</f>
        <v>1E-3</v>
      </c>
      <c r="O52">
        <v>3.1415271376084206</v>
      </c>
      <c r="P52">
        <v>6.6551724137930979</v>
      </c>
      <c r="AC52" t="s">
        <v>33</v>
      </c>
    </row>
    <row r="53" spans="3:43" x14ac:dyDescent="0.5">
      <c r="C53">
        <v>0.97099999999999997</v>
      </c>
      <c r="D53">
        <v>170</v>
      </c>
      <c r="E53">
        <v>0.1</v>
      </c>
      <c r="F53">
        <f t="shared" si="22"/>
        <v>2.9669722222222226</v>
      </c>
      <c r="G53">
        <f t="shared" ref="G53:G70" si="24">E53*3.1415/180</f>
        <v>1.7452777777777781E-3</v>
      </c>
      <c r="H53">
        <f t="shared" si="23"/>
        <v>3.0181959055799767</v>
      </c>
      <c r="I53">
        <f t="shared" si="17"/>
        <v>-2.1330394947693954E-4</v>
      </c>
      <c r="K53">
        <v>193.8</v>
      </c>
      <c r="L53">
        <f t="shared" ref="L53:L70" si="25">K53/(1-$C$53)*0.001</f>
        <v>6.6827586206896497</v>
      </c>
      <c r="M53">
        <v>1</v>
      </c>
      <c r="N53">
        <f t="shared" ref="N53:N70" si="26">M53*0.001</f>
        <v>1E-3</v>
      </c>
      <c r="O53">
        <v>3.0181959055799767</v>
      </c>
      <c r="P53">
        <v>6.6827586206896497</v>
      </c>
      <c r="AC53" t="s">
        <v>8</v>
      </c>
      <c r="AE53" t="s">
        <v>40</v>
      </c>
    </row>
    <row r="54" spans="3:43" x14ac:dyDescent="0.5">
      <c r="D54">
        <v>160</v>
      </c>
      <c r="E54">
        <v>0.1</v>
      </c>
      <c r="F54">
        <f t="shared" si="22"/>
        <v>2.7924444444444445</v>
      </c>
      <c r="G54">
        <f t="shared" si="24"/>
        <v>1.7452777777777781E-3</v>
      </c>
      <c r="H54">
        <f t="shared" si="23"/>
        <v>2.8953379479392147</v>
      </c>
      <c r="I54">
        <f t="shared" si="17"/>
        <v>-4.23974978610131E-4</v>
      </c>
      <c r="K54">
        <v>191.8</v>
      </c>
      <c r="L54">
        <f t="shared" si="25"/>
        <v>6.6137931034482706</v>
      </c>
      <c r="M54">
        <v>1.5</v>
      </c>
      <c r="N54">
        <f t="shared" si="26"/>
        <v>1.5E-3</v>
      </c>
      <c r="O54">
        <v>2.8953379479392147</v>
      </c>
      <c r="P54">
        <v>6.6137931034482706</v>
      </c>
      <c r="AD54" t="s">
        <v>11</v>
      </c>
      <c r="AE54" t="s">
        <v>29</v>
      </c>
      <c r="AF54" t="s">
        <v>12</v>
      </c>
      <c r="AG54" t="s">
        <v>32</v>
      </c>
      <c r="AH54" t="s">
        <v>31</v>
      </c>
      <c r="AI54" t="s">
        <v>30</v>
      </c>
      <c r="AK54" t="s">
        <v>4</v>
      </c>
      <c r="AL54" t="s">
        <v>21</v>
      </c>
      <c r="AM54" t="s">
        <v>5</v>
      </c>
      <c r="AN54" t="s">
        <v>24</v>
      </c>
      <c r="AP54" t="s">
        <v>34</v>
      </c>
      <c r="AQ54" t="s">
        <v>35</v>
      </c>
    </row>
    <row r="55" spans="3:43" x14ac:dyDescent="0.5">
      <c r="D55">
        <v>150</v>
      </c>
      <c r="E55">
        <v>0.1</v>
      </c>
      <c r="F55">
        <f t="shared" si="22"/>
        <v>2.6179166666666669</v>
      </c>
      <c r="G55">
        <f t="shared" si="24"/>
        <v>1.7452777777777781E-3</v>
      </c>
      <c r="H55">
        <f t="shared" si="23"/>
        <v>2.7734389286959695</v>
      </c>
      <c r="I55">
        <f t="shared" si="17"/>
        <v>-6.2669283482841287E-4</v>
      </c>
      <c r="K55">
        <v>185.9</v>
      </c>
      <c r="L55">
        <f t="shared" si="25"/>
        <v>6.4103448275862016</v>
      </c>
      <c r="M55">
        <v>1</v>
      </c>
      <c r="N55">
        <f t="shared" si="26"/>
        <v>1E-3</v>
      </c>
      <c r="O55">
        <v>2.7734389286959695</v>
      </c>
      <c r="P55">
        <v>6.4103448275862016</v>
      </c>
      <c r="AD55">
        <v>0</v>
      </c>
      <c r="AF55">
        <f t="shared" ref="AF55:AF73" si="27" xml:space="preserve"> 3.1415 * AD55/180</f>
        <v>0</v>
      </c>
      <c r="AH55">
        <f>ACOS((0.5*COS(AF55))-0.5)</f>
        <v>1.5707963267948966</v>
      </c>
      <c r="AK55">
        <v>56.9</v>
      </c>
      <c r="AM55">
        <v>1</v>
      </c>
      <c r="AP55">
        <f>AH55</f>
        <v>1.5707963267948966</v>
      </c>
      <c r="AQ55">
        <f>AK55</f>
        <v>56.9</v>
      </c>
    </row>
    <row r="56" spans="3:43" x14ac:dyDescent="0.5">
      <c r="D56">
        <v>140</v>
      </c>
      <c r="E56">
        <v>0.1</v>
      </c>
      <c r="F56">
        <f t="shared" si="22"/>
        <v>2.4433888888888888</v>
      </c>
      <c r="G56">
        <f t="shared" si="24"/>
        <v>1.7452777777777781E-3</v>
      </c>
      <c r="H56">
        <f t="shared" si="23"/>
        <v>2.6530101014524243</v>
      </c>
      <c r="I56">
        <f t="shared" si="17"/>
        <v>-8.1784410864227386E-4</v>
      </c>
      <c r="K56">
        <v>169.3</v>
      </c>
      <c r="L56">
        <f t="shared" si="25"/>
        <v>5.8379310344827537</v>
      </c>
      <c r="M56">
        <v>1</v>
      </c>
      <c r="N56">
        <f t="shared" si="26"/>
        <v>1E-3</v>
      </c>
      <c r="O56">
        <v>2.6530101014524243</v>
      </c>
      <c r="P56">
        <v>5.8379310344827537</v>
      </c>
      <c r="AD56">
        <v>10</v>
      </c>
      <c r="AF56">
        <f t="shared" si="27"/>
        <v>0.17452777777777778</v>
      </c>
      <c r="AH56">
        <f t="shared" ref="AH56:AH73" si="28">ACOS((0.5*COS(AF56))-0.5)</f>
        <v>1.5783920764148944</v>
      </c>
      <c r="AK56">
        <v>60.1</v>
      </c>
      <c r="AM56">
        <v>1</v>
      </c>
      <c r="AP56">
        <f t="shared" ref="AP56:AP73" si="29">AH56</f>
        <v>1.5783920764148944</v>
      </c>
      <c r="AQ56">
        <f t="shared" ref="AQ56:AQ73" si="30">AK56</f>
        <v>60.1</v>
      </c>
    </row>
    <row r="57" spans="3:43" x14ac:dyDescent="0.5">
      <c r="D57">
        <v>130</v>
      </c>
      <c r="E57">
        <v>0.1</v>
      </c>
      <c r="F57">
        <f t="shared" si="22"/>
        <v>2.2688611111111112</v>
      </c>
      <c r="G57">
        <f t="shared" si="24"/>
        <v>1.7452777777777781E-3</v>
      </c>
      <c r="H57">
        <f t="shared" si="23"/>
        <v>2.5346018477865488</v>
      </c>
      <c r="I57">
        <f t="shared" si="17"/>
        <v>-9.9425218806814541E-4</v>
      </c>
      <c r="K57">
        <v>157.9</v>
      </c>
      <c r="L57">
        <f t="shared" si="25"/>
        <v>5.444827586206892</v>
      </c>
      <c r="M57">
        <v>1</v>
      </c>
      <c r="N57">
        <f t="shared" si="26"/>
        <v>1E-3</v>
      </c>
      <c r="O57">
        <v>2.5346018477865488</v>
      </c>
      <c r="P57">
        <v>5.444827586206892</v>
      </c>
      <c r="AD57">
        <v>20</v>
      </c>
      <c r="AF57">
        <f t="shared" si="27"/>
        <v>0.34905555555555556</v>
      </c>
      <c r="AH57">
        <f t="shared" si="28"/>
        <v>1.6009528264899993</v>
      </c>
      <c r="AK57">
        <v>58.7</v>
      </c>
      <c r="AM57">
        <v>1</v>
      </c>
      <c r="AP57">
        <f t="shared" si="29"/>
        <v>1.6009528264899993</v>
      </c>
      <c r="AQ57">
        <f t="shared" si="30"/>
        <v>58.7</v>
      </c>
    </row>
    <row r="58" spans="3:43" x14ac:dyDescent="0.5">
      <c r="D58">
        <v>120</v>
      </c>
      <c r="E58">
        <v>0.1</v>
      </c>
      <c r="F58">
        <f t="shared" si="22"/>
        <v>2.0943333333333336</v>
      </c>
      <c r="G58">
        <f t="shared" si="24"/>
        <v>1.7452777777777781E-3</v>
      </c>
      <c r="H58">
        <f t="shared" si="23"/>
        <v>2.4188179686406213</v>
      </c>
      <c r="I58">
        <f t="shared" si="17"/>
        <v>-1.1533028787718003E-3</v>
      </c>
      <c r="K58">
        <v>118.3</v>
      </c>
      <c r="L58">
        <f t="shared" si="25"/>
        <v>4.0793103448275829</v>
      </c>
      <c r="M58">
        <v>1</v>
      </c>
      <c r="N58">
        <f t="shared" si="26"/>
        <v>1E-3</v>
      </c>
      <c r="O58">
        <v>2.4188179686406213</v>
      </c>
      <c r="P58">
        <v>4.0793103448275829</v>
      </c>
      <c r="AD58">
        <v>30</v>
      </c>
      <c r="AF58">
        <f t="shared" si="27"/>
        <v>0.5235833333333334</v>
      </c>
      <c r="AH58">
        <f t="shared" si="28"/>
        <v>1.6378299557948135</v>
      </c>
      <c r="AK58">
        <v>59.1</v>
      </c>
      <c r="AM58">
        <v>1</v>
      </c>
      <c r="AP58">
        <f t="shared" si="29"/>
        <v>1.6378299557948135</v>
      </c>
      <c r="AQ58">
        <f t="shared" si="30"/>
        <v>59.1</v>
      </c>
    </row>
    <row r="59" spans="3:43" x14ac:dyDescent="0.5">
      <c r="D59">
        <v>110</v>
      </c>
      <c r="E59">
        <v>0.1</v>
      </c>
      <c r="F59">
        <f t="shared" si="22"/>
        <v>1.9198055555555555</v>
      </c>
      <c r="G59">
        <f t="shared" si="24"/>
        <v>1.7452777777777781E-3</v>
      </c>
      <c r="H59">
        <f t="shared" si="23"/>
        <v>2.3063306913269903</v>
      </c>
      <c r="I59">
        <f t="shared" si="17"/>
        <v>-1.2930525819514482E-3</v>
      </c>
      <c r="K59">
        <v>92.2</v>
      </c>
      <c r="L59">
        <f t="shared" si="25"/>
        <v>3.1793103448275835</v>
      </c>
      <c r="M59">
        <v>1</v>
      </c>
      <c r="N59">
        <f t="shared" si="26"/>
        <v>1E-3</v>
      </c>
      <c r="O59">
        <v>2.3063306913269903</v>
      </c>
      <c r="P59">
        <v>3.1793103448275835</v>
      </c>
      <c r="AD59">
        <v>40</v>
      </c>
      <c r="AF59">
        <f t="shared" si="27"/>
        <v>0.69811111111111113</v>
      </c>
      <c r="AH59">
        <f t="shared" si="28"/>
        <v>1.6880358818914452</v>
      </c>
      <c r="AK59">
        <v>42.6</v>
      </c>
      <c r="AM59">
        <v>1</v>
      </c>
      <c r="AP59">
        <f t="shared" si="29"/>
        <v>1.6880358818914452</v>
      </c>
      <c r="AQ59">
        <f t="shared" si="30"/>
        <v>42.6</v>
      </c>
    </row>
    <row r="60" spans="3:43" x14ac:dyDescent="0.5">
      <c r="D60">
        <v>100</v>
      </c>
      <c r="E60">
        <v>0.1</v>
      </c>
      <c r="F60">
        <f t="shared" si="22"/>
        <v>1.7452777777777779</v>
      </c>
      <c r="G60">
        <f t="shared" si="24"/>
        <v>1.7452777777777781E-3</v>
      </c>
      <c r="H60">
        <f t="shared" si="23"/>
        <v>2.197896003866108</v>
      </c>
      <c r="I60">
        <f t="shared" si="17"/>
        <v>-1.4123142821557133E-3</v>
      </c>
      <c r="K60">
        <v>94.2</v>
      </c>
      <c r="L60">
        <f t="shared" si="25"/>
        <v>3.2482758620689629</v>
      </c>
      <c r="M60">
        <v>1</v>
      </c>
      <c r="N60">
        <f t="shared" si="26"/>
        <v>1E-3</v>
      </c>
      <c r="O60">
        <v>2.197896003866108</v>
      </c>
      <c r="P60">
        <v>3.2482758620689629</v>
      </c>
      <c r="AD60">
        <v>50</v>
      </c>
      <c r="AF60">
        <f t="shared" si="27"/>
        <v>0.87263888888888896</v>
      </c>
      <c r="AH60">
        <f t="shared" si="28"/>
        <v>1.7503559939372297</v>
      </c>
      <c r="AK60">
        <v>41.6</v>
      </c>
      <c r="AM60">
        <v>1</v>
      </c>
      <c r="AP60">
        <f t="shared" si="29"/>
        <v>1.7503559939372297</v>
      </c>
      <c r="AQ60">
        <f t="shared" si="30"/>
        <v>41.6</v>
      </c>
    </row>
    <row r="61" spans="3:43" x14ac:dyDescent="0.5">
      <c r="D61">
        <v>90</v>
      </c>
      <c r="E61">
        <v>0.1</v>
      </c>
      <c r="F61">
        <f t="shared" si="22"/>
        <v>1.5707500000000001</v>
      </c>
      <c r="G61">
        <f t="shared" si="24"/>
        <v>1.7452777777777781E-3</v>
      </c>
      <c r="H61">
        <f t="shared" si="23"/>
        <v>2.0943683558122101</v>
      </c>
      <c r="I61">
        <f t="shared" si="17"/>
        <v>-1.5107160012971521E-3</v>
      </c>
      <c r="K61" s="2">
        <v>89</v>
      </c>
      <c r="L61">
        <f t="shared" si="25"/>
        <v>3.0689655172413768</v>
      </c>
      <c r="M61">
        <v>1</v>
      </c>
      <c r="N61">
        <f t="shared" si="26"/>
        <v>1E-3</v>
      </c>
      <c r="O61">
        <v>2.0943683558122101</v>
      </c>
      <c r="P61">
        <v>3.0689655172413768</v>
      </c>
      <c r="AD61">
        <v>60</v>
      </c>
      <c r="AF61">
        <f t="shared" si="27"/>
        <v>1.0471666666666668</v>
      </c>
      <c r="AH61">
        <f t="shared" si="28"/>
        <v>1.8234627701030712</v>
      </c>
      <c r="AK61" s="2">
        <v>34</v>
      </c>
      <c r="AM61">
        <v>1</v>
      </c>
      <c r="AP61">
        <f t="shared" si="29"/>
        <v>1.8234627701030712</v>
      </c>
      <c r="AQ61">
        <f t="shared" si="30"/>
        <v>34</v>
      </c>
    </row>
    <row r="62" spans="3:43" x14ac:dyDescent="0.5">
      <c r="D62">
        <v>80</v>
      </c>
      <c r="E62">
        <v>0.1</v>
      </c>
      <c r="F62">
        <f t="shared" si="22"/>
        <v>1.3962222222222223</v>
      </c>
      <c r="G62">
        <f t="shared" si="24"/>
        <v>1.7452777777777781E-3</v>
      </c>
      <c r="H62">
        <f t="shared" si="23"/>
        <v>1.996712891474163</v>
      </c>
      <c r="I62">
        <f t="shared" si="17"/>
        <v>-1.5887253728842365E-3</v>
      </c>
      <c r="K62">
        <v>93.1</v>
      </c>
      <c r="L62">
        <f t="shared" si="25"/>
        <v>3.2103448275862037</v>
      </c>
      <c r="M62">
        <v>1</v>
      </c>
      <c r="N62">
        <f t="shared" si="26"/>
        <v>1E-3</v>
      </c>
      <c r="O62">
        <v>1.996712891474163</v>
      </c>
      <c r="P62">
        <v>3.2103448275862037</v>
      </c>
      <c r="AD62">
        <v>70</v>
      </c>
      <c r="AF62">
        <f t="shared" si="27"/>
        <v>1.2216944444444444</v>
      </c>
      <c r="AH62">
        <f t="shared" si="28"/>
        <v>1.9060121617472292</v>
      </c>
      <c r="AK62">
        <v>32.9</v>
      </c>
      <c r="AM62">
        <v>1</v>
      </c>
      <c r="AP62">
        <f t="shared" si="29"/>
        <v>1.9060121617472292</v>
      </c>
      <c r="AQ62">
        <f t="shared" si="30"/>
        <v>32.9</v>
      </c>
    </row>
    <row r="63" spans="3:43" x14ac:dyDescent="0.5">
      <c r="D63">
        <v>70</v>
      </c>
      <c r="E63">
        <v>0.1</v>
      </c>
      <c r="F63">
        <f t="shared" si="22"/>
        <v>1.2216944444444444</v>
      </c>
      <c r="G63">
        <f t="shared" si="24"/>
        <v>1.7452777777777781E-3</v>
      </c>
      <c r="H63">
        <f t="shared" si="23"/>
        <v>1.9060121617472292</v>
      </c>
      <c r="I63">
        <f t="shared" si="17"/>
        <v>-1.6476325818663984E-3</v>
      </c>
      <c r="K63">
        <v>99.6</v>
      </c>
      <c r="L63">
        <f t="shared" si="25"/>
        <v>3.4344827586206867</v>
      </c>
      <c r="M63">
        <v>1</v>
      </c>
      <c r="N63">
        <f t="shared" si="26"/>
        <v>1E-3</v>
      </c>
      <c r="O63">
        <v>1.9060121617472292</v>
      </c>
      <c r="P63">
        <v>3.4344827586206867</v>
      </c>
      <c r="AD63">
        <v>80</v>
      </c>
      <c r="AF63">
        <f t="shared" si="27"/>
        <v>1.3962222222222223</v>
      </c>
      <c r="AH63">
        <f t="shared" si="28"/>
        <v>1.996712891474163</v>
      </c>
      <c r="AK63">
        <v>47.6</v>
      </c>
      <c r="AM63">
        <v>1</v>
      </c>
      <c r="AP63">
        <f t="shared" si="29"/>
        <v>1.996712891474163</v>
      </c>
      <c r="AQ63">
        <f t="shared" si="30"/>
        <v>47.6</v>
      </c>
    </row>
    <row r="64" spans="3:43" x14ac:dyDescent="0.5">
      <c r="D64">
        <v>60</v>
      </c>
      <c r="E64">
        <v>0.1</v>
      </c>
      <c r="F64">
        <f t="shared" si="22"/>
        <v>1.0471666666666668</v>
      </c>
      <c r="G64">
        <f t="shared" si="24"/>
        <v>1.7452777777777781E-3</v>
      </c>
      <c r="H64">
        <f t="shared" si="23"/>
        <v>1.8234627701030712</v>
      </c>
      <c r="I64">
        <f t="shared" si="17"/>
        <v>-1.6894823814332938E-3</v>
      </c>
      <c r="K64">
        <v>115.3</v>
      </c>
      <c r="L64">
        <f t="shared" si="25"/>
        <v>3.9758620689655135</v>
      </c>
      <c r="M64">
        <v>1</v>
      </c>
      <c r="N64">
        <f t="shared" si="26"/>
        <v>1E-3</v>
      </c>
      <c r="O64">
        <v>1.8234627701030712</v>
      </c>
      <c r="P64">
        <v>3.9758620689655135</v>
      </c>
      <c r="AD64">
        <v>90</v>
      </c>
      <c r="AF64">
        <f t="shared" si="27"/>
        <v>1.5707500000000001</v>
      </c>
      <c r="AH64">
        <f t="shared" si="28"/>
        <v>2.0943683558122101</v>
      </c>
      <c r="AK64">
        <v>50.1</v>
      </c>
      <c r="AM64">
        <v>1</v>
      </c>
      <c r="AP64">
        <f t="shared" si="29"/>
        <v>2.0943683558122101</v>
      </c>
      <c r="AQ64">
        <f t="shared" si="30"/>
        <v>50.1</v>
      </c>
    </row>
    <row r="65" spans="3:43" x14ac:dyDescent="0.5">
      <c r="D65">
        <v>50</v>
      </c>
      <c r="E65">
        <v>0.1</v>
      </c>
      <c r="F65">
        <f t="shared" si="22"/>
        <v>0.87263888888888896</v>
      </c>
      <c r="G65">
        <f t="shared" si="24"/>
        <v>1.7452777777777781E-3</v>
      </c>
      <c r="H65">
        <f t="shared" si="23"/>
        <v>1.7503559939372297</v>
      </c>
      <c r="I65">
        <f t="shared" si="17"/>
        <v>-1.7169450787156981E-3</v>
      </c>
      <c r="K65">
        <v>127.5</v>
      </c>
      <c r="L65">
        <f t="shared" si="25"/>
        <v>4.3965517241379279</v>
      </c>
      <c r="M65">
        <v>1</v>
      </c>
      <c r="N65">
        <f t="shared" si="26"/>
        <v>1E-3</v>
      </c>
      <c r="O65">
        <v>1.7503559939372297</v>
      </c>
      <c r="P65">
        <v>4.3965517241379279</v>
      </c>
      <c r="AD65">
        <v>100</v>
      </c>
      <c r="AF65">
        <f t="shared" si="27"/>
        <v>1.7452777777777779</v>
      </c>
      <c r="AH65">
        <f t="shared" si="28"/>
        <v>2.197896003866108</v>
      </c>
      <c r="AK65">
        <v>61.9</v>
      </c>
      <c r="AM65">
        <v>1</v>
      </c>
      <c r="AP65">
        <f t="shared" si="29"/>
        <v>2.197896003866108</v>
      </c>
      <c r="AQ65">
        <f t="shared" si="30"/>
        <v>61.9</v>
      </c>
    </row>
    <row r="66" spans="3:43" x14ac:dyDescent="0.5">
      <c r="D66">
        <v>40</v>
      </c>
      <c r="E66">
        <v>0.1</v>
      </c>
      <c r="F66">
        <f t="shared" si="22"/>
        <v>0.69811111111111113</v>
      </c>
      <c r="G66">
        <f t="shared" si="24"/>
        <v>1.7452777777777781E-3</v>
      </c>
      <c r="H66">
        <f t="shared" si="23"/>
        <v>1.6880358818914452</v>
      </c>
      <c r="I66">
        <f t="shared" si="17"/>
        <v>-1.7331179632935761E-3</v>
      </c>
      <c r="K66">
        <v>132.1</v>
      </c>
      <c r="L66">
        <f t="shared" si="25"/>
        <v>4.5551724137931</v>
      </c>
      <c r="M66">
        <v>1</v>
      </c>
      <c r="N66">
        <f t="shared" si="26"/>
        <v>1E-3</v>
      </c>
      <c r="O66">
        <v>1.6880358818914452</v>
      </c>
      <c r="P66">
        <v>4.5551724137931</v>
      </c>
      <c r="AD66">
        <v>110</v>
      </c>
      <c r="AF66">
        <f t="shared" si="27"/>
        <v>1.9198055555555555</v>
      </c>
      <c r="AH66">
        <f t="shared" si="28"/>
        <v>2.3063306913269903</v>
      </c>
      <c r="AK66">
        <v>65.400000000000006</v>
      </c>
      <c r="AM66">
        <v>1</v>
      </c>
      <c r="AP66">
        <f t="shared" si="29"/>
        <v>2.3063306913269903</v>
      </c>
      <c r="AQ66">
        <f t="shared" si="30"/>
        <v>65.400000000000006</v>
      </c>
    </row>
    <row r="67" spans="3:43" x14ac:dyDescent="0.5">
      <c r="D67">
        <v>30</v>
      </c>
      <c r="E67">
        <v>0.1</v>
      </c>
      <c r="F67">
        <f t="shared" si="22"/>
        <v>0.5235833333333334</v>
      </c>
      <c r="G67">
        <f t="shared" si="24"/>
        <v>1.7452777777777781E-3</v>
      </c>
      <c r="H67">
        <f t="shared" si="23"/>
        <v>1.6378299557948135</v>
      </c>
      <c r="I67">
        <f t="shared" si="17"/>
        <v>-1.7412551369765106E-3</v>
      </c>
      <c r="K67">
        <v>138.5</v>
      </c>
      <c r="L67">
        <f t="shared" si="25"/>
        <v>4.7758620689655125</v>
      </c>
      <c r="M67">
        <v>1</v>
      </c>
      <c r="N67">
        <f t="shared" si="26"/>
        <v>1E-3</v>
      </c>
      <c r="O67">
        <v>1.6378299557948135</v>
      </c>
      <c r="P67">
        <v>4.7758620689655125</v>
      </c>
      <c r="AD67">
        <v>120</v>
      </c>
      <c r="AF67">
        <f t="shared" si="27"/>
        <v>2.0943333333333336</v>
      </c>
      <c r="AH67">
        <f t="shared" si="28"/>
        <v>2.4188179686406213</v>
      </c>
      <c r="AK67">
        <v>78.599999999999994</v>
      </c>
      <c r="AM67">
        <v>1</v>
      </c>
      <c r="AP67">
        <f t="shared" si="29"/>
        <v>2.4188179686406213</v>
      </c>
      <c r="AQ67">
        <f t="shared" si="30"/>
        <v>78.599999999999994</v>
      </c>
    </row>
    <row r="68" spans="3:43" x14ac:dyDescent="0.5">
      <c r="D68">
        <v>20</v>
      </c>
      <c r="E68">
        <v>0.1</v>
      </c>
      <c r="F68">
        <f t="shared" si="22"/>
        <v>0.34905555555555556</v>
      </c>
      <c r="G68">
        <f t="shared" si="24"/>
        <v>1.7452777777777781E-3</v>
      </c>
      <c r="H68">
        <f t="shared" si="23"/>
        <v>1.6009528264899993</v>
      </c>
      <c r="I68">
        <f t="shared" si="17"/>
        <v>-1.7444374405732668E-3</v>
      </c>
      <c r="K68">
        <v>144.30000000000001</v>
      </c>
      <c r="L68">
        <f t="shared" si="25"/>
        <v>4.9758620689655135</v>
      </c>
      <c r="M68">
        <v>1</v>
      </c>
      <c r="N68">
        <f t="shared" si="26"/>
        <v>1E-3</v>
      </c>
      <c r="O68">
        <v>1.6009528264899993</v>
      </c>
      <c r="P68">
        <v>4.9758620689655135</v>
      </c>
      <c r="AD68">
        <v>130</v>
      </c>
      <c r="AF68">
        <f t="shared" si="27"/>
        <v>2.2688611111111112</v>
      </c>
      <c r="AH68">
        <f t="shared" si="28"/>
        <v>2.5346018477865488</v>
      </c>
      <c r="AK68">
        <v>85.9</v>
      </c>
      <c r="AM68">
        <v>1</v>
      </c>
      <c r="AP68">
        <f t="shared" si="29"/>
        <v>2.5346018477865488</v>
      </c>
      <c r="AQ68">
        <f t="shared" si="30"/>
        <v>85.9</v>
      </c>
    </row>
    <row r="69" spans="3:43" x14ac:dyDescent="0.5">
      <c r="D69">
        <v>10</v>
      </c>
      <c r="E69">
        <v>0.1</v>
      </c>
      <c r="F69">
        <f t="shared" si="22"/>
        <v>0.17452777777777778</v>
      </c>
      <c r="G69">
        <f t="shared" si="24"/>
        <v>1.7452777777777781E-3</v>
      </c>
      <c r="H69">
        <f t="shared" si="23"/>
        <v>1.5783920764148944</v>
      </c>
      <c r="I69">
        <f t="shared" si="17"/>
        <v>-1.7452149765756157E-3</v>
      </c>
      <c r="K69">
        <v>144.4</v>
      </c>
      <c r="L69">
        <f t="shared" si="25"/>
        <v>4.9793103448275824</v>
      </c>
      <c r="M69">
        <v>1</v>
      </c>
      <c r="N69">
        <f t="shared" si="26"/>
        <v>1E-3</v>
      </c>
      <c r="O69">
        <v>1.5783920764148944</v>
      </c>
      <c r="P69">
        <v>4.9793103448275824</v>
      </c>
      <c r="AD69">
        <v>140</v>
      </c>
      <c r="AF69">
        <f t="shared" si="27"/>
        <v>2.4433888888888888</v>
      </c>
      <c r="AH69">
        <f t="shared" si="28"/>
        <v>2.6530101014524243</v>
      </c>
      <c r="AK69">
        <v>87.5</v>
      </c>
      <c r="AM69">
        <v>1</v>
      </c>
      <c r="AP69">
        <f t="shared" si="29"/>
        <v>2.6530101014524243</v>
      </c>
      <c r="AQ69">
        <f t="shared" si="30"/>
        <v>87.5</v>
      </c>
    </row>
    <row r="70" spans="3:43" x14ac:dyDescent="0.5">
      <c r="D70">
        <v>0</v>
      </c>
      <c r="E70">
        <v>0.1</v>
      </c>
      <c r="F70">
        <f t="shared" si="22"/>
        <v>0</v>
      </c>
      <c r="G70">
        <f t="shared" si="24"/>
        <v>1.7452777777777781E-3</v>
      </c>
      <c r="H70">
        <f t="shared" si="23"/>
        <v>1.5707963267948966</v>
      </c>
      <c r="I70">
        <f t="shared" si="17"/>
        <v>-1.7452768917601527E-3</v>
      </c>
      <c r="K70">
        <v>141.5</v>
      </c>
      <c r="L70">
        <f t="shared" si="25"/>
        <v>4.8793103448275819</v>
      </c>
      <c r="M70">
        <v>1</v>
      </c>
      <c r="N70">
        <f t="shared" si="26"/>
        <v>1E-3</v>
      </c>
      <c r="O70">
        <v>1.5707963267948966</v>
      </c>
      <c r="P70">
        <v>4.8793103448275819</v>
      </c>
      <c r="AD70">
        <v>150</v>
      </c>
      <c r="AF70">
        <f t="shared" si="27"/>
        <v>2.6179166666666669</v>
      </c>
      <c r="AH70">
        <f t="shared" si="28"/>
        <v>2.7734389286959695</v>
      </c>
      <c r="AK70">
        <v>99.1</v>
      </c>
      <c r="AM70">
        <v>1</v>
      </c>
      <c r="AP70">
        <f t="shared" si="29"/>
        <v>2.7734389286959695</v>
      </c>
      <c r="AQ70">
        <f t="shared" si="30"/>
        <v>99.1</v>
      </c>
    </row>
    <row r="71" spans="3:43" x14ac:dyDescent="0.5">
      <c r="AD71">
        <v>160</v>
      </c>
      <c r="AF71">
        <f t="shared" si="27"/>
        <v>2.7924444444444445</v>
      </c>
      <c r="AH71">
        <f t="shared" si="28"/>
        <v>2.8953379479392147</v>
      </c>
      <c r="AK71">
        <v>99.1</v>
      </c>
      <c r="AM71">
        <v>1</v>
      </c>
      <c r="AP71">
        <f t="shared" si="29"/>
        <v>2.8953379479392147</v>
      </c>
      <c r="AQ71">
        <f t="shared" si="30"/>
        <v>99.1</v>
      </c>
    </row>
    <row r="72" spans="3:43" x14ac:dyDescent="0.5">
      <c r="C72" t="s">
        <v>2</v>
      </c>
      <c r="N72" t="s">
        <v>28</v>
      </c>
      <c r="AD72">
        <v>170</v>
      </c>
      <c r="AF72">
        <f t="shared" si="27"/>
        <v>2.9669722222222226</v>
      </c>
      <c r="AH72">
        <f t="shared" si="28"/>
        <v>3.0181959055799767</v>
      </c>
      <c r="AK72">
        <v>103.4</v>
      </c>
      <c r="AM72">
        <v>1</v>
      </c>
      <c r="AP72">
        <f t="shared" si="29"/>
        <v>3.0181959055799767</v>
      </c>
      <c r="AQ72">
        <f t="shared" si="30"/>
        <v>103.4</v>
      </c>
    </row>
    <row r="73" spans="3:43" x14ac:dyDescent="0.5">
      <c r="C73" t="s">
        <v>16</v>
      </c>
      <c r="D73" t="s">
        <v>11</v>
      </c>
      <c r="E73" t="s">
        <v>29</v>
      </c>
      <c r="F73" t="s">
        <v>12</v>
      </c>
      <c r="G73" t="s">
        <v>32</v>
      </c>
      <c r="H73" t="s">
        <v>10</v>
      </c>
      <c r="I73" t="s">
        <v>30</v>
      </c>
      <c r="K73" t="s">
        <v>3</v>
      </c>
      <c r="L73" t="s">
        <v>21</v>
      </c>
      <c r="M73" t="s">
        <v>7</v>
      </c>
      <c r="N73" t="s">
        <v>25</v>
      </c>
      <c r="O73" t="s">
        <v>26</v>
      </c>
      <c r="P73" t="s">
        <v>27</v>
      </c>
      <c r="AD73">
        <v>180</v>
      </c>
      <c r="AF73">
        <f t="shared" si="27"/>
        <v>3.1415000000000002</v>
      </c>
      <c r="AH73">
        <f t="shared" si="28"/>
        <v>3.1415271376084206</v>
      </c>
      <c r="AK73">
        <v>102.5</v>
      </c>
      <c r="AM73">
        <v>1</v>
      </c>
      <c r="AP73">
        <f t="shared" si="29"/>
        <v>3.1415271376084206</v>
      </c>
      <c r="AQ73">
        <f t="shared" si="30"/>
        <v>102.5</v>
      </c>
    </row>
    <row r="74" spans="3:43" x14ac:dyDescent="0.5">
      <c r="C74" t="s">
        <v>22</v>
      </c>
      <c r="D74">
        <v>180</v>
      </c>
      <c r="E74">
        <v>0.1</v>
      </c>
      <c r="F74">
        <f t="shared" ref="F74:F92" si="31">(D74*3.1415)/ 180</f>
        <v>3.1415000000000002</v>
      </c>
      <c r="G74">
        <f>E74*3.1415/180</f>
        <v>1.7452777777777781E-3</v>
      </c>
      <c r="H74">
        <f t="shared" ref="H74:H92" si="32">ACOS((0.5*COS(F74))-0.5)</f>
        <v>3.1415271376084206</v>
      </c>
      <c r="I74">
        <f t="shared" si="17"/>
        <v>1.4086533427493109E-6</v>
      </c>
      <c r="K74">
        <v>0.55300000000000005</v>
      </c>
      <c r="L74">
        <f>K74/(1-$C$75)</f>
        <v>19.068965517241363</v>
      </c>
      <c r="M74">
        <v>1E-3</v>
      </c>
      <c r="N74">
        <f>M74*1000</f>
        <v>1</v>
      </c>
      <c r="O74" s="5">
        <v>3.1415271376084206</v>
      </c>
      <c r="P74" s="2">
        <v>19.068965517241363</v>
      </c>
    </row>
    <row r="75" spans="3:43" x14ac:dyDescent="0.5">
      <c r="C75">
        <v>0.97099999999999997</v>
      </c>
      <c r="D75">
        <v>170</v>
      </c>
      <c r="E75">
        <v>0.1</v>
      </c>
      <c r="F75">
        <f t="shared" si="31"/>
        <v>2.9669722222222226</v>
      </c>
      <c r="G75">
        <f t="shared" ref="G75:G92" si="33">E75*3.1415/180</f>
        <v>1.7452777777777781E-3</v>
      </c>
      <c r="H75">
        <f t="shared" si="32"/>
        <v>3.0181959055799767</v>
      </c>
      <c r="I75">
        <f t="shared" si="17"/>
        <v>-2.1330394947693954E-4</v>
      </c>
      <c r="K75">
        <v>0.55100000000000005</v>
      </c>
      <c r="L75">
        <f t="shared" ref="L75:L92" si="34">K75/(1-$C$75)</f>
        <v>18.999999999999986</v>
      </c>
      <c r="M75">
        <v>1E-3</v>
      </c>
      <c r="N75">
        <f t="shared" ref="N75:N92" si="35">M75*1000</f>
        <v>1</v>
      </c>
      <c r="O75" s="5">
        <v>3.0181959055799767</v>
      </c>
      <c r="P75" s="2">
        <v>18.999999999999986</v>
      </c>
    </row>
    <row r="76" spans="3:43" x14ac:dyDescent="0.5">
      <c r="D76">
        <v>160</v>
      </c>
      <c r="E76">
        <v>0.1</v>
      </c>
      <c r="F76">
        <f t="shared" si="31"/>
        <v>2.7924444444444445</v>
      </c>
      <c r="G76">
        <f t="shared" si="33"/>
        <v>1.7452777777777781E-3</v>
      </c>
      <c r="H76">
        <f t="shared" si="32"/>
        <v>2.8953379479392147</v>
      </c>
      <c r="I76">
        <f t="shared" si="17"/>
        <v>-4.23974978610131E-4</v>
      </c>
      <c r="K76">
        <v>0.55300000000000005</v>
      </c>
      <c r="L76">
        <f t="shared" si="34"/>
        <v>19.068965517241363</v>
      </c>
      <c r="M76">
        <v>1E-3</v>
      </c>
      <c r="N76">
        <f t="shared" si="35"/>
        <v>1</v>
      </c>
      <c r="O76" s="5">
        <v>2.8953379479392147</v>
      </c>
      <c r="P76" s="2">
        <v>19.068965517241363</v>
      </c>
    </row>
    <row r="77" spans="3:43" x14ac:dyDescent="0.5">
      <c r="D77">
        <v>150</v>
      </c>
      <c r="E77">
        <v>0.1</v>
      </c>
      <c r="F77">
        <f t="shared" si="31"/>
        <v>2.6179166666666669</v>
      </c>
      <c r="G77">
        <f t="shared" si="33"/>
        <v>1.7452777777777781E-3</v>
      </c>
      <c r="H77">
        <f t="shared" si="32"/>
        <v>2.7734389286959695</v>
      </c>
      <c r="I77">
        <f t="shared" si="17"/>
        <v>-6.2669283482841287E-4</v>
      </c>
      <c r="K77" s="3">
        <v>0.55000000000000004</v>
      </c>
      <c r="L77">
        <f t="shared" si="34"/>
        <v>18.965517241379295</v>
      </c>
      <c r="M77">
        <v>1E-3</v>
      </c>
      <c r="N77">
        <f t="shared" si="35"/>
        <v>1</v>
      </c>
      <c r="O77" s="5">
        <v>2.7734389286959695</v>
      </c>
      <c r="P77" s="2">
        <v>18.965517241379295</v>
      </c>
    </row>
    <row r="78" spans="3:43" x14ac:dyDescent="0.5">
      <c r="D78">
        <v>140</v>
      </c>
      <c r="E78">
        <v>0.1</v>
      </c>
      <c r="F78">
        <f t="shared" si="31"/>
        <v>2.4433888888888888</v>
      </c>
      <c r="G78">
        <f t="shared" si="33"/>
        <v>1.7452777777777781E-3</v>
      </c>
      <c r="H78">
        <f t="shared" si="32"/>
        <v>2.6530101014524243</v>
      </c>
      <c r="I78">
        <f t="shared" si="17"/>
        <v>-8.1784410864227386E-4</v>
      </c>
      <c r="K78">
        <v>0.54800000000000004</v>
      </c>
      <c r="L78">
        <f t="shared" si="34"/>
        <v>18.896551724137915</v>
      </c>
      <c r="M78">
        <v>1E-3</v>
      </c>
      <c r="N78">
        <f t="shared" si="35"/>
        <v>1</v>
      </c>
      <c r="O78" s="5">
        <v>2.6530101014524243</v>
      </c>
      <c r="P78" s="2">
        <v>18.896551724137915</v>
      </c>
    </row>
    <row r="79" spans="3:43" x14ac:dyDescent="0.5">
      <c r="D79">
        <v>130</v>
      </c>
      <c r="E79">
        <v>0.1</v>
      </c>
      <c r="F79">
        <f t="shared" si="31"/>
        <v>2.2688611111111112</v>
      </c>
      <c r="G79">
        <f t="shared" si="33"/>
        <v>1.7452777777777781E-3</v>
      </c>
      <c r="H79">
        <f t="shared" si="32"/>
        <v>2.5346018477865488</v>
      </c>
      <c r="I79">
        <f t="shared" si="17"/>
        <v>-9.9425218806814541E-4</v>
      </c>
      <c r="K79">
        <v>0.51300000000000001</v>
      </c>
      <c r="L79">
        <f t="shared" si="34"/>
        <v>17.689655172413779</v>
      </c>
      <c r="M79">
        <v>1E-3</v>
      </c>
      <c r="N79">
        <f t="shared" si="35"/>
        <v>1</v>
      </c>
      <c r="O79" s="5">
        <v>2.5346018477865488</v>
      </c>
      <c r="P79" s="2">
        <v>17.689655172413779</v>
      </c>
    </row>
    <row r="80" spans="3:43" x14ac:dyDescent="0.5">
      <c r="D80">
        <v>120</v>
      </c>
      <c r="E80">
        <v>0.1</v>
      </c>
      <c r="F80">
        <f t="shared" si="31"/>
        <v>2.0943333333333336</v>
      </c>
      <c r="G80">
        <f t="shared" si="33"/>
        <v>1.7452777777777781E-3</v>
      </c>
      <c r="H80">
        <f t="shared" si="32"/>
        <v>2.4188179686406213</v>
      </c>
      <c r="I80">
        <f t="shared" si="17"/>
        <v>-1.1533028787718003E-3</v>
      </c>
      <c r="K80">
        <v>0.313</v>
      </c>
      <c r="L80">
        <f t="shared" si="34"/>
        <v>10.793103448275852</v>
      </c>
      <c r="M80">
        <v>1E-3</v>
      </c>
      <c r="N80">
        <f t="shared" si="35"/>
        <v>1</v>
      </c>
      <c r="O80" s="5">
        <v>2.4188179686406213</v>
      </c>
      <c r="P80" s="2">
        <v>10.793103448275852</v>
      </c>
    </row>
    <row r="81" spans="3:16" x14ac:dyDescent="0.5">
      <c r="D81">
        <v>110</v>
      </c>
      <c r="E81">
        <v>0.1</v>
      </c>
      <c r="F81">
        <f t="shared" si="31"/>
        <v>1.9198055555555555</v>
      </c>
      <c r="G81">
        <f t="shared" si="33"/>
        <v>1.7452777777777781E-3</v>
      </c>
      <c r="H81">
        <f t="shared" si="32"/>
        <v>2.3063306913269903</v>
      </c>
      <c r="I81">
        <f t="shared" si="17"/>
        <v>-1.2930525819514482E-3</v>
      </c>
      <c r="K81">
        <v>0.28299999999999997</v>
      </c>
      <c r="L81">
        <f t="shared" si="34"/>
        <v>9.7586206896551637</v>
      </c>
      <c r="M81">
        <v>1E-3</v>
      </c>
      <c r="N81">
        <f t="shared" si="35"/>
        <v>1</v>
      </c>
      <c r="O81" s="5">
        <v>2.3063306913269903</v>
      </c>
      <c r="P81" s="5">
        <v>9.7586206896551637</v>
      </c>
    </row>
    <row r="82" spans="3:16" x14ac:dyDescent="0.5">
      <c r="D82">
        <v>100</v>
      </c>
      <c r="E82">
        <v>0.1</v>
      </c>
      <c r="F82">
        <f t="shared" si="31"/>
        <v>1.7452777777777779</v>
      </c>
      <c r="G82">
        <f t="shared" si="33"/>
        <v>1.7452777777777781E-3</v>
      </c>
      <c r="H82">
        <f t="shared" si="32"/>
        <v>2.197896003866108</v>
      </c>
      <c r="I82">
        <f t="shared" si="17"/>
        <v>-1.4123142821557133E-3</v>
      </c>
      <c r="K82">
        <v>0.13300000000000001</v>
      </c>
      <c r="L82">
        <f t="shared" si="34"/>
        <v>4.5862068965517206</v>
      </c>
      <c r="M82">
        <v>1E-3</v>
      </c>
      <c r="N82">
        <f t="shared" si="35"/>
        <v>1</v>
      </c>
      <c r="O82" s="5">
        <v>2.197896003866108</v>
      </c>
      <c r="P82" s="5">
        <v>4.5862068965517206</v>
      </c>
    </row>
    <row r="83" spans="3:16" x14ac:dyDescent="0.5">
      <c r="D83">
        <v>90</v>
      </c>
      <c r="E83">
        <v>0.1</v>
      </c>
      <c r="F83">
        <f t="shared" si="31"/>
        <v>1.5707500000000001</v>
      </c>
      <c r="G83">
        <f t="shared" si="33"/>
        <v>1.7452777777777781E-3</v>
      </c>
      <c r="H83">
        <f t="shared" si="32"/>
        <v>2.0943683558122101</v>
      </c>
      <c r="I83">
        <f t="shared" si="17"/>
        <v>-1.5107160012971521E-3</v>
      </c>
      <c r="K83" s="4">
        <v>3.8699999999999998E-2</v>
      </c>
      <c r="L83">
        <f t="shared" si="34"/>
        <v>1.3344827586206884</v>
      </c>
      <c r="M83">
        <v>1E-3</v>
      </c>
      <c r="N83">
        <f t="shared" si="35"/>
        <v>1</v>
      </c>
      <c r="O83" s="5">
        <v>2.0943683558122101</v>
      </c>
      <c r="P83" s="5">
        <v>1.3344827586206884</v>
      </c>
    </row>
    <row r="84" spans="3:16" x14ac:dyDescent="0.5">
      <c r="D84">
        <v>80</v>
      </c>
      <c r="E84">
        <v>0.1</v>
      </c>
      <c r="F84">
        <f t="shared" si="31"/>
        <v>1.3962222222222223</v>
      </c>
      <c r="G84">
        <f t="shared" si="33"/>
        <v>1.7452777777777781E-3</v>
      </c>
      <c r="H84">
        <f t="shared" si="32"/>
        <v>1.996712891474163</v>
      </c>
      <c r="I84">
        <f t="shared" si="17"/>
        <v>-1.5887253728842365E-3</v>
      </c>
      <c r="K84">
        <v>0.121</v>
      </c>
      <c r="L84">
        <f t="shared" si="34"/>
        <v>4.1724137931034448</v>
      </c>
      <c r="M84">
        <v>1E-3</v>
      </c>
      <c r="N84">
        <f t="shared" si="35"/>
        <v>1</v>
      </c>
      <c r="O84" s="5">
        <v>1.996712891474163</v>
      </c>
      <c r="P84" s="5">
        <v>4.1724137931034448</v>
      </c>
    </row>
    <row r="85" spans="3:16" x14ac:dyDescent="0.5">
      <c r="D85">
        <v>70</v>
      </c>
      <c r="E85">
        <v>0.1</v>
      </c>
      <c r="F85">
        <f t="shared" si="31"/>
        <v>1.2216944444444444</v>
      </c>
      <c r="G85">
        <f t="shared" si="33"/>
        <v>1.7452777777777781E-3</v>
      </c>
      <c r="H85">
        <f t="shared" si="32"/>
        <v>1.9060121617472292</v>
      </c>
      <c r="I85">
        <f t="shared" si="17"/>
        <v>-1.6476325818663984E-3</v>
      </c>
      <c r="K85" s="3">
        <v>0.18</v>
      </c>
      <c r="L85">
        <f t="shared" si="34"/>
        <v>6.2068965517241326</v>
      </c>
      <c r="M85">
        <v>1E-3</v>
      </c>
      <c r="N85">
        <f t="shared" si="35"/>
        <v>1</v>
      </c>
      <c r="O85" s="5">
        <v>1.9060121617472292</v>
      </c>
      <c r="P85" s="5">
        <v>6.2068965517241326</v>
      </c>
    </row>
    <row r="86" spans="3:16" x14ac:dyDescent="0.5">
      <c r="D86">
        <v>60</v>
      </c>
      <c r="E86">
        <v>0.1</v>
      </c>
      <c r="F86">
        <f t="shared" si="31"/>
        <v>1.0471666666666668</v>
      </c>
      <c r="G86">
        <f t="shared" si="33"/>
        <v>1.7452777777777781E-3</v>
      </c>
      <c r="H86">
        <f t="shared" si="32"/>
        <v>1.8234627701030712</v>
      </c>
      <c r="I86">
        <f t="shared" si="17"/>
        <v>-1.6894823814332938E-3</v>
      </c>
      <c r="K86">
        <v>0.27700000000000002</v>
      </c>
      <c r="L86">
        <f t="shared" si="34"/>
        <v>9.5517241379310267</v>
      </c>
      <c r="M86">
        <v>1E-3</v>
      </c>
      <c r="N86">
        <f t="shared" si="35"/>
        <v>1</v>
      </c>
      <c r="O86" s="5">
        <v>1.8234627701030712</v>
      </c>
      <c r="P86" s="5">
        <v>9.5517241379310267</v>
      </c>
    </row>
    <row r="87" spans="3:16" x14ac:dyDescent="0.5">
      <c r="D87">
        <v>50</v>
      </c>
      <c r="E87">
        <v>0.1</v>
      </c>
      <c r="F87">
        <f t="shared" si="31"/>
        <v>0.87263888888888896</v>
      </c>
      <c r="G87">
        <f t="shared" si="33"/>
        <v>1.7452777777777781E-3</v>
      </c>
      <c r="H87">
        <f t="shared" si="32"/>
        <v>1.7503559939372297</v>
      </c>
      <c r="I87">
        <f t="shared" si="17"/>
        <v>-1.7169450787156981E-3</v>
      </c>
      <c r="K87">
        <v>0.44500000000000001</v>
      </c>
      <c r="L87">
        <f t="shared" si="34"/>
        <v>15.344827586206883</v>
      </c>
      <c r="M87">
        <v>1E-3</v>
      </c>
      <c r="N87">
        <f t="shared" si="35"/>
        <v>1</v>
      </c>
      <c r="O87" s="5">
        <v>1.7503559939372297</v>
      </c>
      <c r="P87" s="2">
        <v>15.344827586206883</v>
      </c>
    </row>
    <row r="88" spans="3:16" x14ac:dyDescent="0.5">
      <c r="D88">
        <v>40</v>
      </c>
      <c r="E88">
        <v>0.1</v>
      </c>
      <c r="F88">
        <f t="shared" si="31"/>
        <v>0.69811111111111113</v>
      </c>
      <c r="G88">
        <f t="shared" si="33"/>
        <v>1.7452777777777781E-3</v>
      </c>
      <c r="H88">
        <f t="shared" si="32"/>
        <v>1.6880358818914452</v>
      </c>
      <c r="I88">
        <f t="shared" si="17"/>
        <v>-1.7331179632935761E-3</v>
      </c>
      <c r="K88" s="3">
        <v>0.43</v>
      </c>
      <c r="L88">
        <f t="shared" si="34"/>
        <v>14.827586206896539</v>
      </c>
      <c r="M88">
        <v>1E-3</v>
      </c>
      <c r="N88">
        <f t="shared" si="35"/>
        <v>1</v>
      </c>
      <c r="O88" s="5">
        <v>1.6880358818914452</v>
      </c>
      <c r="P88" s="2">
        <v>14.827586206896539</v>
      </c>
    </row>
    <row r="89" spans="3:16" x14ac:dyDescent="0.5">
      <c r="D89">
        <v>30</v>
      </c>
      <c r="E89">
        <v>0.1</v>
      </c>
      <c r="F89">
        <f t="shared" si="31"/>
        <v>0.5235833333333334</v>
      </c>
      <c r="G89">
        <f t="shared" si="33"/>
        <v>1.7452777777777781E-3</v>
      </c>
      <c r="H89">
        <f t="shared" si="32"/>
        <v>1.6378299557948135</v>
      </c>
      <c r="I89">
        <f t="shared" si="17"/>
        <v>-1.7412551369765106E-3</v>
      </c>
      <c r="K89">
        <v>0.45800000000000002</v>
      </c>
      <c r="L89">
        <f t="shared" si="34"/>
        <v>15.793103448275849</v>
      </c>
      <c r="M89">
        <v>1E-3</v>
      </c>
      <c r="N89">
        <f t="shared" si="35"/>
        <v>1</v>
      </c>
      <c r="O89" s="5">
        <v>1.6378299557948135</v>
      </c>
      <c r="P89" s="2">
        <v>15.793103448275849</v>
      </c>
    </row>
    <row r="90" spans="3:16" x14ac:dyDescent="0.5">
      <c r="D90">
        <v>20</v>
      </c>
      <c r="E90">
        <v>0.1</v>
      </c>
      <c r="F90">
        <f t="shared" si="31"/>
        <v>0.34905555555555556</v>
      </c>
      <c r="G90">
        <f t="shared" si="33"/>
        <v>1.7452777777777781E-3</v>
      </c>
      <c r="H90">
        <f t="shared" si="32"/>
        <v>1.6009528264899993</v>
      </c>
      <c r="I90">
        <f t="shared" si="17"/>
        <v>-1.7444374405732668E-3</v>
      </c>
      <c r="K90">
        <v>0.45300000000000001</v>
      </c>
      <c r="L90">
        <f t="shared" si="34"/>
        <v>15.6206896551724</v>
      </c>
      <c r="M90">
        <v>1E-3</v>
      </c>
      <c r="N90">
        <f t="shared" si="35"/>
        <v>1</v>
      </c>
      <c r="O90" s="5">
        <v>1.6009528264899993</v>
      </c>
      <c r="P90" s="2">
        <v>15.6206896551724</v>
      </c>
    </row>
    <row r="91" spans="3:16" x14ac:dyDescent="0.5">
      <c r="D91">
        <v>10</v>
      </c>
      <c r="E91">
        <v>0.1</v>
      </c>
      <c r="F91">
        <f t="shared" si="31"/>
        <v>0.17452777777777778</v>
      </c>
      <c r="G91">
        <f t="shared" si="33"/>
        <v>1.7452777777777781E-3</v>
      </c>
      <c r="H91">
        <f t="shared" si="32"/>
        <v>1.5783920764148944</v>
      </c>
      <c r="I91">
        <f t="shared" si="17"/>
        <v>-1.7452149765756157E-3</v>
      </c>
      <c r="K91">
        <v>0.45400000000000001</v>
      </c>
      <c r="L91">
        <f t="shared" si="34"/>
        <v>15.655172413793091</v>
      </c>
      <c r="M91">
        <v>1E-3</v>
      </c>
      <c r="N91">
        <f t="shared" si="35"/>
        <v>1</v>
      </c>
      <c r="O91" s="5">
        <v>1.5783920764148944</v>
      </c>
      <c r="P91" s="2">
        <v>15.655172413793091</v>
      </c>
    </row>
    <row r="92" spans="3:16" x14ac:dyDescent="0.5">
      <c r="D92">
        <v>0</v>
      </c>
      <c r="E92">
        <v>0.1</v>
      </c>
      <c r="F92">
        <f t="shared" si="31"/>
        <v>0</v>
      </c>
      <c r="G92">
        <f t="shared" si="33"/>
        <v>1.7452777777777781E-3</v>
      </c>
      <c r="H92">
        <f t="shared" si="32"/>
        <v>1.5707963267948966</v>
      </c>
      <c r="I92">
        <f t="shared" si="17"/>
        <v>-1.7452768917601527E-3</v>
      </c>
      <c r="K92" s="3">
        <v>0.46</v>
      </c>
      <c r="L92">
        <f t="shared" si="34"/>
        <v>15.862068965517228</v>
      </c>
      <c r="M92">
        <v>1E-3</v>
      </c>
      <c r="N92">
        <f t="shared" si="35"/>
        <v>1</v>
      </c>
      <c r="O92" s="5">
        <v>1.5707963267948966</v>
      </c>
      <c r="P92" s="2">
        <v>15.862068965517228</v>
      </c>
    </row>
    <row r="94" spans="3:16" x14ac:dyDescent="0.5">
      <c r="C94" t="s">
        <v>2</v>
      </c>
      <c r="N94" t="s">
        <v>28</v>
      </c>
    </row>
    <row r="95" spans="3:16" x14ac:dyDescent="0.5">
      <c r="C95" t="s">
        <v>17</v>
      </c>
      <c r="D95" t="s">
        <v>11</v>
      </c>
      <c r="E95" t="s">
        <v>29</v>
      </c>
      <c r="F95" t="s">
        <v>12</v>
      </c>
      <c r="G95" t="s">
        <v>32</v>
      </c>
      <c r="H95" t="s">
        <v>10</v>
      </c>
      <c r="I95" t="s">
        <v>30</v>
      </c>
      <c r="K95" t="s">
        <v>3</v>
      </c>
      <c r="L95" t="s">
        <v>21</v>
      </c>
      <c r="M95" t="s">
        <v>7</v>
      </c>
      <c r="N95" t="s">
        <v>25</v>
      </c>
    </row>
    <row r="96" spans="3:16" x14ac:dyDescent="0.5">
      <c r="C96" t="s">
        <v>23</v>
      </c>
      <c r="D96">
        <v>180</v>
      </c>
      <c r="E96">
        <v>0.1</v>
      </c>
      <c r="F96">
        <f t="shared" ref="F96:F114" si="36">(D96*3.1415)/ 180</f>
        <v>3.1415000000000002</v>
      </c>
      <c r="G96">
        <f>E96*3.1415/180</f>
        <v>1.7452777777777781E-3</v>
      </c>
      <c r="H96">
        <f t="shared" ref="H96:H114" si="37">ACOS((0.5*COS(F96))-0.5)</f>
        <v>3.1415271376084206</v>
      </c>
      <c r="I96">
        <f t="shared" ref="I96:I158" si="38">COS(H96+G96)-COS(H96)</f>
        <v>1.4086533427493109E-6</v>
      </c>
      <c r="K96">
        <v>0.67700000000000005</v>
      </c>
      <c r="L96">
        <f>K96/(1-$C$97)</f>
        <v>23.344827586206879</v>
      </c>
      <c r="M96">
        <v>1E-3</v>
      </c>
      <c r="N96">
        <f>M96*1000</f>
        <v>1</v>
      </c>
      <c r="O96" s="5">
        <v>3.1415271376084206</v>
      </c>
      <c r="P96" s="2">
        <v>23.344827586206879</v>
      </c>
    </row>
    <row r="97" spans="3:16" x14ac:dyDescent="0.5">
      <c r="C97">
        <v>0.97099999999999997</v>
      </c>
      <c r="D97">
        <v>170</v>
      </c>
      <c r="E97">
        <v>0.1</v>
      </c>
      <c r="F97">
        <f t="shared" si="36"/>
        <v>2.9669722222222226</v>
      </c>
      <c r="G97">
        <f t="shared" ref="G97:G114" si="39">E97*3.1415/180</f>
        <v>1.7452777777777781E-3</v>
      </c>
      <c r="H97">
        <f t="shared" si="37"/>
        <v>3.0181959055799767</v>
      </c>
      <c r="I97">
        <f t="shared" si="38"/>
        <v>-2.1330394947693954E-4</v>
      </c>
      <c r="K97">
        <v>0.67500000000000004</v>
      </c>
      <c r="L97">
        <f t="shared" ref="L97:L114" si="40">K97/(1-$C$97)</f>
        <v>23.275862068965498</v>
      </c>
      <c r="M97">
        <v>1E-3</v>
      </c>
      <c r="N97">
        <f t="shared" ref="N97:N114" si="41">M97*1000</f>
        <v>1</v>
      </c>
      <c r="O97" s="5">
        <v>3.0181959055799767</v>
      </c>
      <c r="P97" s="2">
        <v>23.275862068965498</v>
      </c>
    </row>
    <row r="98" spans="3:16" x14ac:dyDescent="0.5">
      <c r="D98">
        <v>160</v>
      </c>
      <c r="E98">
        <v>0.1</v>
      </c>
      <c r="F98">
        <f t="shared" si="36"/>
        <v>2.7924444444444445</v>
      </c>
      <c r="G98">
        <f t="shared" si="39"/>
        <v>1.7452777777777781E-3</v>
      </c>
      <c r="H98">
        <f t="shared" si="37"/>
        <v>2.8953379479392147</v>
      </c>
      <c r="I98">
        <f t="shared" si="38"/>
        <v>-4.23974978610131E-4</v>
      </c>
      <c r="K98">
        <v>0.66900000000000004</v>
      </c>
      <c r="L98">
        <f t="shared" si="40"/>
        <v>23.068965517241359</v>
      </c>
      <c r="M98">
        <v>1E-3</v>
      </c>
      <c r="N98">
        <f t="shared" si="41"/>
        <v>1</v>
      </c>
      <c r="O98" s="5">
        <v>2.8953379479392147</v>
      </c>
      <c r="P98" s="2">
        <v>23.068965517241359</v>
      </c>
    </row>
    <row r="99" spans="3:16" x14ac:dyDescent="0.5">
      <c r="D99">
        <v>150</v>
      </c>
      <c r="E99">
        <v>0.1</v>
      </c>
      <c r="F99">
        <f t="shared" si="36"/>
        <v>2.6179166666666669</v>
      </c>
      <c r="G99">
        <f t="shared" si="39"/>
        <v>1.7452777777777781E-3</v>
      </c>
      <c r="H99">
        <f t="shared" si="37"/>
        <v>2.7734389286959695</v>
      </c>
      <c r="I99">
        <f t="shared" si="38"/>
        <v>-6.2669283482841287E-4</v>
      </c>
      <c r="K99">
        <v>0.64200000000000002</v>
      </c>
      <c r="L99">
        <f t="shared" si="40"/>
        <v>22.13793103448274</v>
      </c>
      <c r="M99">
        <v>1E-3</v>
      </c>
      <c r="N99">
        <f t="shared" si="41"/>
        <v>1</v>
      </c>
      <c r="O99" s="5">
        <v>2.7734389286959695</v>
      </c>
      <c r="P99" s="2">
        <v>22.13793103448274</v>
      </c>
    </row>
    <row r="100" spans="3:16" x14ac:dyDescent="0.5">
      <c r="D100">
        <v>140</v>
      </c>
      <c r="E100">
        <v>0.1</v>
      </c>
      <c r="F100">
        <f t="shared" si="36"/>
        <v>2.4433888888888888</v>
      </c>
      <c r="G100">
        <f t="shared" si="39"/>
        <v>1.7452777777777781E-3</v>
      </c>
      <c r="H100">
        <f t="shared" si="37"/>
        <v>2.6530101014524243</v>
      </c>
      <c r="I100">
        <f t="shared" si="38"/>
        <v>-8.1784410864227386E-4</v>
      </c>
      <c r="K100" s="3">
        <v>0.46</v>
      </c>
      <c r="L100">
        <f t="shared" si="40"/>
        <v>15.862068965517228</v>
      </c>
      <c r="M100">
        <v>1E-3</v>
      </c>
      <c r="N100">
        <f t="shared" si="41"/>
        <v>1</v>
      </c>
      <c r="O100" s="5">
        <v>2.6530101014524243</v>
      </c>
      <c r="P100" s="2">
        <v>15.862068965517228</v>
      </c>
    </row>
    <row r="101" spans="3:16" x14ac:dyDescent="0.5">
      <c r="D101">
        <v>130</v>
      </c>
      <c r="E101">
        <v>0.1</v>
      </c>
      <c r="F101">
        <f t="shared" si="36"/>
        <v>2.2688611111111112</v>
      </c>
      <c r="G101">
        <f t="shared" si="39"/>
        <v>1.7452777777777781E-3</v>
      </c>
      <c r="H101">
        <f t="shared" si="37"/>
        <v>2.5346018477865488</v>
      </c>
      <c r="I101">
        <f t="shared" si="38"/>
        <v>-9.9425218806814541E-4</v>
      </c>
      <c r="K101">
        <v>0.15720000000000001</v>
      </c>
      <c r="L101">
        <f t="shared" si="40"/>
        <v>5.4206896551724091</v>
      </c>
      <c r="M101">
        <v>1E-4</v>
      </c>
      <c r="N101">
        <f t="shared" si="41"/>
        <v>0.1</v>
      </c>
      <c r="O101" s="5">
        <v>2.5346018477865488</v>
      </c>
      <c r="P101" s="5">
        <v>5.4206896551724091</v>
      </c>
    </row>
    <row r="102" spans="3:16" x14ac:dyDescent="0.5">
      <c r="D102">
        <v>120</v>
      </c>
      <c r="E102">
        <v>0.1</v>
      </c>
      <c r="F102">
        <f t="shared" si="36"/>
        <v>2.0943333333333336</v>
      </c>
      <c r="G102">
        <f t="shared" si="39"/>
        <v>1.7452777777777781E-3</v>
      </c>
      <c r="H102">
        <f t="shared" si="37"/>
        <v>2.4188179686406213</v>
      </c>
      <c r="I102">
        <f t="shared" si="38"/>
        <v>-1.1533028787718003E-3</v>
      </c>
      <c r="K102">
        <v>0.218</v>
      </c>
      <c r="L102">
        <f t="shared" si="40"/>
        <v>7.5172413793103381</v>
      </c>
      <c r="M102">
        <v>1E-3</v>
      </c>
      <c r="N102">
        <f t="shared" si="41"/>
        <v>1</v>
      </c>
      <c r="O102" s="5">
        <v>2.4188179686406213</v>
      </c>
      <c r="P102" s="5">
        <v>7.5172413793103381</v>
      </c>
    </row>
    <row r="103" spans="3:16" x14ac:dyDescent="0.5">
      <c r="D103">
        <v>110</v>
      </c>
      <c r="E103">
        <v>0.1</v>
      </c>
      <c r="F103">
        <f t="shared" si="36"/>
        <v>1.9198055555555555</v>
      </c>
      <c r="G103">
        <f t="shared" si="39"/>
        <v>1.7452777777777781E-3</v>
      </c>
      <c r="H103">
        <f t="shared" si="37"/>
        <v>2.3063306913269903</v>
      </c>
      <c r="I103">
        <f t="shared" si="38"/>
        <v>-1.2930525819514482E-3</v>
      </c>
      <c r="K103">
        <v>0.48099999999999998</v>
      </c>
      <c r="L103">
        <f t="shared" si="40"/>
        <v>16.586206896551708</v>
      </c>
      <c r="M103">
        <v>1E-3</v>
      </c>
      <c r="N103">
        <f t="shared" si="41"/>
        <v>1</v>
      </c>
      <c r="O103" s="5">
        <v>2.3063306913269903</v>
      </c>
      <c r="P103" s="2">
        <v>16.586206896551708</v>
      </c>
    </row>
    <row r="104" spans="3:16" x14ac:dyDescent="0.5">
      <c r="D104">
        <v>100</v>
      </c>
      <c r="E104">
        <v>0.1</v>
      </c>
      <c r="F104">
        <f t="shared" si="36"/>
        <v>1.7452777777777779</v>
      </c>
      <c r="G104">
        <f t="shared" si="39"/>
        <v>1.7452777777777781E-3</v>
      </c>
      <c r="H104">
        <f t="shared" si="37"/>
        <v>2.197896003866108</v>
      </c>
      <c r="I104">
        <f t="shared" si="38"/>
        <v>-1.4123142821557133E-3</v>
      </c>
      <c r="K104">
        <v>0.61899999999999999</v>
      </c>
      <c r="L104">
        <f t="shared" si="40"/>
        <v>21.344827586206879</v>
      </c>
      <c r="M104">
        <v>1E-3</v>
      </c>
      <c r="N104">
        <f t="shared" si="41"/>
        <v>1</v>
      </c>
      <c r="O104" s="5">
        <v>2.197896003866108</v>
      </c>
      <c r="P104" s="2">
        <v>21.344827586206879</v>
      </c>
    </row>
    <row r="105" spans="3:16" x14ac:dyDescent="0.5">
      <c r="D105">
        <v>90</v>
      </c>
      <c r="E105">
        <v>0.1</v>
      </c>
      <c r="F105">
        <f t="shared" si="36"/>
        <v>1.5707500000000001</v>
      </c>
      <c r="G105">
        <f t="shared" si="39"/>
        <v>1.7452777777777781E-3</v>
      </c>
      <c r="H105">
        <f t="shared" si="37"/>
        <v>2.0943683558122101</v>
      </c>
      <c r="I105">
        <f t="shared" si="38"/>
        <v>-1.5107160012971521E-3</v>
      </c>
      <c r="K105">
        <v>0.66800000000000004</v>
      </c>
      <c r="L105">
        <f t="shared" si="40"/>
        <v>23.034482758620669</v>
      </c>
      <c r="M105">
        <v>1E-3</v>
      </c>
      <c r="N105">
        <f t="shared" si="41"/>
        <v>1</v>
      </c>
      <c r="O105" s="5">
        <v>2.0943683558122101</v>
      </c>
      <c r="P105" s="2">
        <v>23.034482758620669</v>
      </c>
    </row>
    <row r="106" spans="3:16" x14ac:dyDescent="0.5">
      <c r="D106">
        <v>80</v>
      </c>
      <c r="E106">
        <v>0.1</v>
      </c>
      <c r="F106">
        <f t="shared" si="36"/>
        <v>1.3962222222222223</v>
      </c>
      <c r="G106">
        <f t="shared" si="39"/>
        <v>1.7452777777777781E-3</v>
      </c>
      <c r="H106">
        <f t="shared" si="37"/>
        <v>1.996712891474163</v>
      </c>
      <c r="I106">
        <f t="shared" si="38"/>
        <v>-1.5887253728842365E-3</v>
      </c>
      <c r="K106">
        <v>0.67200000000000004</v>
      </c>
      <c r="L106">
        <f t="shared" si="40"/>
        <v>23.172413793103431</v>
      </c>
      <c r="M106">
        <v>1E-3</v>
      </c>
      <c r="N106">
        <f t="shared" si="41"/>
        <v>1</v>
      </c>
      <c r="O106" s="5">
        <v>1.996712891474163</v>
      </c>
      <c r="P106" s="2">
        <v>23.172413793103431</v>
      </c>
    </row>
    <row r="107" spans="3:16" x14ac:dyDescent="0.5">
      <c r="D107">
        <v>70</v>
      </c>
      <c r="E107">
        <v>0.1</v>
      </c>
      <c r="F107">
        <f t="shared" si="36"/>
        <v>1.2216944444444444</v>
      </c>
      <c r="G107">
        <f t="shared" si="39"/>
        <v>1.7452777777777781E-3</v>
      </c>
      <c r="H107">
        <f t="shared" si="37"/>
        <v>1.9060121617472292</v>
      </c>
      <c r="I107">
        <f t="shared" si="38"/>
        <v>-1.6476325818663984E-3</v>
      </c>
      <c r="K107">
        <v>0.63700000000000001</v>
      </c>
      <c r="L107">
        <f t="shared" si="40"/>
        <v>21.965517241379292</v>
      </c>
      <c r="M107">
        <v>1E-3</v>
      </c>
      <c r="N107">
        <f t="shared" si="41"/>
        <v>1</v>
      </c>
      <c r="O107" s="5">
        <v>1.9060121617472292</v>
      </c>
      <c r="P107" s="2">
        <v>21.965517241379292</v>
      </c>
    </row>
    <row r="108" spans="3:16" x14ac:dyDescent="0.5">
      <c r="D108">
        <v>60</v>
      </c>
      <c r="E108">
        <v>0.1</v>
      </c>
      <c r="F108">
        <f t="shared" si="36"/>
        <v>1.0471666666666668</v>
      </c>
      <c r="G108">
        <f t="shared" si="39"/>
        <v>1.7452777777777781E-3</v>
      </c>
      <c r="H108">
        <f t="shared" si="37"/>
        <v>1.8234627701030712</v>
      </c>
      <c r="I108">
        <f t="shared" si="38"/>
        <v>-1.6894823814332938E-3</v>
      </c>
      <c r="K108">
        <v>0.48399999999999999</v>
      </c>
      <c r="L108">
        <f t="shared" si="40"/>
        <v>16.689655172413779</v>
      </c>
      <c r="M108">
        <v>1E-3</v>
      </c>
      <c r="N108">
        <f t="shared" si="41"/>
        <v>1</v>
      </c>
      <c r="O108" s="5">
        <v>1.8234627701030712</v>
      </c>
      <c r="P108" s="2">
        <v>16.689655172413779</v>
      </c>
    </row>
    <row r="109" spans="3:16" x14ac:dyDescent="0.5">
      <c r="D109">
        <v>50</v>
      </c>
      <c r="E109">
        <v>0.1</v>
      </c>
      <c r="F109">
        <f t="shared" si="36"/>
        <v>0.87263888888888896</v>
      </c>
      <c r="G109">
        <f t="shared" si="39"/>
        <v>1.7452777777777781E-3</v>
      </c>
      <c r="H109">
        <f t="shared" si="37"/>
        <v>1.7503559939372297</v>
      </c>
      <c r="I109">
        <f t="shared" si="38"/>
        <v>-1.7169450787156981E-3</v>
      </c>
      <c r="K109">
        <v>0.36299999999999999</v>
      </c>
      <c r="L109">
        <f t="shared" si="40"/>
        <v>12.517241379310333</v>
      </c>
      <c r="M109">
        <v>1E-3</v>
      </c>
      <c r="N109">
        <f t="shared" si="41"/>
        <v>1</v>
      </c>
      <c r="O109" s="5">
        <v>1.7503559939372297</v>
      </c>
      <c r="P109" s="2">
        <v>12.517241379310333</v>
      </c>
    </row>
    <row r="110" spans="3:16" x14ac:dyDescent="0.5">
      <c r="D110">
        <v>40</v>
      </c>
      <c r="E110">
        <v>0.1</v>
      </c>
      <c r="F110">
        <f t="shared" si="36"/>
        <v>0.69811111111111113</v>
      </c>
      <c r="G110">
        <f t="shared" si="39"/>
        <v>1.7452777777777781E-3</v>
      </c>
      <c r="H110">
        <f t="shared" si="37"/>
        <v>1.6880358818914452</v>
      </c>
      <c r="I110">
        <f t="shared" si="38"/>
        <v>-1.7331179632935761E-3</v>
      </c>
      <c r="K110">
        <v>0.19239999999999999</v>
      </c>
      <c r="L110">
        <f t="shared" si="40"/>
        <v>6.6344827586206829</v>
      </c>
      <c r="M110">
        <v>1E-4</v>
      </c>
      <c r="N110">
        <f t="shared" si="41"/>
        <v>0.1</v>
      </c>
      <c r="O110" s="5">
        <v>1.6880358818914452</v>
      </c>
      <c r="P110" s="5">
        <v>6.6344827586206829</v>
      </c>
    </row>
    <row r="111" spans="3:16" x14ac:dyDescent="0.5">
      <c r="D111">
        <v>30</v>
      </c>
      <c r="E111">
        <v>0.1</v>
      </c>
      <c r="F111">
        <f t="shared" si="36"/>
        <v>0.5235833333333334</v>
      </c>
      <c r="G111">
        <f t="shared" si="39"/>
        <v>1.7452777777777781E-3</v>
      </c>
      <c r="H111">
        <f t="shared" si="37"/>
        <v>1.6378299557948135</v>
      </c>
      <c r="I111">
        <f t="shared" si="38"/>
        <v>-1.7412551369765106E-3</v>
      </c>
      <c r="K111">
        <v>6.25E-2</v>
      </c>
      <c r="L111">
        <f t="shared" si="40"/>
        <v>2.1551724137931014</v>
      </c>
      <c r="M111">
        <v>1E-4</v>
      </c>
      <c r="N111">
        <f t="shared" si="41"/>
        <v>0.1</v>
      </c>
      <c r="O111" s="5">
        <v>1.6378299557948135</v>
      </c>
      <c r="P111" s="5">
        <v>2.1551724137931014</v>
      </c>
    </row>
    <row r="112" spans="3:16" x14ac:dyDescent="0.5">
      <c r="D112">
        <v>20</v>
      </c>
      <c r="E112">
        <v>0.1</v>
      </c>
      <c r="F112">
        <f t="shared" si="36"/>
        <v>0.34905555555555556</v>
      </c>
      <c r="G112">
        <f t="shared" si="39"/>
        <v>1.7452777777777781E-3</v>
      </c>
      <c r="H112">
        <f t="shared" si="37"/>
        <v>1.6009528264899993</v>
      </c>
      <c r="I112">
        <f t="shared" si="38"/>
        <v>-1.7444374405732668E-3</v>
      </c>
      <c r="K112">
        <v>6.13E-2</v>
      </c>
      <c r="L112">
        <f t="shared" si="40"/>
        <v>2.1137931034482742</v>
      </c>
      <c r="M112">
        <v>1E-4</v>
      </c>
      <c r="N112">
        <f t="shared" si="41"/>
        <v>0.1</v>
      </c>
      <c r="O112" s="5">
        <v>1.6009528264899993</v>
      </c>
      <c r="P112" s="5">
        <v>2.1137931034482742</v>
      </c>
    </row>
    <row r="113" spans="3:16" x14ac:dyDescent="0.5">
      <c r="D113">
        <v>10</v>
      </c>
      <c r="E113">
        <v>0.1</v>
      </c>
      <c r="F113">
        <f t="shared" si="36"/>
        <v>0.17452777777777778</v>
      </c>
      <c r="G113">
        <f t="shared" si="39"/>
        <v>1.7452777777777781E-3</v>
      </c>
      <c r="H113">
        <f t="shared" si="37"/>
        <v>1.5783920764148944</v>
      </c>
      <c r="I113">
        <f t="shared" si="38"/>
        <v>-1.7452149765756157E-3</v>
      </c>
      <c r="K113">
        <v>0.215</v>
      </c>
      <c r="L113">
        <f t="shared" si="40"/>
        <v>7.4137931034482696</v>
      </c>
      <c r="M113">
        <v>1E-3</v>
      </c>
      <c r="N113">
        <f t="shared" si="41"/>
        <v>1</v>
      </c>
      <c r="O113" s="5">
        <v>1.5783920764148944</v>
      </c>
      <c r="P113" s="5">
        <v>7.4137931034482696</v>
      </c>
    </row>
    <row r="114" spans="3:16" x14ac:dyDescent="0.5">
      <c r="D114">
        <v>0</v>
      </c>
      <c r="E114">
        <v>0.1</v>
      </c>
      <c r="F114">
        <f t="shared" si="36"/>
        <v>0</v>
      </c>
      <c r="G114">
        <f t="shared" si="39"/>
        <v>1.7452777777777781E-3</v>
      </c>
      <c r="H114">
        <f t="shared" si="37"/>
        <v>1.5707963267948966</v>
      </c>
      <c r="I114">
        <f t="shared" si="38"/>
        <v>-1.7452768917601527E-3</v>
      </c>
      <c r="K114">
        <v>0.18310000000000001</v>
      </c>
      <c r="L114">
        <f t="shared" si="40"/>
        <v>6.3137931034482708</v>
      </c>
      <c r="M114">
        <v>2.0000000000000001E-4</v>
      </c>
      <c r="N114">
        <f t="shared" si="41"/>
        <v>0.2</v>
      </c>
      <c r="O114" s="5">
        <v>1.5707963267948966</v>
      </c>
      <c r="P114" s="5">
        <v>6.3137931034482708</v>
      </c>
    </row>
    <row r="116" spans="3:16" x14ac:dyDescent="0.5">
      <c r="C116" t="s">
        <v>2</v>
      </c>
    </row>
    <row r="117" spans="3:16" x14ac:dyDescent="0.5">
      <c r="C117" t="s">
        <v>18</v>
      </c>
      <c r="D117" t="s">
        <v>11</v>
      </c>
      <c r="E117" t="s">
        <v>29</v>
      </c>
      <c r="F117" t="s">
        <v>12</v>
      </c>
      <c r="G117" t="s">
        <v>32</v>
      </c>
      <c r="H117" t="s">
        <v>10</v>
      </c>
      <c r="I117" t="s">
        <v>30</v>
      </c>
      <c r="K117" t="s">
        <v>3</v>
      </c>
      <c r="L117" t="s">
        <v>21</v>
      </c>
      <c r="M117" t="s">
        <v>7</v>
      </c>
      <c r="N117" t="s">
        <v>25</v>
      </c>
    </row>
    <row r="118" spans="3:16" x14ac:dyDescent="0.5">
      <c r="C118" t="s">
        <v>22</v>
      </c>
      <c r="D118">
        <v>180</v>
      </c>
      <c r="E118">
        <v>0.1</v>
      </c>
      <c r="F118">
        <f t="shared" ref="F118:F136" si="42">(D118*3.1415)/ 180</f>
        <v>3.1415000000000002</v>
      </c>
      <c r="G118">
        <f>E118*3.1415/180</f>
        <v>1.7452777777777781E-3</v>
      </c>
      <c r="H118">
        <f t="shared" ref="H118:H136" si="43">ACOS((0.5*COS(F118))-0.5)</f>
        <v>3.1415271376084206</v>
      </c>
      <c r="I118">
        <f t="shared" si="38"/>
        <v>1.4086533427493109E-6</v>
      </c>
      <c r="K118">
        <v>0.747</v>
      </c>
      <c r="L118">
        <f>K118/(1-$C$119)</f>
        <v>25.75862068965515</v>
      </c>
      <c r="M118">
        <v>1E-3</v>
      </c>
      <c r="O118">
        <v>3.1415271376084206</v>
      </c>
      <c r="P118">
        <v>25.75862068965515</v>
      </c>
    </row>
    <row r="119" spans="3:16" x14ac:dyDescent="0.5">
      <c r="C119">
        <v>0.97099999999999997</v>
      </c>
      <c r="D119">
        <v>170</v>
      </c>
      <c r="E119">
        <v>0.1</v>
      </c>
      <c r="F119">
        <f t="shared" si="42"/>
        <v>2.9669722222222226</v>
      </c>
      <c r="G119">
        <f t="shared" ref="G119:G136" si="44">E119*3.1415/180</f>
        <v>1.7452777777777781E-3</v>
      </c>
      <c r="H119">
        <f t="shared" si="43"/>
        <v>3.0181959055799767</v>
      </c>
      <c r="I119">
        <f t="shared" si="38"/>
        <v>-2.1330394947693954E-4</v>
      </c>
      <c r="K119">
        <v>0.72499999999999998</v>
      </c>
      <c r="L119">
        <f t="shared" ref="L119:L136" si="45">K119/(1-$C$119)</f>
        <v>24.999999999999979</v>
      </c>
      <c r="M119">
        <v>1E-3</v>
      </c>
      <c r="O119">
        <v>3.0181959055799767</v>
      </c>
      <c r="P119">
        <v>24.999999999999979</v>
      </c>
    </row>
    <row r="120" spans="3:16" x14ac:dyDescent="0.5">
      <c r="D120">
        <v>160</v>
      </c>
      <c r="E120">
        <v>0.1</v>
      </c>
      <c r="F120">
        <f t="shared" si="42"/>
        <v>2.7924444444444445</v>
      </c>
      <c r="G120">
        <f t="shared" si="44"/>
        <v>1.7452777777777781E-3</v>
      </c>
      <c r="H120">
        <f t="shared" si="43"/>
        <v>2.8953379479392147</v>
      </c>
      <c r="I120">
        <f t="shared" si="38"/>
        <v>-4.23974978610131E-4</v>
      </c>
      <c r="K120">
        <v>0.503</v>
      </c>
      <c r="L120">
        <f t="shared" si="45"/>
        <v>17.344827586206883</v>
      </c>
      <c r="M120">
        <v>1E-3</v>
      </c>
      <c r="O120">
        <v>2.8953379479392147</v>
      </c>
      <c r="P120">
        <v>17.344827586206883</v>
      </c>
    </row>
    <row r="121" spans="3:16" x14ac:dyDescent="0.5">
      <c r="D121">
        <v>150</v>
      </c>
      <c r="E121">
        <v>0.1</v>
      </c>
      <c r="F121">
        <f t="shared" si="42"/>
        <v>2.6179166666666669</v>
      </c>
      <c r="G121">
        <f t="shared" si="44"/>
        <v>1.7452777777777781E-3</v>
      </c>
      <c r="H121">
        <f t="shared" si="43"/>
        <v>2.7734389286959695</v>
      </c>
      <c r="I121">
        <f t="shared" si="38"/>
        <v>-6.2669283482841287E-4</v>
      </c>
      <c r="K121">
        <v>0.216</v>
      </c>
      <c r="L121">
        <f t="shared" si="45"/>
        <v>7.4482758620689591</v>
      </c>
      <c r="M121">
        <v>1E-3</v>
      </c>
      <c r="O121">
        <v>2.7734389286959695</v>
      </c>
      <c r="P121">
        <v>7.4482758620689591</v>
      </c>
    </row>
    <row r="122" spans="3:16" x14ac:dyDescent="0.5">
      <c r="D122">
        <v>140</v>
      </c>
      <c r="E122">
        <v>0.1</v>
      </c>
      <c r="F122">
        <f t="shared" si="42"/>
        <v>2.4433888888888888</v>
      </c>
      <c r="G122">
        <f t="shared" si="44"/>
        <v>1.7452777777777781E-3</v>
      </c>
      <c r="H122">
        <f t="shared" si="43"/>
        <v>2.6530101014524243</v>
      </c>
      <c r="I122">
        <f t="shared" si="38"/>
        <v>-8.1784410864227386E-4</v>
      </c>
      <c r="K122">
        <v>8.7099999999999997E-2</v>
      </c>
      <c r="L122">
        <f t="shared" si="45"/>
        <v>3.0034482758620662</v>
      </c>
      <c r="M122">
        <v>1E-4</v>
      </c>
      <c r="O122">
        <v>2.6530101014524243</v>
      </c>
      <c r="P122">
        <v>3.0034482758620662</v>
      </c>
    </row>
    <row r="123" spans="3:16" x14ac:dyDescent="0.5">
      <c r="D123">
        <v>130</v>
      </c>
      <c r="E123">
        <v>0.1</v>
      </c>
      <c r="F123">
        <f t="shared" si="42"/>
        <v>2.2688611111111112</v>
      </c>
      <c r="G123">
        <f t="shared" si="44"/>
        <v>1.7452777777777781E-3</v>
      </c>
      <c r="H123">
        <f t="shared" si="43"/>
        <v>2.5346018477865488</v>
      </c>
      <c r="I123">
        <f t="shared" si="38"/>
        <v>-9.9425218806814541E-4</v>
      </c>
      <c r="K123">
        <v>0.30099999999999999</v>
      </c>
      <c r="L123">
        <f t="shared" si="45"/>
        <v>10.379310344827577</v>
      </c>
      <c r="M123">
        <v>1E-3</v>
      </c>
      <c r="O123">
        <v>2.5346018477865488</v>
      </c>
      <c r="P123">
        <v>10.379310344827577</v>
      </c>
    </row>
    <row r="124" spans="3:16" x14ac:dyDescent="0.5">
      <c r="D124">
        <v>120</v>
      </c>
      <c r="E124">
        <v>0.1</v>
      </c>
      <c r="F124">
        <f t="shared" si="42"/>
        <v>2.0943333333333336</v>
      </c>
      <c r="G124">
        <f t="shared" si="44"/>
        <v>1.7452777777777781E-3</v>
      </c>
      <c r="H124">
        <f t="shared" si="43"/>
        <v>2.4188179686406213</v>
      </c>
      <c r="I124">
        <f t="shared" si="38"/>
        <v>-1.1533028787718003E-3</v>
      </c>
      <c r="K124">
        <v>0.41599999999999998</v>
      </c>
      <c r="L124">
        <f t="shared" si="45"/>
        <v>14.344827586206883</v>
      </c>
      <c r="M124">
        <v>1E-3</v>
      </c>
      <c r="O124">
        <v>2.4188179686406213</v>
      </c>
      <c r="P124">
        <v>14.344827586206883</v>
      </c>
    </row>
    <row r="125" spans="3:16" x14ac:dyDescent="0.5">
      <c r="D125">
        <v>110</v>
      </c>
      <c r="E125">
        <v>0.1</v>
      </c>
      <c r="F125">
        <f t="shared" si="42"/>
        <v>1.9198055555555555</v>
      </c>
      <c r="G125">
        <f t="shared" si="44"/>
        <v>1.7452777777777781E-3</v>
      </c>
      <c r="H125">
        <f t="shared" si="43"/>
        <v>2.3063306913269903</v>
      </c>
      <c r="I125">
        <f t="shared" si="38"/>
        <v>-1.2930525819514482E-3</v>
      </c>
      <c r="K125">
        <v>0.45300000000000001</v>
      </c>
      <c r="L125">
        <f t="shared" si="45"/>
        <v>15.6206896551724</v>
      </c>
      <c r="M125">
        <v>1E-3</v>
      </c>
      <c r="O125">
        <v>2.3063306913269903</v>
      </c>
      <c r="P125">
        <v>15.6206896551724</v>
      </c>
    </row>
    <row r="126" spans="3:16" x14ac:dyDescent="0.5">
      <c r="D126">
        <v>100</v>
      </c>
      <c r="E126">
        <v>0.1</v>
      </c>
      <c r="F126">
        <f t="shared" si="42"/>
        <v>1.7452777777777779</v>
      </c>
      <c r="G126">
        <f t="shared" si="44"/>
        <v>1.7452777777777781E-3</v>
      </c>
      <c r="H126">
        <f t="shared" si="43"/>
        <v>2.197896003866108</v>
      </c>
      <c r="I126">
        <f t="shared" si="38"/>
        <v>-1.4123142821557133E-3</v>
      </c>
      <c r="K126">
        <v>0.40500000000000003</v>
      </c>
      <c r="L126">
        <f t="shared" si="45"/>
        <v>13.965517241379299</v>
      </c>
      <c r="M126">
        <v>1E-3</v>
      </c>
      <c r="O126">
        <v>2.197896003866108</v>
      </c>
      <c r="P126">
        <v>13.965517241379299</v>
      </c>
    </row>
    <row r="127" spans="3:16" x14ac:dyDescent="0.5">
      <c r="D127">
        <v>90</v>
      </c>
      <c r="E127">
        <v>0.1</v>
      </c>
      <c r="F127">
        <f t="shared" si="42"/>
        <v>1.5707500000000001</v>
      </c>
      <c r="G127">
        <f t="shared" si="44"/>
        <v>1.7452777777777781E-3</v>
      </c>
      <c r="H127">
        <f t="shared" si="43"/>
        <v>2.0943683558122101</v>
      </c>
      <c r="I127">
        <f t="shared" si="38"/>
        <v>-1.5107160012971521E-3</v>
      </c>
      <c r="K127">
        <v>0.25600000000000001</v>
      </c>
      <c r="L127">
        <f t="shared" si="45"/>
        <v>8.8275862068965445</v>
      </c>
      <c r="M127">
        <v>1E-3</v>
      </c>
      <c r="O127">
        <v>2.0943683558122101</v>
      </c>
      <c r="P127">
        <v>8.8275862068965445</v>
      </c>
    </row>
    <row r="128" spans="3:16" x14ac:dyDescent="0.5">
      <c r="D128">
        <v>80</v>
      </c>
      <c r="E128">
        <v>0.1</v>
      </c>
      <c r="F128">
        <f t="shared" si="42"/>
        <v>1.3962222222222223</v>
      </c>
      <c r="G128">
        <f t="shared" si="44"/>
        <v>1.7452777777777781E-3</v>
      </c>
      <c r="H128">
        <f t="shared" si="43"/>
        <v>1.996712891474163</v>
      </c>
      <c r="I128">
        <f t="shared" si="38"/>
        <v>-1.5887253728842365E-3</v>
      </c>
      <c r="K128">
        <v>9.3799999999999994E-2</v>
      </c>
      <c r="L128">
        <f t="shared" si="45"/>
        <v>3.2344827586206866</v>
      </c>
      <c r="M128">
        <v>1E-4</v>
      </c>
      <c r="O128">
        <v>1.996712891474163</v>
      </c>
      <c r="P128">
        <v>3.2344827586206866</v>
      </c>
    </row>
    <row r="129" spans="3:16" x14ac:dyDescent="0.5">
      <c r="D129">
        <v>70</v>
      </c>
      <c r="E129">
        <v>0.1</v>
      </c>
      <c r="F129">
        <f t="shared" si="42"/>
        <v>1.2216944444444444</v>
      </c>
      <c r="G129">
        <f t="shared" si="44"/>
        <v>1.7452777777777781E-3</v>
      </c>
      <c r="H129">
        <f t="shared" si="43"/>
        <v>1.9060121617472292</v>
      </c>
      <c r="I129">
        <f t="shared" si="38"/>
        <v>-1.6476325818663984E-3</v>
      </c>
      <c r="K129">
        <v>0.20100000000000001</v>
      </c>
      <c r="L129">
        <f t="shared" si="45"/>
        <v>6.9310344827586148</v>
      </c>
      <c r="M129">
        <v>1E-3</v>
      </c>
      <c r="O129">
        <v>1.9060121617472292</v>
      </c>
      <c r="P129">
        <v>6.9310344827586148</v>
      </c>
    </row>
    <row r="130" spans="3:16" x14ac:dyDescent="0.5">
      <c r="D130">
        <v>60</v>
      </c>
      <c r="E130">
        <v>0.1</v>
      </c>
      <c r="F130">
        <f t="shared" si="42"/>
        <v>1.0471666666666668</v>
      </c>
      <c r="G130">
        <f t="shared" si="44"/>
        <v>1.7452777777777781E-3</v>
      </c>
      <c r="H130">
        <f t="shared" si="43"/>
        <v>1.8234627701030712</v>
      </c>
      <c r="I130">
        <f t="shared" si="38"/>
        <v>-1.6894823814332938E-3</v>
      </c>
      <c r="K130" s="3">
        <v>0.25</v>
      </c>
      <c r="L130">
        <f t="shared" si="45"/>
        <v>8.6206896551724057</v>
      </c>
      <c r="M130">
        <v>1E-3</v>
      </c>
      <c r="O130">
        <v>1.8234627701030712</v>
      </c>
      <c r="P130">
        <v>8.6206896551724057</v>
      </c>
    </row>
    <row r="131" spans="3:16" x14ac:dyDescent="0.5">
      <c r="D131">
        <v>50</v>
      </c>
      <c r="E131">
        <v>0.1</v>
      </c>
      <c r="F131">
        <f t="shared" si="42"/>
        <v>0.87263888888888896</v>
      </c>
      <c r="G131">
        <f t="shared" si="44"/>
        <v>1.7452777777777781E-3</v>
      </c>
      <c r="H131">
        <f t="shared" si="43"/>
        <v>1.7503559939372297</v>
      </c>
      <c r="I131">
        <f t="shared" si="38"/>
        <v>-1.7169450787156981E-3</v>
      </c>
      <c r="K131">
        <v>0.27100000000000002</v>
      </c>
      <c r="L131">
        <f t="shared" si="45"/>
        <v>9.3448275862068897</v>
      </c>
      <c r="M131">
        <v>1E-3</v>
      </c>
      <c r="O131">
        <v>1.7503559939372297</v>
      </c>
      <c r="P131">
        <v>9.3448275862068897</v>
      </c>
    </row>
    <row r="132" spans="3:16" x14ac:dyDescent="0.5">
      <c r="D132">
        <v>40</v>
      </c>
      <c r="E132">
        <v>0.1</v>
      </c>
      <c r="F132">
        <f t="shared" si="42"/>
        <v>0.69811111111111113</v>
      </c>
      <c r="G132">
        <f t="shared" si="44"/>
        <v>1.7452777777777781E-3</v>
      </c>
      <c r="H132">
        <f t="shared" si="43"/>
        <v>1.6880358818914452</v>
      </c>
      <c r="I132">
        <f t="shared" si="38"/>
        <v>-1.7331179632935761E-3</v>
      </c>
      <c r="K132">
        <v>0.251</v>
      </c>
      <c r="L132">
        <f t="shared" si="45"/>
        <v>8.6551724137930961</v>
      </c>
      <c r="M132">
        <v>1E-3</v>
      </c>
      <c r="O132">
        <v>1.6880358818914452</v>
      </c>
      <c r="P132">
        <v>8.6551724137930961</v>
      </c>
    </row>
    <row r="133" spans="3:16" x14ac:dyDescent="0.5">
      <c r="D133">
        <v>30</v>
      </c>
      <c r="E133">
        <v>0.1</v>
      </c>
      <c r="F133">
        <f t="shared" si="42"/>
        <v>0.5235833333333334</v>
      </c>
      <c r="G133">
        <f t="shared" si="44"/>
        <v>1.7452777777777781E-3</v>
      </c>
      <c r="H133">
        <f t="shared" si="43"/>
        <v>1.6378299557948135</v>
      </c>
      <c r="I133">
        <f t="shared" si="38"/>
        <v>-1.7412551369765106E-3</v>
      </c>
      <c r="K133" s="3">
        <v>0.22</v>
      </c>
      <c r="L133">
        <f t="shared" si="45"/>
        <v>7.5862068965517171</v>
      </c>
      <c r="M133">
        <v>1E-3</v>
      </c>
      <c r="O133">
        <v>1.6378299557948135</v>
      </c>
      <c r="P133">
        <v>7.5862068965517171</v>
      </c>
    </row>
    <row r="134" spans="3:16" x14ac:dyDescent="0.5">
      <c r="D134">
        <v>20</v>
      </c>
      <c r="E134">
        <v>0.1</v>
      </c>
      <c r="F134">
        <f t="shared" si="42"/>
        <v>0.34905555555555556</v>
      </c>
      <c r="G134">
        <f t="shared" si="44"/>
        <v>1.7452777777777781E-3</v>
      </c>
      <c r="H134">
        <f t="shared" si="43"/>
        <v>1.6009528264899993</v>
      </c>
      <c r="I134">
        <f t="shared" si="38"/>
        <v>-1.7444374405732668E-3</v>
      </c>
      <c r="K134">
        <v>0.188</v>
      </c>
      <c r="L134">
        <f t="shared" si="45"/>
        <v>6.4827586206896495</v>
      </c>
      <c r="M134">
        <v>1E-3</v>
      </c>
      <c r="O134">
        <v>1.6009528264899993</v>
      </c>
      <c r="P134">
        <v>6.4827586206896495</v>
      </c>
    </row>
    <row r="135" spans="3:16" x14ac:dyDescent="0.5">
      <c r="D135">
        <v>10</v>
      </c>
      <c r="E135">
        <v>0.1</v>
      </c>
      <c r="F135">
        <f t="shared" si="42"/>
        <v>0.17452777777777778</v>
      </c>
      <c r="G135">
        <f t="shared" si="44"/>
        <v>1.7452777777777781E-3</v>
      </c>
      <c r="H135">
        <f t="shared" si="43"/>
        <v>1.5783920764148944</v>
      </c>
      <c r="I135">
        <f t="shared" si="38"/>
        <v>-1.7452149765756157E-3</v>
      </c>
      <c r="K135">
        <v>0.14099999999999999</v>
      </c>
      <c r="L135">
        <f t="shared" si="45"/>
        <v>4.8620689655172367</v>
      </c>
      <c r="M135">
        <v>1E-3</v>
      </c>
      <c r="O135">
        <v>1.5783920764148944</v>
      </c>
      <c r="P135">
        <v>4.8620689655172367</v>
      </c>
    </row>
    <row r="136" spans="3:16" x14ac:dyDescent="0.5">
      <c r="D136">
        <v>0</v>
      </c>
      <c r="E136">
        <v>0.1</v>
      </c>
      <c r="F136">
        <f t="shared" si="42"/>
        <v>0</v>
      </c>
      <c r="G136">
        <f t="shared" si="44"/>
        <v>1.7452777777777781E-3</v>
      </c>
      <c r="H136">
        <f t="shared" si="43"/>
        <v>1.5707963267948966</v>
      </c>
      <c r="I136">
        <f t="shared" si="38"/>
        <v>-1.7452768917601527E-3</v>
      </c>
      <c r="K136">
        <v>0.128</v>
      </c>
      <c r="L136">
        <f t="shared" si="45"/>
        <v>4.4137931034482722</v>
      </c>
      <c r="M136">
        <v>1E-3</v>
      </c>
      <c r="O136">
        <v>1.5707963267948966</v>
      </c>
      <c r="P136">
        <v>4.4137931034482722</v>
      </c>
    </row>
    <row r="138" spans="3:16" x14ac:dyDescent="0.5">
      <c r="C138" t="s">
        <v>2</v>
      </c>
    </row>
    <row r="139" spans="3:16" x14ac:dyDescent="0.5">
      <c r="C139" t="s">
        <v>19</v>
      </c>
      <c r="D139" t="s">
        <v>11</v>
      </c>
      <c r="E139" t="s">
        <v>29</v>
      </c>
      <c r="F139" t="s">
        <v>12</v>
      </c>
      <c r="G139" t="s">
        <v>32</v>
      </c>
      <c r="H139" t="s">
        <v>10</v>
      </c>
      <c r="I139" t="s">
        <v>30</v>
      </c>
      <c r="K139" t="s">
        <v>3</v>
      </c>
      <c r="L139" t="s">
        <v>21</v>
      </c>
      <c r="M139" t="s">
        <v>7</v>
      </c>
    </row>
    <row r="140" spans="3:16" x14ac:dyDescent="0.5">
      <c r="C140" t="s">
        <v>8</v>
      </c>
      <c r="D140">
        <v>180</v>
      </c>
      <c r="E140">
        <v>0.1</v>
      </c>
      <c r="F140">
        <f t="shared" ref="F140:F158" si="46">(D140*3.1415)/ 180</f>
        <v>3.1415000000000002</v>
      </c>
      <c r="G140">
        <f>E140*3.1415/180</f>
        <v>1.7452777777777781E-3</v>
      </c>
      <c r="H140">
        <f t="shared" ref="H140:H158" si="47">ACOS((0.5*COS(F140))-0.5)</f>
        <v>3.1415271376084206</v>
      </c>
      <c r="I140">
        <f t="shared" si="38"/>
        <v>1.4086533427493109E-6</v>
      </c>
      <c r="K140">
        <v>0.80600000000000005</v>
      </c>
      <c r="L140">
        <f>K140/(1-$C$141)</f>
        <v>27.79310344827584</v>
      </c>
      <c r="M140">
        <v>1E-3</v>
      </c>
      <c r="O140" s="5">
        <v>3.1415271376084206</v>
      </c>
      <c r="P140" s="2">
        <v>27.79310344827584</v>
      </c>
    </row>
    <row r="141" spans="3:16" x14ac:dyDescent="0.5">
      <c r="C141">
        <v>0.97099999999999997</v>
      </c>
      <c r="D141">
        <v>170</v>
      </c>
      <c r="E141">
        <v>0.1</v>
      </c>
      <c r="F141">
        <f t="shared" si="46"/>
        <v>2.9669722222222226</v>
      </c>
      <c r="G141">
        <f t="shared" ref="G141:G158" si="48">E141*3.1415/180</f>
        <v>1.7452777777777781E-3</v>
      </c>
      <c r="H141">
        <f t="shared" si="47"/>
        <v>3.0181959055799767</v>
      </c>
      <c r="I141">
        <f t="shared" si="38"/>
        <v>-2.1330394947693954E-4</v>
      </c>
      <c r="K141">
        <v>0.70499999999999996</v>
      </c>
      <c r="L141">
        <f t="shared" ref="L141:L158" si="49">K141/(1-$C$141)</f>
        <v>24.310344827586185</v>
      </c>
      <c r="M141">
        <v>1E-3</v>
      </c>
      <c r="O141" s="5">
        <v>3.0181959055799767</v>
      </c>
      <c r="P141" s="2">
        <v>24.310344827586185</v>
      </c>
    </row>
    <row r="142" spans="3:16" x14ac:dyDescent="0.5">
      <c r="D142">
        <v>160</v>
      </c>
      <c r="E142">
        <v>0.1</v>
      </c>
      <c r="F142">
        <f t="shared" si="46"/>
        <v>2.7924444444444445</v>
      </c>
      <c r="G142">
        <f t="shared" si="48"/>
        <v>1.7452777777777781E-3</v>
      </c>
      <c r="H142">
        <f t="shared" si="47"/>
        <v>2.8953379479392147</v>
      </c>
      <c r="I142">
        <f t="shared" si="38"/>
        <v>-4.23974978610131E-4</v>
      </c>
      <c r="K142">
        <v>0.47499999999999998</v>
      </c>
      <c r="L142">
        <f t="shared" si="49"/>
        <v>16.379310344827569</v>
      </c>
      <c r="M142">
        <v>1E-3</v>
      </c>
      <c r="O142" s="5">
        <v>2.8953379479392147</v>
      </c>
      <c r="P142" s="2">
        <v>16.379310344827569</v>
      </c>
    </row>
    <row r="143" spans="3:16" x14ac:dyDescent="0.5">
      <c r="D143">
        <v>150</v>
      </c>
      <c r="E143">
        <v>0.1</v>
      </c>
      <c r="F143">
        <f t="shared" si="46"/>
        <v>2.6179166666666669</v>
      </c>
      <c r="G143">
        <f t="shared" si="48"/>
        <v>1.7452777777777781E-3</v>
      </c>
      <c r="H143">
        <f t="shared" si="47"/>
        <v>2.7734389286959695</v>
      </c>
      <c r="I143">
        <f t="shared" si="38"/>
        <v>-6.2669283482841287E-4</v>
      </c>
      <c r="K143">
        <v>0.113</v>
      </c>
      <c r="L143">
        <f t="shared" si="49"/>
        <v>3.8965517241379275</v>
      </c>
      <c r="M143">
        <v>1E-3</v>
      </c>
      <c r="O143" s="5">
        <v>2.7734389286959695</v>
      </c>
      <c r="P143" s="5">
        <v>3.8965517241379275</v>
      </c>
    </row>
    <row r="144" spans="3:16" x14ac:dyDescent="0.5">
      <c r="D144">
        <v>140</v>
      </c>
      <c r="E144">
        <v>0.1</v>
      </c>
      <c r="F144">
        <f t="shared" si="46"/>
        <v>2.4433888888888888</v>
      </c>
      <c r="G144">
        <f t="shared" si="48"/>
        <v>1.7452777777777781E-3</v>
      </c>
      <c r="H144">
        <f t="shared" si="47"/>
        <v>2.6530101014524243</v>
      </c>
      <c r="I144">
        <f t="shared" si="38"/>
        <v>-8.1784410864227386E-4</v>
      </c>
      <c r="K144">
        <v>0.21199999999999999</v>
      </c>
      <c r="L144">
        <f t="shared" si="49"/>
        <v>7.3103448275862002</v>
      </c>
      <c r="M144">
        <v>1E-3</v>
      </c>
      <c r="O144" s="5">
        <v>2.6530101014524243</v>
      </c>
      <c r="P144" s="5">
        <v>7.3103448275862002</v>
      </c>
    </row>
    <row r="145" spans="3:16" x14ac:dyDescent="0.5">
      <c r="D145">
        <v>130</v>
      </c>
      <c r="E145">
        <v>0.1</v>
      </c>
      <c r="F145">
        <f t="shared" si="46"/>
        <v>2.2688611111111112</v>
      </c>
      <c r="G145">
        <f t="shared" si="48"/>
        <v>1.7452777777777781E-3</v>
      </c>
      <c r="H145">
        <f t="shared" si="47"/>
        <v>2.5346018477865488</v>
      </c>
      <c r="I145">
        <f t="shared" si="38"/>
        <v>-9.9425218806814541E-4</v>
      </c>
      <c r="K145">
        <v>0.40100000000000002</v>
      </c>
      <c r="L145">
        <f t="shared" si="49"/>
        <v>13.827586206896541</v>
      </c>
      <c r="M145">
        <v>1E-3</v>
      </c>
      <c r="O145" s="5">
        <v>2.5346018477865488</v>
      </c>
      <c r="P145" s="2">
        <v>13.827586206896541</v>
      </c>
    </row>
    <row r="146" spans="3:16" x14ac:dyDescent="0.5">
      <c r="D146">
        <v>120</v>
      </c>
      <c r="E146">
        <v>0.1</v>
      </c>
      <c r="F146">
        <f t="shared" si="46"/>
        <v>2.0943333333333336</v>
      </c>
      <c r="G146">
        <f t="shared" si="48"/>
        <v>1.7452777777777781E-3</v>
      </c>
      <c r="H146">
        <f t="shared" si="47"/>
        <v>2.4188179686406213</v>
      </c>
      <c r="I146">
        <f t="shared" si="38"/>
        <v>-1.1533028787718003E-3</v>
      </c>
      <c r="K146">
        <v>0.42499999999999999</v>
      </c>
      <c r="L146">
        <f t="shared" si="49"/>
        <v>14.655172413793091</v>
      </c>
      <c r="M146">
        <v>1E-3</v>
      </c>
      <c r="O146" s="5">
        <v>2.4188179686406213</v>
      </c>
      <c r="P146" s="2">
        <v>14.655172413793091</v>
      </c>
    </row>
    <row r="147" spans="3:16" x14ac:dyDescent="0.5">
      <c r="D147">
        <v>110</v>
      </c>
      <c r="E147">
        <v>0.1</v>
      </c>
      <c r="F147">
        <f t="shared" si="46"/>
        <v>1.9198055555555555</v>
      </c>
      <c r="G147">
        <f t="shared" si="48"/>
        <v>1.7452777777777781E-3</v>
      </c>
      <c r="H147">
        <f t="shared" si="47"/>
        <v>2.3063306913269903</v>
      </c>
      <c r="I147">
        <f t="shared" si="38"/>
        <v>-1.2930525819514482E-3</v>
      </c>
      <c r="K147">
        <v>0.312</v>
      </c>
      <c r="L147">
        <f t="shared" si="49"/>
        <v>10.758620689655164</v>
      </c>
      <c r="M147">
        <v>1E-3</v>
      </c>
      <c r="O147" s="5">
        <v>2.3063306913269903</v>
      </c>
      <c r="P147" s="2">
        <v>10.758620689655164</v>
      </c>
    </row>
    <row r="148" spans="3:16" x14ac:dyDescent="0.5">
      <c r="D148">
        <v>100</v>
      </c>
      <c r="E148">
        <v>0.1</v>
      </c>
      <c r="F148">
        <f t="shared" si="46"/>
        <v>1.7452777777777779</v>
      </c>
      <c r="G148">
        <f t="shared" si="48"/>
        <v>1.7452777777777781E-3</v>
      </c>
      <c r="H148">
        <f t="shared" si="47"/>
        <v>2.197896003866108</v>
      </c>
      <c r="I148">
        <f t="shared" si="38"/>
        <v>-1.4123142821557133E-3</v>
      </c>
      <c r="K148">
        <v>0.11700000000000001</v>
      </c>
      <c r="L148">
        <f t="shared" si="49"/>
        <v>4.0344827586206859</v>
      </c>
      <c r="M148">
        <v>1E-3</v>
      </c>
      <c r="O148" s="5">
        <v>2.197896003866108</v>
      </c>
      <c r="P148" s="5">
        <v>4.0344827586206859</v>
      </c>
    </row>
    <row r="149" spans="3:16" x14ac:dyDescent="0.5">
      <c r="D149">
        <v>90</v>
      </c>
      <c r="E149">
        <v>0.1</v>
      </c>
      <c r="F149">
        <f t="shared" si="46"/>
        <v>1.5707500000000001</v>
      </c>
      <c r="G149">
        <f t="shared" si="48"/>
        <v>1.7452777777777781E-3</v>
      </c>
      <c r="H149">
        <f t="shared" si="47"/>
        <v>2.0943683558122101</v>
      </c>
      <c r="I149">
        <f t="shared" si="38"/>
        <v>-1.5107160012971521E-3</v>
      </c>
      <c r="K149">
        <v>9.6100000000000005E-2</v>
      </c>
      <c r="L149">
        <f t="shared" si="49"/>
        <v>3.313793103448273</v>
      </c>
      <c r="M149">
        <v>1E-4</v>
      </c>
      <c r="O149" s="5">
        <v>2.0943683558122101</v>
      </c>
      <c r="P149" s="5">
        <v>3.313793103448273</v>
      </c>
    </row>
    <row r="150" spans="3:16" x14ac:dyDescent="0.5">
      <c r="D150">
        <v>80</v>
      </c>
      <c r="E150">
        <v>0.1</v>
      </c>
      <c r="F150">
        <f t="shared" si="46"/>
        <v>1.3962222222222223</v>
      </c>
      <c r="G150">
        <f t="shared" si="48"/>
        <v>1.7452777777777781E-3</v>
      </c>
      <c r="H150">
        <f t="shared" si="47"/>
        <v>1.996712891474163</v>
      </c>
      <c r="I150">
        <f t="shared" si="38"/>
        <v>-1.5887253728842365E-3</v>
      </c>
      <c r="K150">
        <v>0.245</v>
      </c>
      <c r="L150">
        <f t="shared" si="49"/>
        <v>8.4482758620689573</v>
      </c>
      <c r="M150">
        <v>1E-3</v>
      </c>
      <c r="O150" s="5">
        <v>1.996712891474163</v>
      </c>
      <c r="P150" s="5">
        <v>8.4482758620689573</v>
      </c>
    </row>
    <row r="151" spans="3:16" x14ac:dyDescent="0.5">
      <c r="D151">
        <v>70</v>
      </c>
      <c r="E151">
        <v>0.1</v>
      </c>
      <c r="F151">
        <f t="shared" si="46"/>
        <v>1.2216944444444444</v>
      </c>
      <c r="G151">
        <f t="shared" si="48"/>
        <v>1.7452777777777781E-3</v>
      </c>
      <c r="H151">
        <f t="shared" si="47"/>
        <v>1.9060121617472292</v>
      </c>
      <c r="I151">
        <f t="shared" si="38"/>
        <v>-1.6476325818663984E-3</v>
      </c>
      <c r="K151">
        <v>0.30199999999999999</v>
      </c>
      <c r="L151">
        <f t="shared" si="49"/>
        <v>10.413793103448267</v>
      </c>
      <c r="M151">
        <v>1E-3</v>
      </c>
      <c r="O151" s="5">
        <v>1.9060121617472292</v>
      </c>
      <c r="P151" s="2">
        <v>10.413793103448267</v>
      </c>
    </row>
    <row r="152" spans="3:16" x14ac:dyDescent="0.5">
      <c r="D152">
        <v>60</v>
      </c>
      <c r="E152">
        <v>0.1</v>
      </c>
      <c r="F152">
        <f t="shared" si="46"/>
        <v>1.0471666666666668</v>
      </c>
      <c r="G152">
        <f t="shared" si="48"/>
        <v>1.7452777777777781E-3</v>
      </c>
      <c r="H152">
        <f t="shared" si="47"/>
        <v>1.8234627701030712</v>
      </c>
      <c r="I152">
        <f t="shared" si="38"/>
        <v>-1.6894823814332938E-3</v>
      </c>
      <c r="K152">
        <v>0.28299999999999997</v>
      </c>
      <c r="L152">
        <f t="shared" si="49"/>
        <v>9.7586206896551637</v>
      </c>
      <c r="M152">
        <v>1E-3</v>
      </c>
      <c r="O152" s="5">
        <v>1.8234627701030712</v>
      </c>
      <c r="P152" s="5">
        <v>9.7586206896551637</v>
      </c>
    </row>
    <row r="153" spans="3:16" x14ac:dyDescent="0.5">
      <c r="D153">
        <v>50</v>
      </c>
      <c r="E153">
        <v>0.1</v>
      </c>
      <c r="F153">
        <f t="shared" si="46"/>
        <v>0.87263888888888896</v>
      </c>
      <c r="G153">
        <f t="shared" si="48"/>
        <v>1.7452777777777781E-3</v>
      </c>
      <c r="H153">
        <f t="shared" si="47"/>
        <v>1.7503559939372297</v>
      </c>
      <c r="I153">
        <f t="shared" si="38"/>
        <v>-1.7169450787156981E-3</v>
      </c>
      <c r="K153">
        <v>0.20799999999999999</v>
      </c>
      <c r="L153">
        <f t="shared" si="49"/>
        <v>7.1724137931034413</v>
      </c>
      <c r="M153">
        <v>1E-3</v>
      </c>
      <c r="O153" s="5">
        <v>1.7503559939372297</v>
      </c>
      <c r="P153" s="5">
        <v>7.1724137931034413</v>
      </c>
    </row>
    <row r="154" spans="3:16" x14ac:dyDescent="0.5">
      <c r="D154">
        <v>40</v>
      </c>
      <c r="E154">
        <v>0.1</v>
      </c>
      <c r="F154">
        <f t="shared" si="46"/>
        <v>0.69811111111111113</v>
      </c>
      <c r="G154">
        <f t="shared" si="48"/>
        <v>1.7452777777777781E-3</v>
      </c>
      <c r="H154">
        <f t="shared" si="47"/>
        <v>1.6880358818914452</v>
      </c>
      <c r="I154">
        <f t="shared" si="38"/>
        <v>-1.7331179632935761E-3</v>
      </c>
      <c r="K154">
        <v>0.13300000000000001</v>
      </c>
      <c r="L154">
        <f t="shared" si="49"/>
        <v>4.5862068965517206</v>
      </c>
      <c r="M154">
        <v>1E-3</v>
      </c>
      <c r="O154" s="5">
        <v>1.6880358818914452</v>
      </c>
      <c r="P154" s="5">
        <v>4.5862068965517206</v>
      </c>
    </row>
    <row r="155" spans="3:16" x14ac:dyDescent="0.5">
      <c r="D155">
        <v>30</v>
      </c>
      <c r="E155">
        <v>0.1</v>
      </c>
      <c r="F155">
        <f t="shared" si="46"/>
        <v>0.5235833333333334</v>
      </c>
      <c r="G155">
        <f t="shared" si="48"/>
        <v>1.7452777777777781E-3</v>
      </c>
      <c r="H155">
        <f t="shared" si="47"/>
        <v>1.6378299557948135</v>
      </c>
      <c r="I155">
        <f t="shared" si="38"/>
        <v>-1.7412551369765106E-3</v>
      </c>
      <c r="K155">
        <v>1.2800000000000001E-2</v>
      </c>
      <c r="L155">
        <f t="shared" si="49"/>
        <v>0.44137931034482719</v>
      </c>
      <c r="M155">
        <v>1E-4</v>
      </c>
      <c r="O155" s="5">
        <v>1.6378299557948135</v>
      </c>
      <c r="P155" s="3">
        <v>0.44137931034482719</v>
      </c>
    </row>
    <row r="156" spans="3:16" x14ac:dyDescent="0.5">
      <c r="D156">
        <v>20</v>
      </c>
      <c r="E156">
        <v>0.1</v>
      </c>
      <c r="F156">
        <f t="shared" si="46"/>
        <v>0.34905555555555556</v>
      </c>
      <c r="G156">
        <f t="shared" si="48"/>
        <v>1.7452777777777781E-3</v>
      </c>
      <c r="H156">
        <f t="shared" si="47"/>
        <v>1.6009528264899993</v>
      </c>
      <c r="I156">
        <f t="shared" si="38"/>
        <v>-1.7444374405732668E-3</v>
      </c>
      <c r="K156">
        <v>5.2600000000000001E-2</v>
      </c>
      <c r="L156">
        <f t="shared" si="49"/>
        <v>1.8137931034482744</v>
      </c>
      <c r="M156">
        <v>1E-4</v>
      </c>
      <c r="O156" s="5">
        <v>1.6009528264899993</v>
      </c>
      <c r="P156" s="5">
        <v>1.8137931034482744</v>
      </c>
    </row>
    <row r="157" spans="3:16" x14ac:dyDescent="0.5">
      <c r="D157">
        <v>10</v>
      </c>
      <c r="E157">
        <v>0.1</v>
      </c>
      <c r="F157">
        <f t="shared" si="46"/>
        <v>0.17452777777777778</v>
      </c>
      <c r="G157">
        <f t="shared" si="48"/>
        <v>1.7452777777777781E-3</v>
      </c>
      <c r="H157">
        <f t="shared" si="47"/>
        <v>1.5783920764148944</v>
      </c>
      <c r="I157">
        <f t="shared" si="38"/>
        <v>-1.7452149765756157E-3</v>
      </c>
      <c r="K157">
        <v>0.10100000000000001</v>
      </c>
      <c r="L157">
        <f t="shared" si="49"/>
        <v>3.4827586206896521</v>
      </c>
      <c r="M157">
        <v>1E-3</v>
      </c>
      <c r="O157" s="5">
        <v>1.5783920764148944</v>
      </c>
      <c r="P157" s="5">
        <v>3.4827586206896521</v>
      </c>
    </row>
    <row r="158" spans="3:16" x14ac:dyDescent="0.5">
      <c r="D158">
        <v>0</v>
      </c>
      <c r="E158">
        <v>0.1</v>
      </c>
      <c r="F158">
        <f t="shared" si="46"/>
        <v>0</v>
      </c>
      <c r="G158">
        <f t="shared" si="48"/>
        <v>1.7452777777777781E-3</v>
      </c>
      <c r="H158">
        <f t="shared" si="47"/>
        <v>1.5707963267948966</v>
      </c>
      <c r="I158">
        <f t="shared" si="38"/>
        <v>-1.7452768917601527E-3</v>
      </c>
      <c r="K158">
        <v>0.108</v>
      </c>
      <c r="L158">
        <f t="shared" si="49"/>
        <v>3.7241379310344795</v>
      </c>
      <c r="M158">
        <v>1E-3</v>
      </c>
      <c r="O158" s="5">
        <v>1.5707963267948966</v>
      </c>
      <c r="P158" s="5">
        <v>3.7241379310344795</v>
      </c>
    </row>
    <row r="160" spans="3:16" x14ac:dyDescent="0.5">
      <c r="C160" t="s">
        <v>2</v>
      </c>
    </row>
    <row r="161" spans="3:16" x14ac:dyDescent="0.5">
      <c r="C161" t="s">
        <v>20</v>
      </c>
      <c r="D161" t="s">
        <v>11</v>
      </c>
      <c r="E161" t="s">
        <v>29</v>
      </c>
      <c r="F161" t="s">
        <v>12</v>
      </c>
      <c r="G161" t="s">
        <v>32</v>
      </c>
      <c r="H161" t="s">
        <v>10</v>
      </c>
      <c r="I161" t="s">
        <v>30</v>
      </c>
      <c r="K161" t="s">
        <v>3</v>
      </c>
      <c r="L161" t="s">
        <v>21</v>
      </c>
      <c r="M161" t="s">
        <v>7</v>
      </c>
    </row>
    <row r="162" spans="3:16" x14ac:dyDescent="0.5">
      <c r="C162" t="s">
        <v>8</v>
      </c>
      <c r="D162">
        <v>180</v>
      </c>
      <c r="E162">
        <v>0.1</v>
      </c>
      <c r="F162">
        <f t="shared" ref="F162:F180" si="50">(D162*3.1415)/ 180</f>
        <v>3.1415000000000002</v>
      </c>
      <c r="G162">
        <f>E162*3.1415/180</f>
        <v>1.7452777777777781E-3</v>
      </c>
      <c r="H162">
        <f t="shared" ref="H162:H180" si="51">ACOS((0.5*COS(F162))-0.5)</f>
        <v>3.1415271376084206</v>
      </c>
      <c r="I162">
        <f t="shared" ref="I162:I180" si="52">COS(H162+G162)-COS(H162)</f>
        <v>1.4086533427493109E-6</v>
      </c>
      <c r="K162">
        <v>0.40200000000000002</v>
      </c>
      <c r="L162">
        <f>K162/(1-$C$163)</f>
        <v>13.86206896551723</v>
      </c>
      <c r="M162">
        <v>1E-3</v>
      </c>
      <c r="O162">
        <v>3.1415271376084206</v>
      </c>
      <c r="P162">
        <v>13.86206896551723</v>
      </c>
    </row>
    <row r="163" spans="3:16" x14ac:dyDescent="0.5">
      <c r="C163">
        <v>0.97099999999999997</v>
      </c>
      <c r="D163">
        <v>170</v>
      </c>
      <c r="E163">
        <v>0.1</v>
      </c>
      <c r="F163">
        <f t="shared" si="50"/>
        <v>2.9669722222222226</v>
      </c>
      <c r="G163">
        <f t="shared" ref="G163:G180" si="53">E163*3.1415/180</f>
        <v>1.7452777777777781E-3</v>
      </c>
      <c r="H163">
        <f t="shared" si="51"/>
        <v>3.0181959055799767</v>
      </c>
      <c r="I163">
        <f t="shared" si="52"/>
        <v>-2.1330394947693954E-4</v>
      </c>
      <c r="K163">
        <v>0.38600000000000001</v>
      </c>
      <c r="L163">
        <f t="shared" ref="L163:L180" si="54">K163/(1-$C$163)</f>
        <v>13.310344827586196</v>
      </c>
      <c r="M163">
        <v>1E-3</v>
      </c>
      <c r="O163">
        <v>3.0181959055799767</v>
      </c>
      <c r="P163">
        <v>13.310344827586196</v>
      </c>
    </row>
    <row r="164" spans="3:16" x14ac:dyDescent="0.5">
      <c r="D164">
        <v>160</v>
      </c>
      <c r="E164">
        <v>0.1</v>
      </c>
      <c r="F164">
        <f t="shared" si="50"/>
        <v>2.7924444444444445</v>
      </c>
      <c r="G164">
        <f t="shared" si="53"/>
        <v>1.7452777777777781E-3</v>
      </c>
      <c r="H164">
        <f t="shared" si="51"/>
        <v>2.8953379479392147</v>
      </c>
      <c r="I164">
        <f t="shared" si="52"/>
        <v>-4.23974978610131E-4</v>
      </c>
      <c r="K164">
        <v>0.35199999999999998</v>
      </c>
      <c r="L164">
        <f t="shared" si="54"/>
        <v>12.137931034482747</v>
      </c>
      <c r="M164">
        <v>1E-3</v>
      </c>
      <c r="O164">
        <v>2.8953379479392147</v>
      </c>
      <c r="P164">
        <v>12.137931034482747</v>
      </c>
    </row>
    <row r="165" spans="3:16" x14ac:dyDescent="0.5">
      <c r="D165">
        <v>150</v>
      </c>
      <c r="E165">
        <v>0.1</v>
      </c>
      <c r="F165">
        <f t="shared" si="50"/>
        <v>2.6179166666666669</v>
      </c>
      <c r="G165">
        <f t="shared" si="53"/>
        <v>1.7452777777777781E-3</v>
      </c>
      <c r="H165">
        <f t="shared" si="51"/>
        <v>2.7734389286959695</v>
      </c>
      <c r="I165">
        <f t="shared" si="52"/>
        <v>-6.2669283482841287E-4</v>
      </c>
      <c r="K165">
        <v>0.30099999999999999</v>
      </c>
      <c r="L165">
        <f t="shared" si="54"/>
        <v>10.379310344827577</v>
      </c>
      <c r="M165">
        <v>1E-3</v>
      </c>
      <c r="O165">
        <v>2.7734389286959695</v>
      </c>
      <c r="P165">
        <v>10.379310344827577</v>
      </c>
    </row>
    <row r="166" spans="3:16" x14ac:dyDescent="0.5">
      <c r="D166">
        <v>140</v>
      </c>
      <c r="E166">
        <v>0.1</v>
      </c>
      <c r="F166">
        <f t="shared" si="50"/>
        <v>2.4433888888888888</v>
      </c>
      <c r="G166">
        <f t="shared" si="53"/>
        <v>1.7452777777777781E-3</v>
      </c>
      <c r="H166">
        <f t="shared" si="51"/>
        <v>2.6530101014524243</v>
      </c>
      <c r="I166">
        <f t="shared" si="52"/>
        <v>-8.1784410864227386E-4</v>
      </c>
      <c r="K166" s="3">
        <v>0.24</v>
      </c>
      <c r="L166">
        <f t="shared" si="54"/>
        <v>8.2758620689655089</v>
      </c>
      <c r="M166">
        <v>1E-3</v>
      </c>
      <c r="O166">
        <v>2.6530101014524243</v>
      </c>
      <c r="P166">
        <v>8.2758620689655089</v>
      </c>
    </row>
    <row r="167" spans="3:16" x14ac:dyDescent="0.5">
      <c r="D167">
        <v>130</v>
      </c>
      <c r="E167">
        <v>0.1</v>
      </c>
      <c r="F167">
        <f t="shared" si="50"/>
        <v>2.2688611111111112</v>
      </c>
      <c r="G167">
        <f t="shared" si="53"/>
        <v>1.7452777777777781E-3</v>
      </c>
      <c r="H167">
        <f t="shared" si="51"/>
        <v>2.5346018477865488</v>
      </c>
      <c r="I167">
        <f t="shared" si="52"/>
        <v>-9.9425218806814541E-4</v>
      </c>
      <c r="K167">
        <v>0.16800000000000001</v>
      </c>
      <c r="L167">
        <f t="shared" si="54"/>
        <v>5.7931034482758577</v>
      </c>
      <c r="M167">
        <v>1E-3</v>
      </c>
      <c r="O167">
        <v>2.5346018477865488</v>
      </c>
      <c r="P167">
        <v>5.7931034482758577</v>
      </c>
    </row>
    <row r="168" spans="3:16" x14ac:dyDescent="0.5">
      <c r="D168">
        <v>120</v>
      </c>
      <c r="E168">
        <v>0.1</v>
      </c>
      <c r="F168">
        <f t="shared" si="50"/>
        <v>2.0943333333333336</v>
      </c>
      <c r="G168">
        <f t="shared" si="53"/>
        <v>1.7452777777777781E-3</v>
      </c>
      <c r="H168">
        <f t="shared" si="51"/>
        <v>2.4188179686406213</v>
      </c>
      <c r="I168">
        <f t="shared" si="52"/>
        <v>-1.1533028787718003E-3</v>
      </c>
      <c r="K168">
        <v>0.114</v>
      </c>
      <c r="L168">
        <f t="shared" si="54"/>
        <v>3.9310344827586174</v>
      </c>
      <c r="M168">
        <v>1E-3</v>
      </c>
      <c r="O168">
        <v>2.4188179686406213</v>
      </c>
      <c r="P168">
        <v>3.9310344827586174</v>
      </c>
    </row>
    <row r="169" spans="3:16" x14ac:dyDescent="0.5">
      <c r="D169">
        <v>110</v>
      </c>
      <c r="E169">
        <v>0.1</v>
      </c>
      <c r="F169">
        <f t="shared" si="50"/>
        <v>1.9198055555555555</v>
      </c>
      <c r="G169">
        <f t="shared" si="53"/>
        <v>1.7452777777777781E-3</v>
      </c>
      <c r="H169">
        <f t="shared" si="51"/>
        <v>2.3063306913269903</v>
      </c>
      <c r="I169">
        <f t="shared" si="52"/>
        <v>-1.2930525819514482E-3</v>
      </c>
      <c r="K169">
        <v>8.5300000000000001E-2</v>
      </c>
      <c r="L169">
        <f t="shared" si="54"/>
        <v>2.9413793103448249</v>
      </c>
      <c r="M169">
        <v>1E-4</v>
      </c>
      <c r="O169">
        <v>2.3063306913269903</v>
      </c>
      <c r="P169">
        <v>2.9413793103448249</v>
      </c>
    </row>
    <row r="170" spans="3:16" x14ac:dyDescent="0.5">
      <c r="D170">
        <v>100</v>
      </c>
      <c r="E170">
        <v>0.1</v>
      </c>
      <c r="F170">
        <f t="shared" si="50"/>
        <v>1.7452777777777779</v>
      </c>
      <c r="G170">
        <f t="shared" si="53"/>
        <v>1.7452777777777781E-3</v>
      </c>
      <c r="H170">
        <f t="shared" si="51"/>
        <v>2.197896003866108</v>
      </c>
      <c r="I170">
        <f t="shared" si="52"/>
        <v>-1.4123142821557133E-3</v>
      </c>
      <c r="K170">
        <v>0.105</v>
      </c>
      <c r="L170">
        <f t="shared" si="54"/>
        <v>3.6206896551724106</v>
      </c>
      <c r="M170">
        <v>1E-3</v>
      </c>
      <c r="O170">
        <v>2.197896003866108</v>
      </c>
      <c r="P170">
        <v>3.6206896551724106</v>
      </c>
    </row>
    <row r="171" spans="3:16" x14ac:dyDescent="0.5">
      <c r="D171">
        <v>90</v>
      </c>
      <c r="E171">
        <v>0.1</v>
      </c>
      <c r="F171">
        <f t="shared" si="50"/>
        <v>1.5707500000000001</v>
      </c>
      <c r="G171">
        <f t="shared" si="53"/>
        <v>1.7452777777777781E-3</v>
      </c>
      <c r="H171">
        <f t="shared" si="51"/>
        <v>2.0943683558122101</v>
      </c>
      <c r="I171">
        <f t="shared" si="52"/>
        <v>-1.5107160012971521E-3</v>
      </c>
      <c r="K171">
        <v>6.5299999999999997E-2</v>
      </c>
      <c r="L171">
        <f t="shared" si="54"/>
        <v>2.2517241379310322</v>
      </c>
      <c r="M171">
        <v>1E-4</v>
      </c>
      <c r="O171">
        <v>2.0943683558122101</v>
      </c>
      <c r="P171">
        <v>2.2517241379310322</v>
      </c>
    </row>
    <row r="172" spans="3:16" x14ac:dyDescent="0.5">
      <c r="D172">
        <v>80</v>
      </c>
      <c r="E172">
        <v>0.1</v>
      </c>
      <c r="F172">
        <f t="shared" si="50"/>
        <v>1.3962222222222223</v>
      </c>
      <c r="G172">
        <f t="shared" si="53"/>
        <v>1.7452777777777781E-3</v>
      </c>
      <c r="H172">
        <f t="shared" si="51"/>
        <v>1.996712891474163</v>
      </c>
      <c r="I172">
        <f t="shared" si="52"/>
        <v>-1.5887253728842365E-3</v>
      </c>
      <c r="K172">
        <v>0.14599999999999999</v>
      </c>
      <c r="L172">
        <f t="shared" si="54"/>
        <v>5.0344827586206851</v>
      </c>
      <c r="M172">
        <v>1E-3</v>
      </c>
      <c r="O172">
        <v>1.996712891474163</v>
      </c>
      <c r="P172">
        <v>5.0344827586206851</v>
      </c>
    </row>
    <row r="173" spans="3:16" x14ac:dyDescent="0.5">
      <c r="D173">
        <v>70</v>
      </c>
      <c r="E173">
        <v>0.1</v>
      </c>
      <c r="F173">
        <f t="shared" si="50"/>
        <v>1.2216944444444444</v>
      </c>
      <c r="G173">
        <f t="shared" si="53"/>
        <v>1.7452777777777781E-3</v>
      </c>
      <c r="H173">
        <f t="shared" si="51"/>
        <v>1.9060121617472292</v>
      </c>
      <c r="I173">
        <f t="shared" si="52"/>
        <v>-1.6476325818663984E-3</v>
      </c>
      <c r="K173">
        <v>7.8299999999999995E-2</v>
      </c>
      <c r="L173">
        <f t="shared" si="54"/>
        <v>2.6999999999999975</v>
      </c>
      <c r="M173">
        <v>1E-4</v>
      </c>
      <c r="O173">
        <v>1.9060121617472292</v>
      </c>
      <c r="P173">
        <v>2.6999999999999975</v>
      </c>
    </row>
    <row r="174" spans="3:16" x14ac:dyDescent="0.5">
      <c r="D174">
        <v>60</v>
      </c>
      <c r="E174">
        <v>0.1</v>
      </c>
      <c r="F174">
        <f t="shared" si="50"/>
        <v>1.0471666666666668</v>
      </c>
      <c r="G174">
        <f t="shared" si="53"/>
        <v>1.7452777777777781E-3</v>
      </c>
      <c r="H174">
        <f t="shared" si="51"/>
        <v>1.8234627701030712</v>
      </c>
      <c r="I174">
        <f t="shared" si="52"/>
        <v>-1.6894823814332938E-3</v>
      </c>
      <c r="K174">
        <v>8.5900000000000004E-2</v>
      </c>
      <c r="L174">
        <f t="shared" si="54"/>
        <v>2.962068965517239</v>
      </c>
      <c r="M174">
        <v>1E-4</v>
      </c>
      <c r="O174">
        <v>1.8234627701030712</v>
      </c>
      <c r="P174">
        <v>2.962068965517239</v>
      </c>
    </row>
    <row r="175" spans="3:16" x14ac:dyDescent="0.5">
      <c r="D175">
        <v>50</v>
      </c>
      <c r="E175">
        <v>0.1</v>
      </c>
      <c r="F175">
        <f t="shared" si="50"/>
        <v>0.87263888888888896</v>
      </c>
      <c r="G175">
        <f t="shared" si="53"/>
        <v>1.7452777777777781E-3</v>
      </c>
      <c r="H175">
        <f t="shared" si="51"/>
        <v>1.7503559939372297</v>
      </c>
      <c r="I175">
        <f t="shared" si="52"/>
        <v>-1.7169450787156981E-3</v>
      </c>
      <c r="K175">
        <v>9.5100000000000004E-2</v>
      </c>
      <c r="L175">
        <f t="shared" si="54"/>
        <v>3.2793103448275835</v>
      </c>
      <c r="M175">
        <v>1E-4</v>
      </c>
      <c r="O175">
        <v>1.7503559939372297</v>
      </c>
      <c r="P175">
        <v>3.2793103448275835</v>
      </c>
    </row>
    <row r="176" spans="3:16" x14ac:dyDescent="0.5">
      <c r="D176">
        <v>40</v>
      </c>
      <c r="E176">
        <v>0.1</v>
      </c>
      <c r="F176">
        <f t="shared" si="50"/>
        <v>0.69811111111111113</v>
      </c>
      <c r="G176">
        <f t="shared" si="53"/>
        <v>1.7452777777777781E-3</v>
      </c>
      <c r="H176">
        <f t="shared" si="51"/>
        <v>1.6880358818914452</v>
      </c>
      <c r="I176">
        <f t="shared" si="52"/>
        <v>-1.7331179632935761E-3</v>
      </c>
      <c r="K176">
        <v>0.16500000000000001</v>
      </c>
      <c r="L176">
        <f t="shared" si="54"/>
        <v>5.6896551724137883</v>
      </c>
      <c r="M176">
        <v>1E-3</v>
      </c>
      <c r="O176">
        <v>1.6880358818914452</v>
      </c>
      <c r="P176">
        <v>5.6896551724137883</v>
      </c>
    </row>
    <row r="177" spans="4:16" x14ac:dyDescent="0.5">
      <c r="D177">
        <v>30</v>
      </c>
      <c r="E177">
        <v>0.1</v>
      </c>
      <c r="F177">
        <f t="shared" si="50"/>
        <v>0.5235833333333334</v>
      </c>
      <c r="G177">
        <f t="shared" si="53"/>
        <v>1.7452777777777781E-3</v>
      </c>
      <c r="H177">
        <f t="shared" si="51"/>
        <v>1.6378299557948135</v>
      </c>
      <c r="I177">
        <f t="shared" si="52"/>
        <v>-1.7412551369765106E-3</v>
      </c>
      <c r="K177">
        <v>0.112</v>
      </c>
      <c r="L177">
        <f t="shared" si="54"/>
        <v>3.862068965517238</v>
      </c>
      <c r="M177">
        <v>1E-3</v>
      </c>
      <c r="O177">
        <v>1.6378299557948135</v>
      </c>
      <c r="P177">
        <v>3.862068965517238</v>
      </c>
    </row>
    <row r="178" spans="4:16" x14ac:dyDescent="0.5">
      <c r="D178">
        <v>20</v>
      </c>
      <c r="E178">
        <v>0.1</v>
      </c>
      <c r="F178">
        <f t="shared" si="50"/>
        <v>0.34905555555555556</v>
      </c>
      <c r="G178">
        <f t="shared" si="53"/>
        <v>1.7452777777777781E-3</v>
      </c>
      <c r="H178">
        <f t="shared" si="51"/>
        <v>1.6009528264899993</v>
      </c>
      <c r="I178">
        <f t="shared" si="52"/>
        <v>-1.7444374405732668E-3</v>
      </c>
      <c r="K178">
        <v>0.115</v>
      </c>
      <c r="L178">
        <f t="shared" si="54"/>
        <v>3.9655172413793069</v>
      </c>
      <c r="M178">
        <v>1E-3</v>
      </c>
      <c r="O178">
        <v>1.6009528264899993</v>
      </c>
      <c r="P178">
        <v>3.9655172413793069</v>
      </c>
    </row>
    <row r="179" spans="4:16" x14ac:dyDescent="0.5">
      <c r="D179">
        <v>10</v>
      </c>
      <c r="E179">
        <v>0.1</v>
      </c>
      <c r="F179">
        <f t="shared" si="50"/>
        <v>0.17452777777777778</v>
      </c>
      <c r="G179">
        <f t="shared" si="53"/>
        <v>1.7452777777777781E-3</v>
      </c>
      <c r="H179">
        <f t="shared" si="51"/>
        <v>1.5783920764148944</v>
      </c>
      <c r="I179">
        <f t="shared" si="52"/>
        <v>-1.7452149765756157E-3</v>
      </c>
      <c r="K179">
        <v>0.11700000000000001</v>
      </c>
      <c r="L179">
        <f t="shared" si="54"/>
        <v>4.0344827586206859</v>
      </c>
      <c r="M179">
        <v>1E-3</v>
      </c>
      <c r="O179">
        <v>1.5783920764148944</v>
      </c>
      <c r="P179">
        <v>4.0344827586206859</v>
      </c>
    </row>
    <row r="180" spans="4:16" x14ac:dyDescent="0.5">
      <c r="D180">
        <v>0</v>
      </c>
      <c r="E180">
        <v>0.1</v>
      </c>
      <c r="F180">
        <f t="shared" si="50"/>
        <v>0</v>
      </c>
      <c r="G180">
        <f t="shared" si="53"/>
        <v>1.7452777777777781E-3</v>
      </c>
      <c r="H180">
        <f t="shared" si="51"/>
        <v>1.5707963267948966</v>
      </c>
      <c r="I180">
        <f t="shared" si="52"/>
        <v>-1.7452768917601527E-3</v>
      </c>
      <c r="K180">
        <v>0.121</v>
      </c>
      <c r="L180">
        <f t="shared" si="54"/>
        <v>4.1724137931034448</v>
      </c>
      <c r="M180">
        <v>1E-3</v>
      </c>
      <c r="O180">
        <v>1.5707963267948966</v>
      </c>
      <c r="P180">
        <v>4.1724137931034448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A43" sqref="A43"/>
    </sheetView>
  </sheetViews>
  <sheetFormatPr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cp:lastPrinted>2018-01-25T21:09:01Z</cp:lastPrinted>
  <dcterms:created xsi:type="dcterms:W3CDTF">2018-01-21T19:12:35Z</dcterms:created>
  <dcterms:modified xsi:type="dcterms:W3CDTF">2018-01-27T20:40:55Z</dcterms:modified>
</cp:coreProperties>
</file>