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1 Quantum Analogs\Data\"/>
    </mc:Choice>
  </mc:AlternateContent>
  <bookViews>
    <workbookView xWindow="0" yWindow="0" windowWidth="18195" windowHeight="9420" activeTab="1"/>
  </bookViews>
  <sheets>
    <sheet name="Data" sheetId="1" r:id="rId1"/>
    <sheet name="Tables" sheetId="2" r:id="rId2"/>
    <sheet name="Graph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9" i="2" l="1"/>
  <c r="AV13" i="2"/>
  <c r="AT6" i="2"/>
  <c r="AV6" i="2" s="1"/>
  <c r="AT7" i="2"/>
  <c r="AV7" i="2" s="1"/>
  <c r="AT8" i="2"/>
  <c r="AV8" i="2" s="1"/>
  <c r="AT9" i="2"/>
  <c r="AT10" i="2"/>
  <c r="AV10" i="2" s="1"/>
  <c r="AT11" i="2"/>
  <c r="AV11" i="2" s="1"/>
  <c r="AT12" i="2"/>
  <c r="AV12" i="2" s="1"/>
  <c r="AT13" i="2"/>
  <c r="AT5" i="2"/>
  <c r="AV5" i="2" s="1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58" i="2"/>
  <c r="AU6" i="2"/>
  <c r="AU7" i="2"/>
  <c r="AU8" i="2"/>
  <c r="AU9" i="2"/>
  <c r="AU10" i="2"/>
  <c r="AU11" i="2"/>
  <c r="AU12" i="2"/>
  <c r="AU13" i="2"/>
  <c r="AU5" i="2"/>
  <c r="AW5" i="2" l="1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L74" i="2"/>
  <c r="J74" i="2"/>
  <c r="F74" i="2"/>
  <c r="E74" i="2"/>
  <c r="G74" i="2" s="1"/>
  <c r="H74" i="2" s="1"/>
  <c r="L73" i="2"/>
  <c r="J73" i="2"/>
  <c r="F73" i="2"/>
  <c r="E73" i="2"/>
  <c r="G73" i="2" s="1"/>
  <c r="H73" i="2" s="1"/>
  <c r="L72" i="2"/>
  <c r="J72" i="2"/>
  <c r="F72" i="2"/>
  <c r="E72" i="2"/>
  <c r="G72" i="2" s="1"/>
  <c r="H72" i="2" s="1"/>
  <c r="L71" i="2"/>
  <c r="J71" i="2"/>
  <c r="F71" i="2"/>
  <c r="E71" i="2"/>
  <c r="G71" i="2" s="1"/>
  <c r="L70" i="2"/>
  <c r="J70" i="2"/>
  <c r="F70" i="2"/>
  <c r="E70" i="2"/>
  <c r="G70" i="2" s="1"/>
  <c r="L69" i="2"/>
  <c r="J69" i="2"/>
  <c r="F69" i="2"/>
  <c r="E69" i="2"/>
  <c r="G69" i="2" s="1"/>
  <c r="L68" i="2"/>
  <c r="J68" i="2"/>
  <c r="F68" i="2"/>
  <c r="E68" i="2"/>
  <c r="G68" i="2" s="1"/>
  <c r="L67" i="2"/>
  <c r="J67" i="2"/>
  <c r="F67" i="2"/>
  <c r="E67" i="2"/>
  <c r="G67" i="2" s="1"/>
  <c r="L66" i="2"/>
  <c r="J66" i="2"/>
  <c r="F66" i="2"/>
  <c r="E66" i="2"/>
  <c r="G66" i="2" s="1"/>
  <c r="L65" i="2"/>
  <c r="J65" i="2"/>
  <c r="F65" i="2"/>
  <c r="E65" i="2"/>
  <c r="G65" i="2" s="1"/>
  <c r="L64" i="2"/>
  <c r="J64" i="2"/>
  <c r="F64" i="2"/>
  <c r="E64" i="2"/>
  <c r="G64" i="2" s="1"/>
  <c r="L63" i="2"/>
  <c r="J63" i="2"/>
  <c r="F63" i="2"/>
  <c r="E63" i="2"/>
  <c r="G63" i="2" s="1"/>
  <c r="L62" i="2"/>
  <c r="J62" i="2"/>
  <c r="F62" i="2"/>
  <c r="E62" i="2"/>
  <c r="G62" i="2" s="1"/>
  <c r="L61" i="2"/>
  <c r="J61" i="2"/>
  <c r="F61" i="2"/>
  <c r="E61" i="2"/>
  <c r="G61" i="2" s="1"/>
  <c r="L60" i="2"/>
  <c r="J60" i="2"/>
  <c r="F60" i="2"/>
  <c r="E60" i="2"/>
  <c r="G60" i="2" s="1"/>
  <c r="H60" i="2" s="1"/>
  <c r="L59" i="2"/>
  <c r="J59" i="2"/>
  <c r="F59" i="2"/>
  <c r="E59" i="2"/>
  <c r="G59" i="2" s="1"/>
  <c r="L58" i="2"/>
  <c r="J58" i="2"/>
  <c r="F58" i="2"/>
  <c r="E58" i="2"/>
  <c r="G58" i="2" s="1"/>
  <c r="L57" i="2"/>
  <c r="J57" i="2"/>
  <c r="F57" i="2"/>
  <c r="E57" i="2"/>
  <c r="G57" i="2" s="1"/>
  <c r="L56" i="2"/>
  <c r="J56" i="2"/>
  <c r="F56" i="2"/>
  <c r="E56" i="2"/>
  <c r="G56" i="2" s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L50" i="2"/>
  <c r="J50" i="2"/>
  <c r="F50" i="2"/>
  <c r="E50" i="2"/>
  <c r="G50" i="2" s="1"/>
  <c r="L49" i="2"/>
  <c r="J49" i="2"/>
  <c r="F49" i="2"/>
  <c r="E49" i="2"/>
  <c r="G49" i="2" s="1"/>
  <c r="L48" i="2"/>
  <c r="J48" i="2"/>
  <c r="F48" i="2"/>
  <c r="E48" i="2"/>
  <c r="G48" i="2" s="1"/>
  <c r="L47" i="2"/>
  <c r="J47" i="2"/>
  <c r="F47" i="2"/>
  <c r="E47" i="2"/>
  <c r="G47" i="2" s="1"/>
  <c r="L46" i="2"/>
  <c r="J46" i="2"/>
  <c r="F46" i="2"/>
  <c r="E46" i="2"/>
  <c r="G46" i="2" s="1"/>
  <c r="L45" i="2"/>
  <c r="J45" i="2"/>
  <c r="F45" i="2"/>
  <c r="E45" i="2"/>
  <c r="G45" i="2" s="1"/>
  <c r="L44" i="2"/>
  <c r="J44" i="2"/>
  <c r="F44" i="2"/>
  <c r="E44" i="2"/>
  <c r="G44" i="2" s="1"/>
  <c r="L43" i="2"/>
  <c r="J43" i="2"/>
  <c r="F43" i="2"/>
  <c r="E43" i="2"/>
  <c r="G43" i="2" s="1"/>
  <c r="L42" i="2"/>
  <c r="J42" i="2"/>
  <c r="F42" i="2"/>
  <c r="E42" i="2"/>
  <c r="G42" i="2" s="1"/>
  <c r="L41" i="2"/>
  <c r="J41" i="2"/>
  <c r="F41" i="2"/>
  <c r="E41" i="2"/>
  <c r="G41" i="2" s="1"/>
  <c r="L40" i="2"/>
  <c r="J40" i="2"/>
  <c r="F40" i="2"/>
  <c r="E40" i="2"/>
  <c r="G40" i="2" s="1"/>
  <c r="L39" i="2"/>
  <c r="J39" i="2"/>
  <c r="F39" i="2"/>
  <c r="E39" i="2"/>
  <c r="G39" i="2" s="1"/>
  <c r="L38" i="2"/>
  <c r="J38" i="2"/>
  <c r="F38" i="2"/>
  <c r="E38" i="2"/>
  <c r="G38" i="2" s="1"/>
  <c r="L37" i="2"/>
  <c r="J37" i="2"/>
  <c r="F37" i="2"/>
  <c r="E37" i="2"/>
  <c r="G37" i="2" s="1"/>
  <c r="L36" i="2"/>
  <c r="J36" i="2"/>
  <c r="F36" i="2"/>
  <c r="E36" i="2"/>
  <c r="G36" i="2" s="1"/>
  <c r="L35" i="2"/>
  <c r="J35" i="2"/>
  <c r="F35" i="2"/>
  <c r="E35" i="2"/>
  <c r="G35" i="2" s="1"/>
  <c r="L34" i="2"/>
  <c r="J34" i="2"/>
  <c r="F34" i="2"/>
  <c r="E34" i="2"/>
  <c r="G34" i="2" s="1"/>
  <c r="L33" i="2"/>
  <c r="J33" i="2"/>
  <c r="F33" i="2"/>
  <c r="E33" i="2"/>
  <c r="G33" i="2" s="1"/>
  <c r="L32" i="2"/>
  <c r="J32" i="2"/>
  <c r="F32" i="2"/>
  <c r="E32" i="2"/>
  <c r="G32" i="2" s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22" i="2"/>
  <c r="J22" i="2"/>
  <c r="F22" i="2"/>
  <c r="E22" i="2"/>
  <c r="G22" i="2" s="1"/>
  <c r="L21" i="2"/>
  <c r="J21" i="2"/>
  <c r="F21" i="2"/>
  <c r="E21" i="2"/>
  <c r="G21" i="2" s="1"/>
  <c r="L20" i="2"/>
  <c r="J20" i="2"/>
  <c r="F20" i="2"/>
  <c r="E20" i="2"/>
  <c r="G20" i="2" s="1"/>
  <c r="L19" i="2"/>
  <c r="J19" i="2"/>
  <c r="F19" i="2"/>
  <c r="E19" i="2"/>
  <c r="G19" i="2" s="1"/>
  <c r="L18" i="2"/>
  <c r="J18" i="2"/>
  <c r="F18" i="2"/>
  <c r="E18" i="2"/>
  <c r="G18" i="2" s="1"/>
  <c r="L17" i="2"/>
  <c r="J17" i="2"/>
  <c r="F17" i="2"/>
  <c r="E17" i="2"/>
  <c r="G17" i="2" s="1"/>
  <c r="L16" i="2"/>
  <c r="J16" i="2"/>
  <c r="F16" i="2"/>
  <c r="E16" i="2"/>
  <c r="G16" i="2" s="1"/>
  <c r="L15" i="2"/>
  <c r="J15" i="2"/>
  <c r="F15" i="2"/>
  <c r="E15" i="2"/>
  <c r="G15" i="2" s="1"/>
  <c r="L14" i="2"/>
  <c r="J14" i="2"/>
  <c r="F14" i="2"/>
  <c r="E14" i="2"/>
  <c r="G14" i="2" s="1"/>
  <c r="L13" i="2"/>
  <c r="J13" i="2"/>
  <c r="F13" i="2"/>
  <c r="E13" i="2"/>
  <c r="G13" i="2" s="1"/>
  <c r="L12" i="2"/>
  <c r="J12" i="2"/>
  <c r="F12" i="2"/>
  <c r="E12" i="2"/>
  <c r="G12" i="2" s="1"/>
  <c r="L11" i="2"/>
  <c r="J11" i="2"/>
  <c r="F11" i="2"/>
  <c r="E11" i="2"/>
  <c r="G11" i="2" s="1"/>
  <c r="L10" i="2"/>
  <c r="J10" i="2"/>
  <c r="F10" i="2"/>
  <c r="E10" i="2"/>
  <c r="G10" i="2" s="1"/>
  <c r="L9" i="2"/>
  <c r="J9" i="2"/>
  <c r="F9" i="2"/>
  <c r="E9" i="2"/>
  <c r="G9" i="2" s="1"/>
  <c r="L8" i="2"/>
  <c r="J8" i="2"/>
  <c r="F8" i="2"/>
  <c r="E8" i="2"/>
  <c r="G8" i="2" s="1"/>
  <c r="L7" i="2"/>
  <c r="J7" i="2"/>
  <c r="F7" i="2"/>
  <c r="E7" i="2"/>
  <c r="G7" i="2" s="1"/>
  <c r="L6" i="2"/>
  <c r="J6" i="2"/>
  <c r="F6" i="2"/>
  <c r="E6" i="2"/>
  <c r="G6" i="2" s="1"/>
  <c r="L5" i="2"/>
  <c r="J5" i="2"/>
  <c r="F5" i="2"/>
  <c r="E5" i="2"/>
  <c r="G5" i="2" s="1"/>
  <c r="L4" i="2"/>
  <c r="J4" i="2"/>
  <c r="F4" i="2"/>
  <c r="E4" i="2"/>
  <c r="G4" i="2" s="1"/>
  <c r="AG73" i="1"/>
  <c r="AF73" i="1"/>
  <c r="AG72" i="1"/>
  <c r="AF72" i="1"/>
  <c r="AH72" i="1" s="1"/>
  <c r="AG71" i="1"/>
  <c r="AF71" i="1"/>
  <c r="AG70" i="1"/>
  <c r="AF70" i="1"/>
  <c r="AH70" i="1" s="1"/>
  <c r="AG69" i="1"/>
  <c r="AF69" i="1"/>
  <c r="AG68" i="1"/>
  <c r="AF68" i="1"/>
  <c r="AH68" i="1" s="1"/>
  <c r="AG67" i="1"/>
  <c r="AF67" i="1"/>
  <c r="AG66" i="1"/>
  <c r="AF66" i="1"/>
  <c r="AH66" i="1" s="1"/>
  <c r="AG65" i="1"/>
  <c r="AF65" i="1"/>
  <c r="AG64" i="1"/>
  <c r="AF64" i="1"/>
  <c r="AH64" i="1" s="1"/>
  <c r="AG63" i="1"/>
  <c r="AF63" i="1"/>
  <c r="AG62" i="1"/>
  <c r="AF62" i="1"/>
  <c r="AH62" i="1" s="1"/>
  <c r="AG61" i="1"/>
  <c r="AF61" i="1"/>
  <c r="AG60" i="1"/>
  <c r="AF60" i="1"/>
  <c r="AH60" i="1" s="1"/>
  <c r="AG59" i="1"/>
  <c r="AF59" i="1"/>
  <c r="AG58" i="1"/>
  <c r="AF58" i="1"/>
  <c r="AH58" i="1" s="1"/>
  <c r="AG57" i="1"/>
  <c r="AF57" i="1"/>
  <c r="AG56" i="1"/>
  <c r="AF56" i="1"/>
  <c r="AH56" i="1" s="1"/>
  <c r="AG55" i="1"/>
  <c r="AF55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40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2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32" i="1"/>
  <c r="AP34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K33" i="1"/>
  <c r="AP33" i="1" s="1"/>
  <c r="AK34" i="1"/>
  <c r="AK35" i="1"/>
  <c r="AP35" i="1" s="1"/>
  <c r="AK36" i="1"/>
  <c r="AP36" i="1" s="1"/>
  <c r="AK37" i="1"/>
  <c r="AP37" i="1" s="1"/>
  <c r="AK38" i="1"/>
  <c r="AP38" i="1" s="1"/>
  <c r="AK39" i="1"/>
  <c r="AP39" i="1" s="1"/>
  <c r="AK40" i="1"/>
  <c r="AP40" i="1" s="1"/>
  <c r="AK41" i="1"/>
  <c r="AP41" i="1" s="1"/>
  <c r="AK42" i="1"/>
  <c r="AP42" i="1" s="1"/>
  <c r="AK43" i="1"/>
  <c r="AP43" i="1" s="1"/>
  <c r="AK44" i="1"/>
  <c r="AP44" i="1" s="1"/>
  <c r="AK45" i="1"/>
  <c r="AP45" i="1" s="1"/>
  <c r="AK46" i="1"/>
  <c r="AP46" i="1" s="1"/>
  <c r="AK47" i="1"/>
  <c r="AP47" i="1" s="1"/>
  <c r="AK48" i="1"/>
  <c r="AP48" i="1" s="1"/>
  <c r="AK49" i="1"/>
  <c r="AP49" i="1" s="1"/>
  <c r="AK50" i="1"/>
  <c r="AP50" i="1" s="1"/>
  <c r="AK32" i="1"/>
  <c r="AP32" i="1" s="1"/>
  <c r="AK7" i="1"/>
  <c r="AP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7" i="1"/>
  <c r="AP18" i="1"/>
  <c r="AK8" i="1"/>
  <c r="AP8" i="1" s="1"/>
  <c r="AK9" i="1"/>
  <c r="AP9" i="1" s="1"/>
  <c r="AK10" i="1"/>
  <c r="AP10" i="1" s="1"/>
  <c r="AK11" i="1"/>
  <c r="AP11" i="1" s="1"/>
  <c r="AK12" i="1"/>
  <c r="AP12" i="1" s="1"/>
  <c r="AK13" i="1"/>
  <c r="AP13" i="1" s="1"/>
  <c r="AK14" i="1"/>
  <c r="AP14" i="1" s="1"/>
  <c r="AK15" i="1"/>
  <c r="AP15" i="1" s="1"/>
  <c r="AK16" i="1"/>
  <c r="AP16" i="1" s="1"/>
  <c r="AK17" i="1"/>
  <c r="AP17" i="1" s="1"/>
  <c r="AK18" i="1"/>
  <c r="AK19" i="1"/>
  <c r="AP19" i="1" s="1"/>
  <c r="AK20" i="1"/>
  <c r="AP20" i="1" s="1"/>
  <c r="AK21" i="1"/>
  <c r="AP21" i="1" s="1"/>
  <c r="AK22" i="1"/>
  <c r="AP22" i="1" s="1"/>
  <c r="AK23" i="1"/>
  <c r="AP23" i="1" s="1"/>
  <c r="AK24" i="1"/>
  <c r="AP24" i="1" s="1"/>
  <c r="AK25" i="1"/>
  <c r="AP25" i="1" s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7" i="1"/>
  <c r="AP58" i="1"/>
  <c r="AP55" i="1"/>
  <c r="AK56" i="1"/>
  <c r="AP56" i="1" s="1"/>
  <c r="AK57" i="1"/>
  <c r="AP57" i="1" s="1"/>
  <c r="AK58" i="1"/>
  <c r="AK59" i="1"/>
  <c r="AP59" i="1" s="1"/>
  <c r="AK60" i="1"/>
  <c r="AP60" i="1" s="1"/>
  <c r="AK61" i="1"/>
  <c r="AP61" i="1" s="1"/>
  <c r="AK62" i="1"/>
  <c r="AP62" i="1" s="1"/>
  <c r="AK63" i="1"/>
  <c r="AP63" i="1" s="1"/>
  <c r="AK64" i="1"/>
  <c r="AP64" i="1" s="1"/>
  <c r="AK65" i="1"/>
  <c r="AP65" i="1" s="1"/>
  <c r="AK66" i="1"/>
  <c r="AP66" i="1" s="1"/>
  <c r="AK67" i="1"/>
  <c r="AP67" i="1" s="1"/>
  <c r="AK68" i="1"/>
  <c r="AP68" i="1" s="1"/>
  <c r="AK69" i="1"/>
  <c r="AP69" i="1" s="1"/>
  <c r="AK70" i="1"/>
  <c r="AP70" i="1" s="1"/>
  <c r="AK71" i="1"/>
  <c r="AP71" i="1" s="1"/>
  <c r="AK72" i="1"/>
  <c r="AP72" i="1" s="1"/>
  <c r="AK73" i="1"/>
  <c r="AP73" i="1" s="1"/>
  <c r="AK55" i="1"/>
  <c r="AI55" i="1" l="1"/>
  <c r="AH55" i="1"/>
  <c r="AH57" i="1"/>
  <c r="AI57" i="1" s="1"/>
  <c r="AI59" i="1"/>
  <c r="AH59" i="1"/>
  <c r="AH61" i="1"/>
  <c r="AI61" i="1" s="1"/>
  <c r="AI63" i="1"/>
  <c r="AH63" i="1"/>
  <c r="AH65" i="1"/>
  <c r="AI65" i="1" s="1"/>
  <c r="AI67" i="1"/>
  <c r="AH67" i="1"/>
  <c r="AH69" i="1"/>
  <c r="AI69" i="1" s="1"/>
  <c r="AI71" i="1"/>
  <c r="AH71" i="1"/>
  <c r="AH73" i="1"/>
  <c r="AI73" i="1" s="1"/>
  <c r="AI56" i="1"/>
  <c r="AI58" i="1"/>
  <c r="AI60" i="1"/>
  <c r="AI62" i="1"/>
  <c r="AI64" i="1"/>
  <c r="AI66" i="1"/>
  <c r="AI68" i="1"/>
  <c r="AI70" i="1"/>
  <c r="AI72" i="1"/>
  <c r="H4" i="2"/>
  <c r="H6" i="2"/>
  <c r="H7" i="2"/>
  <c r="H8" i="2"/>
  <c r="H9" i="2"/>
  <c r="H10" i="2"/>
  <c r="H18" i="2"/>
  <c r="H56" i="2"/>
  <c r="H57" i="2"/>
  <c r="H58" i="2"/>
  <c r="H62" i="2"/>
  <c r="H64" i="2"/>
  <c r="H65" i="2"/>
  <c r="H66" i="2"/>
  <c r="H68" i="2"/>
  <c r="H33" i="2"/>
  <c r="H34" i="2"/>
  <c r="H35" i="2"/>
  <c r="H36" i="2"/>
  <c r="H38" i="2"/>
  <c r="H49" i="2"/>
  <c r="H50" i="2"/>
  <c r="H70" i="2"/>
  <c r="H59" i="2"/>
  <c r="H67" i="2"/>
  <c r="H61" i="2"/>
  <c r="H69" i="2"/>
  <c r="H63" i="2"/>
  <c r="H71" i="2"/>
  <c r="H46" i="2"/>
  <c r="H41" i="2"/>
  <c r="H42" i="2"/>
  <c r="H43" i="2"/>
  <c r="H44" i="2"/>
  <c r="H32" i="2"/>
  <c r="H40" i="2"/>
  <c r="H48" i="2"/>
  <c r="H37" i="2"/>
  <c r="H45" i="2"/>
  <c r="H39" i="2"/>
  <c r="H47" i="2"/>
  <c r="H14" i="2"/>
  <c r="H15" i="2"/>
  <c r="H20" i="2"/>
  <c r="H22" i="2"/>
  <c r="H16" i="2"/>
  <c r="H12" i="2"/>
  <c r="H17" i="2"/>
  <c r="H11" i="2"/>
  <c r="H19" i="2"/>
  <c r="H5" i="2"/>
  <c r="H13" i="2"/>
  <c r="H21" i="2"/>
  <c r="AO72" i="1"/>
  <c r="AO71" i="1"/>
  <c r="AO70" i="1"/>
  <c r="AO68" i="1"/>
  <c r="AO67" i="1"/>
  <c r="AO66" i="1"/>
  <c r="AO64" i="1"/>
  <c r="AO63" i="1"/>
  <c r="AO62" i="1"/>
  <c r="AO60" i="1"/>
  <c r="AO59" i="1"/>
  <c r="AO58" i="1"/>
  <c r="AO56" i="1"/>
  <c r="AO55" i="1"/>
  <c r="AO57" i="1" l="1"/>
  <c r="AO61" i="1"/>
  <c r="AO65" i="1"/>
  <c r="AO69" i="1"/>
  <c r="AO73" i="1"/>
  <c r="AF50" i="1"/>
  <c r="AH50" i="1" s="1"/>
  <c r="AF49" i="1"/>
  <c r="AH49" i="1" s="1"/>
  <c r="AF48" i="1"/>
  <c r="AH48" i="1" s="1"/>
  <c r="AF47" i="1"/>
  <c r="AH47" i="1" s="1"/>
  <c r="AF46" i="1"/>
  <c r="AH46" i="1" s="1"/>
  <c r="AF45" i="1"/>
  <c r="AH45" i="1" s="1"/>
  <c r="AF44" i="1"/>
  <c r="AH44" i="1" s="1"/>
  <c r="AF43" i="1"/>
  <c r="AH43" i="1" s="1"/>
  <c r="AF42" i="1"/>
  <c r="AH42" i="1" s="1"/>
  <c r="AF41" i="1"/>
  <c r="AH41" i="1" s="1"/>
  <c r="AF40" i="1"/>
  <c r="AH40" i="1" s="1"/>
  <c r="AF39" i="1"/>
  <c r="AH39" i="1" s="1"/>
  <c r="AF38" i="1"/>
  <c r="AH38" i="1" s="1"/>
  <c r="AF37" i="1"/>
  <c r="AH37" i="1" s="1"/>
  <c r="AF36" i="1"/>
  <c r="AH36" i="1" s="1"/>
  <c r="AF35" i="1"/>
  <c r="AH35" i="1" s="1"/>
  <c r="AF34" i="1"/>
  <c r="AH34" i="1" s="1"/>
  <c r="AF33" i="1"/>
  <c r="AH33" i="1" s="1"/>
  <c r="AF32" i="1"/>
  <c r="AH32" i="1" s="1"/>
  <c r="AF8" i="1"/>
  <c r="AH8" i="1" s="1"/>
  <c r="AO8" i="1" s="1"/>
  <c r="AF9" i="1"/>
  <c r="AH9" i="1" s="1"/>
  <c r="AO9" i="1" s="1"/>
  <c r="AF10" i="1"/>
  <c r="AH10" i="1" s="1"/>
  <c r="AO10" i="1" s="1"/>
  <c r="AF11" i="1"/>
  <c r="AH11" i="1" s="1"/>
  <c r="AO11" i="1" s="1"/>
  <c r="AF12" i="1"/>
  <c r="AH12" i="1" s="1"/>
  <c r="AO12" i="1" s="1"/>
  <c r="AF13" i="1"/>
  <c r="AH13" i="1" s="1"/>
  <c r="AO13" i="1" s="1"/>
  <c r="AF14" i="1"/>
  <c r="AH14" i="1" s="1"/>
  <c r="AO14" i="1" s="1"/>
  <c r="AF15" i="1"/>
  <c r="AH15" i="1" s="1"/>
  <c r="AO15" i="1" s="1"/>
  <c r="AF16" i="1"/>
  <c r="AH16" i="1" s="1"/>
  <c r="AO16" i="1" s="1"/>
  <c r="AF17" i="1"/>
  <c r="AH17" i="1" s="1"/>
  <c r="AO17" i="1" s="1"/>
  <c r="AF18" i="1"/>
  <c r="AH18" i="1" s="1"/>
  <c r="AO18" i="1" s="1"/>
  <c r="AF19" i="1"/>
  <c r="AH19" i="1" s="1"/>
  <c r="AO19" i="1" s="1"/>
  <c r="AF20" i="1"/>
  <c r="AH20" i="1" s="1"/>
  <c r="AO20" i="1" s="1"/>
  <c r="AF21" i="1"/>
  <c r="AH21" i="1" s="1"/>
  <c r="AO21" i="1" s="1"/>
  <c r="AF22" i="1"/>
  <c r="AH22" i="1" s="1"/>
  <c r="AO22" i="1" s="1"/>
  <c r="AF23" i="1"/>
  <c r="AH23" i="1" s="1"/>
  <c r="AO23" i="1" s="1"/>
  <c r="AF24" i="1"/>
  <c r="AH24" i="1" s="1"/>
  <c r="AO24" i="1" s="1"/>
  <c r="AF25" i="1"/>
  <c r="AH25" i="1" s="1"/>
  <c r="AO25" i="1" s="1"/>
  <c r="AF7" i="1"/>
  <c r="AH7" i="1" s="1"/>
  <c r="AO7" i="1" s="1"/>
  <c r="AI22" i="1" l="1"/>
  <c r="AI10" i="1"/>
  <c r="AI21" i="1"/>
  <c r="AI17" i="1"/>
  <c r="AI13" i="1"/>
  <c r="AI9" i="1"/>
  <c r="AO37" i="1"/>
  <c r="AI37" i="1"/>
  <c r="AI7" i="1"/>
  <c r="AI14" i="1"/>
  <c r="AI20" i="1"/>
  <c r="AI12" i="1"/>
  <c r="AO45" i="1"/>
  <c r="AI45" i="1"/>
  <c r="AO49" i="1"/>
  <c r="AI49" i="1"/>
  <c r="AI18" i="1"/>
  <c r="AI25" i="1"/>
  <c r="AI24" i="1"/>
  <c r="AI16" i="1"/>
  <c r="AI8" i="1"/>
  <c r="AI23" i="1"/>
  <c r="AI19" i="1"/>
  <c r="AI15" i="1"/>
  <c r="AI11" i="1"/>
  <c r="AO38" i="1"/>
  <c r="AI38" i="1"/>
  <c r="AO48" i="1"/>
  <c r="AI48" i="1"/>
  <c r="AO36" i="1"/>
  <c r="AI36" i="1"/>
  <c r="AO39" i="1"/>
  <c r="AI39" i="1"/>
  <c r="AO42" i="1"/>
  <c r="AI42" i="1"/>
  <c r="AO35" i="1"/>
  <c r="AI35" i="1"/>
  <c r="AO33" i="1"/>
  <c r="AI33" i="1"/>
  <c r="AO40" i="1"/>
  <c r="AI40" i="1"/>
  <c r="AO43" i="1"/>
  <c r="AI43" i="1"/>
  <c r="AO46" i="1"/>
  <c r="AI46" i="1"/>
  <c r="AO32" i="1"/>
  <c r="AI32" i="1"/>
  <c r="AO41" i="1"/>
  <c r="AI41" i="1"/>
  <c r="AO34" i="1"/>
  <c r="AI34" i="1"/>
  <c r="AO44" i="1"/>
  <c r="AI44" i="1"/>
  <c r="AO47" i="1"/>
  <c r="AI47" i="1"/>
  <c r="AO50" i="1"/>
  <c r="AI50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N97" i="1" l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96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62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40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4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6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F53" i="1"/>
  <c r="H53" i="1" s="1"/>
  <c r="I53" i="1" s="1"/>
  <c r="F54" i="1"/>
  <c r="H54" i="1" s="1"/>
  <c r="I54" i="1" s="1"/>
  <c r="F55" i="1"/>
  <c r="H55" i="1" s="1"/>
  <c r="I55" i="1" s="1"/>
  <c r="F56" i="1"/>
  <c r="H56" i="1" s="1"/>
  <c r="I56" i="1" s="1"/>
  <c r="F57" i="1"/>
  <c r="H57" i="1" s="1"/>
  <c r="I57" i="1" s="1"/>
  <c r="F58" i="1"/>
  <c r="H58" i="1" s="1"/>
  <c r="I58" i="1" s="1"/>
  <c r="F59" i="1"/>
  <c r="H59" i="1" s="1"/>
  <c r="I59" i="1" s="1"/>
  <c r="F60" i="1"/>
  <c r="H60" i="1" s="1"/>
  <c r="I60" i="1" s="1"/>
  <c r="F61" i="1"/>
  <c r="H61" i="1" s="1"/>
  <c r="I61" i="1" s="1"/>
  <c r="F62" i="1"/>
  <c r="H62" i="1" s="1"/>
  <c r="I62" i="1" s="1"/>
  <c r="F63" i="1"/>
  <c r="H63" i="1" s="1"/>
  <c r="I63" i="1" s="1"/>
  <c r="F64" i="1"/>
  <c r="H64" i="1" s="1"/>
  <c r="I64" i="1" s="1"/>
  <c r="F65" i="1"/>
  <c r="H65" i="1" s="1"/>
  <c r="I65" i="1" s="1"/>
  <c r="F66" i="1"/>
  <c r="H66" i="1" s="1"/>
  <c r="I66" i="1" s="1"/>
  <c r="F67" i="1"/>
  <c r="H67" i="1" s="1"/>
  <c r="I67" i="1" s="1"/>
  <c r="F68" i="1"/>
  <c r="H68" i="1" s="1"/>
  <c r="I68" i="1" s="1"/>
  <c r="F69" i="1"/>
  <c r="H69" i="1" s="1"/>
  <c r="I69" i="1" s="1"/>
  <c r="F70" i="1"/>
  <c r="H70" i="1" s="1"/>
  <c r="I70" i="1" s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3" i="1"/>
  <c r="H163" i="1" s="1"/>
  <c r="I163" i="1" s="1"/>
  <c r="F164" i="1"/>
  <c r="H164" i="1" s="1"/>
  <c r="I164" i="1" s="1"/>
  <c r="F165" i="1"/>
  <c r="H165" i="1" s="1"/>
  <c r="I165" i="1" s="1"/>
  <c r="F166" i="1"/>
  <c r="H166" i="1" s="1"/>
  <c r="I166" i="1" s="1"/>
  <c r="F167" i="1"/>
  <c r="H167" i="1" s="1"/>
  <c r="I167" i="1" s="1"/>
  <c r="F168" i="1"/>
  <c r="H168" i="1" s="1"/>
  <c r="I168" i="1" s="1"/>
  <c r="F169" i="1"/>
  <c r="H169" i="1" s="1"/>
  <c r="I169" i="1" s="1"/>
  <c r="F170" i="1"/>
  <c r="H170" i="1" s="1"/>
  <c r="I170" i="1" s="1"/>
  <c r="F171" i="1"/>
  <c r="H171" i="1" s="1"/>
  <c r="I171" i="1" s="1"/>
  <c r="F172" i="1"/>
  <c r="H172" i="1" s="1"/>
  <c r="I172" i="1" s="1"/>
  <c r="F173" i="1"/>
  <c r="H173" i="1" s="1"/>
  <c r="I173" i="1" s="1"/>
  <c r="F174" i="1"/>
  <c r="H174" i="1" s="1"/>
  <c r="I174" i="1" s="1"/>
  <c r="F175" i="1"/>
  <c r="H175" i="1" s="1"/>
  <c r="I175" i="1" s="1"/>
  <c r="F176" i="1"/>
  <c r="H176" i="1" s="1"/>
  <c r="I176" i="1" s="1"/>
  <c r="F177" i="1"/>
  <c r="H177" i="1" s="1"/>
  <c r="I177" i="1" s="1"/>
  <c r="F178" i="1"/>
  <c r="H178" i="1" s="1"/>
  <c r="I178" i="1" s="1"/>
  <c r="F179" i="1"/>
  <c r="H179" i="1" s="1"/>
  <c r="I179" i="1" s="1"/>
  <c r="F180" i="1"/>
  <c r="H180" i="1" s="1"/>
  <c r="I180" i="1" s="1"/>
  <c r="F162" i="1"/>
  <c r="H162" i="1" s="1"/>
  <c r="I162" i="1" s="1"/>
  <c r="F140" i="1"/>
  <c r="F118" i="1"/>
  <c r="F96" i="1"/>
  <c r="F74" i="1"/>
  <c r="F52" i="1"/>
  <c r="H52" i="1" s="1"/>
  <c r="I52" i="1" s="1"/>
  <c r="F29" i="1"/>
  <c r="H29" i="1" s="1"/>
  <c r="I29" i="1" s="1"/>
  <c r="F6" i="1"/>
  <c r="H6" i="1" s="1"/>
  <c r="I6" i="1" s="1"/>
  <c r="H153" i="1" l="1"/>
  <c r="O153" i="1" s="1"/>
  <c r="H141" i="1"/>
  <c r="O141" i="1" s="1"/>
  <c r="H129" i="1"/>
  <c r="O129" i="1" s="1"/>
  <c r="H113" i="1"/>
  <c r="O113" i="1" s="1"/>
  <c r="H105" i="1"/>
  <c r="O105" i="1" s="1"/>
  <c r="H97" i="1"/>
  <c r="O97" i="1" s="1"/>
  <c r="H85" i="1"/>
  <c r="O85" i="1" s="1"/>
  <c r="H81" i="1"/>
  <c r="O81" i="1" s="1"/>
  <c r="H96" i="1"/>
  <c r="O96" i="1" s="1"/>
  <c r="H149" i="1"/>
  <c r="O149" i="1" s="1"/>
  <c r="H125" i="1"/>
  <c r="O125" i="1" s="1"/>
  <c r="H152" i="1"/>
  <c r="O152" i="1" s="1"/>
  <c r="H136" i="1"/>
  <c r="O136" i="1" s="1"/>
  <c r="H128" i="1"/>
  <c r="O128" i="1" s="1"/>
  <c r="H120" i="1"/>
  <c r="O120" i="1" s="1"/>
  <c r="H112" i="1"/>
  <c r="O112" i="1" s="1"/>
  <c r="H104" i="1"/>
  <c r="O104" i="1" s="1"/>
  <c r="H92" i="1"/>
  <c r="O92" i="1" s="1"/>
  <c r="H88" i="1"/>
  <c r="O88" i="1" s="1"/>
  <c r="H84" i="1"/>
  <c r="O84" i="1" s="1"/>
  <c r="H80" i="1"/>
  <c r="O80" i="1" s="1"/>
  <c r="H76" i="1"/>
  <c r="O76" i="1" s="1"/>
  <c r="H74" i="1"/>
  <c r="O74" i="1" s="1"/>
  <c r="H157" i="1"/>
  <c r="O157" i="1" s="1"/>
  <c r="H145" i="1"/>
  <c r="O145" i="1" s="1"/>
  <c r="H133" i="1"/>
  <c r="O133" i="1" s="1"/>
  <c r="H121" i="1"/>
  <c r="O121" i="1" s="1"/>
  <c r="H109" i="1"/>
  <c r="O109" i="1" s="1"/>
  <c r="H101" i="1"/>
  <c r="O101" i="1" s="1"/>
  <c r="H89" i="1"/>
  <c r="O89" i="1" s="1"/>
  <c r="H77" i="1"/>
  <c r="O77" i="1" s="1"/>
  <c r="H156" i="1"/>
  <c r="O156" i="1" s="1"/>
  <c r="H148" i="1"/>
  <c r="O148" i="1" s="1"/>
  <c r="H144" i="1"/>
  <c r="O144" i="1" s="1"/>
  <c r="H132" i="1"/>
  <c r="O132" i="1" s="1"/>
  <c r="H124" i="1"/>
  <c r="O124" i="1" s="1"/>
  <c r="H108" i="1"/>
  <c r="O108" i="1" s="1"/>
  <c r="H100" i="1"/>
  <c r="O100" i="1" s="1"/>
  <c r="H118" i="1"/>
  <c r="O118" i="1" s="1"/>
  <c r="H155" i="1"/>
  <c r="O155" i="1" s="1"/>
  <c r="H151" i="1"/>
  <c r="O151" i="1" s="1"/>
  <c r="H147" i="1"/>
  <c r="O147" i="1" s="1"/>
  <c r="H143" i="1"/>
  <c r="O143" i="1" s="1"/>
  <c r="H135" i="1"/>
  <c r="O135" i="1" s="1"/>
  <c r="H131" i="1"/>
  <c r="O131" i="1" s="1"/>
  <c r="H127" i="1"/>
  <c r="O127" i="1" s="1"/>
  <c r="H123" i="1"/>
  <c r="O123" i="1" s="1"/>
  <c r="H119" i="1"/>
  <c r="O119" i="1" s="1"/>
  <c r="H111" i="1"/>
  <c r="O111" i="1" s="1"/>
  <c r="H107" i="1"/>
  <c r="O107" i="1" s="1"/>
  <c r="H103" i="1"/>
  <c r="O103" i="1" s="1"/>
  <c r="H99" i="1"/>
  <c r="O99" i="1" s="1"/>
  <c r="H91" i="1"/>
  <c r="O91" i="1" s="1"/>
  <c r="H87" i="1"/>
  <c r="O87" i="1" s="1"/>
  <c r="H83" i="1"/>
  <c r="O83" i="1" s="1"/>
  <c r="H79" i="1"/>
  <c r="O79" i="1" s="1"/>
  <c r="H75" i="1"/>
  <c r="O75" i="1" s="1"/>
  <c r="H140" i="1"/>
  <c r="O140" i="1" s="1"/>
  <c r="H158" i="1"/>
  <c r="O158" i="1" s="1"/>
  <c r="H154" i="1"/>
  <c r="O154" i="1" s="1"/>
  <c r="H150" i="1"/>
  <c r="O150" i="1" s="1"/>
  <c r="H146" i="1"/>
  <c r="O146" i="1" s="1"/>
  <c r="H142" i="1"/>
  <c r="O142" i="1" s="1"/>
  <c r="H134" i="1"/>
  <c r="O134" i="1" s="1"/>
  <c r="H130" i="1"/>
  <c r="O130" i="1" s="1"/>
  <c r="H126" i="1"/>
  <c r="O126" i="1" s="1"/>
  <c r="H122" i="1"/>
  <c r="O122" i="1" s="1"/>
  <c r="H114" i="1"/>
  <c r="O114" i="1" s="1"/>
  <c r="H110" i="1"/>
  <c r="O110" i="1" s="1"/>
  <c r="H106" i="1"/>
  <c r="O106" i="1" s="1"/>
  <c r="H102" i="1"/>
  <c r="O102" i="1" s="1"/>
  <c r="H98" i="1"/>
  <c r="O98" i="1" s="1"/>
  <c r="H90" i="1"/>
  <c r="O90" i="1" s="1"/>
  <c r="H86" i="1"/>
  <c r="O86" i="1" s="1"/>
  <c r="H82" i="1"/>
  <c r="O82" i="1" s="1"/>
  <c r="H78" i="1"/>
  <c r="O78" i="1" s="1"/>
  <c r="D30" i="1"/>
  <c r="D7" i="1"/>
  <c r="I78" i="1" l="1"/>
  <c r="I86" i="1"/>
  <c r="I98" i="1"/>
  <c r="I106" i="1"/>
  <c r="I114" i="1"/>
  <c r="I126" i="1"/>
  <c r="I134" i="1"/>
  <c r="I146" i="1"/>
  <c r="I154" i="1"/>
  <c r="I140" i="1"/>
  <c r="I79" i="1"/>
  <c r="I87" i="1"/>
  <c r="I99" i="1"/>
  <c r="I107" i="1"/>
  <c r="I119" i="1"/>
  <c r="I127" i="1"/>
  <c r="I135" i="1"/>
  <c r="I147" i="1"/>
  <c r="I155" i="1"/>
  <c r="I100" i="1"/>
  <c r="I124" i="1"/>
  <c r="I144" i="1"/>
  <c r="I156" i="1"/>
  <c r="I89" i="1"/>
  <c r="I109" i="1"/>
  <c r="I133" i="1"/>
  <c r="I157" i="1"/>
  <c r="I76" i="1"/>
  <c r="I84" i="1"/>
  <c r="I92" i="1"/>
  <c r="I112" i="1"/>
  <c r="I128" i="1"/>
  <c r="I152" i="1"/>
  <c r="I149" i="1"/>
  <c r="I81" i="1"/>
  <c r="I97" i="1"/>
  <c r="I113" i="1"/>
  <c r="I141" i="1"/>
  <c r="I82" i="1"/>
  <c r="I90" i="1"/>
  <c r="I102" i="1"/>
  <c r="I110" i="1"/>
  <c r="I122" i="1"/>
  <c r="I130" i="1"/>
  <c r="I142" i="1"/>
  <c r="I150" i="1"/>
  <c r="I158" i="1"/>
  <c r="I75" i="1"/>
  <c r="I83" i="1"/>
  <c r="I91" i="1"/>
  <c r="I103" i="1"/>
  <c r="I111" i="1"/>
  <c r="I123" i="1"/>
  <c r="I131" i="1"/>
  <c r="I143" i="1"/>
  <c r="I151" i="1"/>
  <c r="I118" i="1"/>
  <c r="I108" i="1"/>
  <c r="I132" i="1"/>
  <c r="I148" i="1"/>
  <c r="I77" i="1"/>
  <c r="I101" i="1"/>
  <c r="I121" i="1"/>
  <c r="I145" i="1"/>
  <c r="I74" i="1"/>
  <c r="I80" i="1"/>
  <c r="I88" i="1"/>
  <c r="I104" i="1"/>
  <c r="I120" i="1"/>
  <c r="I136" i="1"/>
  <c r="I125" i="1"/>
  <c r="I96" i="1"/>
  <c r="I85" i="1"/>
  <c r="I105" i="1"/>
  <c r="I129" i="1"/>
  <c r="I153" i="1"/>
  <c r="D31" i="1"/>
  <c r="F30" i="1"/>
  <c r="H30" i="1" s="1"/>
  <c r="I30" i="1" s="1"/>
  <c r="D8" i="1"/>
  <c r="F7" i="1"/>
  <c r="H7" i="1" s="1"/>
  <c r="I7" i="1" s="1"/>
  <c r="D32" i="1" l="1"/>
  <c r="F31" i="1"/>
  <c r="H31" i="1" s="1"/>
  <c r="I31" i="1" s="1"/>
  <c r="D9" i="1"/>
  <c r="F8" i="1"/>
  <c r="H8" i="1" s="1"/>
  <c r="I8" i="1" s="1"/>
  <c r="D33" i="1" l="1"/>
  <c r="F32" i="1"/>
  <c r="H32" i="1" s="1"/>
  <c r="I32" i="1" s="1"/>
  <c r="D10" i="1"/>
  <c r="F9" i="1"/>
  <c r="H9" i="1" s="1"/>
  <c r="I9" i="1" s="1"/>
  <c r="D34" i="1" l="1"/>
  <c r="F33" i="1"/>
  <c r="H33" i="1" s="1"/>
  <c r="I33" i="1" s="1"/>
  <c r="D11" i="1"/>
  <c r="F10" i="1"/>
  <c r="H10" i="1" s="1"/>
  <c r="I10" i="1" s="1"/>
  <c r="D35" i="1" l="1"/>
  <c r="F34" i="1"/>
  <c r="H34" i="1" s="1"/>
  <c r="I34" i="1" s="1"/>
  <c r="D12" i="1"/>
  <c r="F11" i="1"/>
  <c r="H11" i="1" s="1"/>
  <c r="I11" i="1" s="1"/>
  <c r="D36" i="1" l="1"/>
  <c r="F35" i="1"/>
  <c r="H35" i="1" s="1"/>
  <c r="I35" i="1" s="1"/>
  <c r="D13" i="1"/>
  <c r="F12" i="1"/>
  <c r="H12" i="1" s="1"/>
  <c r="I12" i="1" s="1"/>
  <c r="D37" i="1" l="1"/>
  <c r="F36" i="1"/>
  <c r="H36" i="1" s="1"/>
  <c r="I36" i="1" s="1"/>
  <c r="D14" i="1"/>
  <c r="F13" i="1"/>
  <c r="H13" i="1" s="1"/>
  <c r="I13" i="1" s="1"/>
  <c r="D38" i="1" l="1"/>
  <c r="F37" i="1"/>
  <c r="H37" i="1" s="1"/>
  <c r="I37" i="1" s="1"/>
  <c r="D15" i="1"/>
  <c r="F14" i="1"/>
  <c r="H14" i="1" s="1"/>
  <c r="I14" i="1" s="1"/>
  <c r="D39" i="1" l="1"/>
  <c r="F38" i="1"/>
  <c r="H38" i="1" s="1"/>
  <c r="I38" i="1" s="1"/>
  <c r="D16" i="1"/>
  <c r="F15" i="1"/>
  <c r="H15" i="1" s="1"/>
  <c r="I15" i="1" s="1"/>
  <c r="D40" i="1" l="1"/>
  <c r="F39" i="1"/>
  <c r="H39" i="1" s="1"/>
  <c r="I39" i="1" s="1"/>
  <c r="D17" i="1"/>
  <c r="F16" i="1"/>
  <c r="H16" i="1" s="1"/>
  <c r="I16" i="1" s="1"/>
  <c r="D41" i="1" l="1"/>
  <c r="F40" i="1"/>
  <c r="H40" i="1" s="1"/>
  <c r="I40" i="1" s="1"/>
  <c r="D18" i="1"/>
  <c r="F17" i="1"/>
  <c r="H17" i="1" s="1"/>
  <c r="I17" i="1" s="1"/>
  <c r="D42" i="1" l="1"/>
  <c r="F41" i="1"/>
  <c r="H41" i="1" s="1"/>
  <c r="I41" i="1" s="1"/>
  <c r="D19" i="1"/>
  <c r="F18" i="1"/>
  <c r="H18" i="1" s="1"/>
  <c r="I18" i="1" s="1"/>
  <c r="D43" i="1" l="1"/>
  <c r="F42" i="1"/>
  <c r="H42" i="1" s="1"/>
  <c r="I42" i="1" s="1"/>
  <c r="D20" i="1"/>
  <c r="F19" i="1"/>
  <c r="H19" i="1" s="1"/>
  <c r="I19" i="1" s="1"/>
  <c r="D44" i="1" l="1"/>
  <c r="F43" i="1"/>
  <c r="H43" i="1" s="1"/>
  <c r="I43" i="1" s="1"/>
  <c r="D21" i="1"/>
  <c r="F20" i="1"/>
  <c r="H20" i="1" s="1"/>
  <c r="I20" i="1" s="1"/>
  <c r="D45" i="1" l="1"/>
  <c r="F44" i="1"/>
  <c r="H44" i="1" s="1"/>
  <c r="I44" i="1" s="1"/>
  <c r="D22" i="1"/>
  <c r="F21" i="1"/>
  <c r="H21" i="1" s="1"/>
  <c r="I21" i="1" s="1"/>
  <c r="D46" i="1" l="1"/>
  <c r="F45" i="1"/>
  <c r="H45" i="1" s="1"/>
  <c r="I45" i="1" s="1"/>
  <c r="D23" i="1"/>
  <c r="F22" i="1"/>
  <c r="H22" i="1" s="1"/>
  <c r="I22" i="1" s="1"/>
  <c r="D47" i="1" l="1"/>
  <c r="F47" i="1" s="1"/>
  <c r="H47" i="1" s="1"/>
  <c r="I47" i="1" s="1"/>
  <c r="F46" i="1"/>
  <c r="H46" i="1" s="1"/>
  <c r="I46" i="1" s="1"/>
  <c r="D24" i="1"/>
  <c r="F24" i="1" s="1"/>
  <c r="H24" i="1" s="1"/>
  <c r="I24" i="1" s="1"/>
  <c r="F23" i="1"/>
  <c r="H23" i="1" s="1"/>
  <c r="I23" i="1" s="1"/>
</calcChain>
</file>

<file path=xl/sharedStrings.xml><?xml version="1.0" encoding="utf-8"?>
<sst xmlns="http://schemas.openxmlformats.org/spreadsheetml/2006/main" count="353" uniqueCount="82">
  <si>
    <t>Quantum Analogs Raw Data</t>
  </si>
  <si>
    <t>3.2.1</t>
  </si>
  <si>
    <t>Resonant Frequency [Hz]</t>
  </si>
  <si>
    <t>Amplitude [Volts]</t>
  </si>
  <si>
    <t>Amplitude [milli Volts]</t>
  </si>
  <si>
    <t>Error [mV]</t>
  </si>
  <si>
    <t>Vin = 5.0 V</t>
  </si>
  <si>
    <t>Error [V]</t>
  </si>
  <si>
    <t>Attenuation = 0.971</t>
  </si>
  <si>
    <t>458 pm 1</t>
  </si>
  <si>
    <t>Theta</t>
  </si>
  <si>
    <t>Alpha [Deg]</t>
  </si>
  <si>
    <t>Alpha [Rad]</t>
  </si>
  <si>
    <t>Attenuation = 0</t>
  </si>
  <si>
    <t>1146 pm 1</t>
  </si>
  <si>
    <t>2291 pm 1</t>
  </si>
  <si>
    <t>3679 pm 1</t>
  </si>
  <si>
    <t>4962 pm 1</t>
  </si>
  <si>
    <t>6202 pm 1</t>
  </si>
  <si>
    <t>7409 pm 1</t>
  </si>
  <si>
    <t>8017 pm 1</t>
  </si>
  <si>
    <t>Amplitude Actual [Volts]</t>
  </si>
  <si>
    <t xml:space="preserve">Attenuation = </t>
  </si>
  <si>
    <t>Attenuation =</t>
  </si>
  <si>
    <t>Error [Volts]</t>
  </si>
  <si>
    <t>Error [Volt]</t>
  </si>
  <si>
    <t>Plot X</t>
  </si>
  <si>
    <t>Plot Y</t>
  </si>
  <si>
    <t>Fudged</t>
  </si>
  <si>
    <t>Alpha Error [Deg]</t>
  </si>
  <si>
    <t>Theta Error [Rad]</t>
  </si>
  <si>
    <t>Theta [Rad]</t>
  </si>
  <si>
    <t>Alpha Error [Rad]</t>
  </si>
  <si>
    <t>New</t>
  </si>
  <si>
    <t>plotX</t>
  </si>
  <si>
    <t>plotY</t>
  </si>
  <si>
    <t>maybe this is L=0</t>
  </si>
  <si>
    <t>maybe this is also L=0</t>
  </si>
  <si>
    <t>L=1</t>
  </si>
  <si>
    <t>Res Freq = 1143</t>
  </si>
  <si>
    <t>Amp = 2.5</t>
  </si>
  <si>
    <t>error = 0.02 V</t>
  </si>
  <si>
    <t>Error = 0.02</t>
  </si>
  <si>
    <t>Resonant frequency: 458 Hz</t>
  </si>
  <si>
    <t>Column1</t>
  </si>
  <si>
    <t>Column2</t>
  </si>
  <si>
    <t>Column3</t>
  </si>
  <si>
    <t>Column4</t>
  </si>
  <si>
    <t>Column5</t>
  </si>
  <si>
    <t>Column6</t>
  </si>
  <si>
    <t>Resonant frequency: 2291 Hz</t>
  </si>
  <si>
    <t>Resonant frequency: 3679 Hz</t>
  </si>
  <si>
    <t>Resonant frequency: 1143 Hz</t>
  </si>
  <si>
    <t>Resonant frequency: 4962 Hz</t>
  </si>
  <si>
    <t>Resonant frequency: 6202 Hz</t>
  </si>
  <si>
    <t>Resonant frequency: 7409 Hz</t>
  </si>
  <si>
    <t>Resonant frequency: 8017 Hz</t>
  </si>
  <si>
    <t>Uncertainty [Hz]</t>
  </si>
  <si>
    <t>Nodal Angle(s) [Rad]</t>
  </si>
  <si>
    <t>Uncertainty [Rad]</t>
  </si>
  <si>
    <t>m</t>
  </si>
  <si>
    <t>Hemisphere</t>
  </si>
  <si>
    <t>Upper</t>
  </si>
  <si>
    <t>Lower</t>
  </si>
  <si>
    <t>Error[Deg]</t>
  </si>
  <si>
    <t>Error [Deg]</t>
  </si>
  <si>
    <t>3mm [Deg]</t>
  </si>
  <si>
    <t>6mm [Deg]</t>
  </si>
  <si>
    <t>9mm [Deg]</t>
  </si>
  <si>
    <t>Column7</t>
  </si>
  <si>
    <t>Column8</t>
  </si>
  <si>
    <t>Cos Theta [Rad]</t>
  </si>
  <si>
    <t>Cos Theta</t>
  </si>
  <si>
    <t>Legendre</t>
  </si>
  <si>
    <t>Measured</t>
  </si>
  <si>
    <t>L</t>
  </si>
  <si>
    <t>Difference</t>
  </si>
  <si>
    <t>9mm</t>
  </si>
  <si>
    <t>6mm</t>
  </si>
  <si>
    <t>3mm</t>
  </si>
  <si>
    <t>Phase Measurements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</si>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</sst>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77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1" fontId="1" fillId="0" borderId="0" xfId="0" applyNumberFormat="1" applyFont="1" applyAlignment="1">
      <alignment horizontal="left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5" xfId="0" applyFill="1" applyBorder="1" applyAlignment="1">
      <alignment horizontal="center"/>
    </xf>
    <xf numFmtId="11" fontId="0" fillId="3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1" fontId="0" fillId="0" borderId="2" xfId="0" applyNumberFormat="1" applyFont="1" applyFill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1" fontId="0" fillId="2" borderId="0" xfId="0" applyNumberFormat="1" applyFon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11" fontId="0" fillId="2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/>
    <xf numFmtId="0" fontId="0" fillId="2" borderId="0" xfId="0" applyFont="1" applyFill="1" applyBorder="1"/>
    <xf numFmtId="0" fontId="1" fillId="3" borderId="3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177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Data!$O$74:$O$92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Data!$P$74:$P$92</c:f>
              <c:numCache>
                <c:formatCode>0.0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 formatCode="0.00">
                  <c:v>9.7586206896551637</c:v>
                </c:pt>
                <c:pt idx="8" formatCode="0.00">
                  <c:v>4.5862068965517206</c:v>
                </c:pt>
                <c:pt idx="9" formatCode="0.00">
                  <c:v>1.3344827586206884</c:v>
                </c:pt>
                <c:pt idx="10" formatCode="0.00">
                  <c:v>4.1724137931034448</c:v>
                </c:pt>
                <c:pt idx="11" formatCode="0.00">
                  <c:v>6.2068965517241326</c:v>
                </c:pt>
                <c:pt idx="12" formatCode="0.00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D4E-B154-2E7BDF3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plus>
            <c:min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Data!$O$96:$O$114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Data!$P$96:$P$114</c:f>
              <c:numCache>
                <c:formatCode>0.0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 formatCode="0.00">
                  <c:v>5.4206896551724091</c:v>
                </c:pt>
                <c:pt idx="6" formatCode="0.00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 formatCode="0.00">
                  <c:v>6.6344827586206829</c:v>
                </c:pt>
                <c:pt idx="15" formatCode="0.00">
                  <c:v>2.1551724137931014</c:v>
                </c:pt>
                <c:pt idx="16" formatCode="0.00">
                  <c:v>2.1137931034482742</c:v>
                </c:pt>
                <c:pt idx="17" formatCode="0.00">
                  <c:v>7.4137931034482696</c:v>
                </c:pt>
                <c:pt idx="18" formatCode="0.00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2-4B36-AA61-80791D2B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Data!$O$118:$O$136</c:f>
              <c:numCache>
                <c:formatCode>General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Data!$P$118:$P$136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5-4CF5-96D2-518AF229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Data!$O$140:$O$158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Data!$P$140:$P$158</c:f>
              <c:numCache>
                <c:formatCode>0.0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 formatCode="0.00">
                  <c:v>3.8965517241379275</c:v>
                </c:pt>
                <c:pt idx="4" formatCode="0.00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 formatCode="0.00">
                  <c:v>4.0344827586206859</c:v>
                </c:pt>
                <c:pt idx="9" formatCode="0.00">
                  <c:v>3.313793103448273</c:v>
                </c:pt>
                <c:pt idx="10" formatCode="0.00">
                  <c:v>8.4482758620689573</c:v>
                </c:pt>
                <c:pt idx="11">
                  <c:v>10.413793103448267</c:v>
                </c:pt>
                <c:pt idx="12" formatCode="0.00">
                  <c:v>9.7586206896551637</c:v>
                </c:pt>
                <c:pt idx="13" formatCode="0.00">
                  <c:v>7.1724137931034413</c:v>
                </c:pt>
                <c:pt idx="14" formatCode="0.00">
                  <c:v>4.5862068965517206</c:v>
                </c:pt>
                <c:pt idx="15" formatCode="0.000">
                  <c:v>0.44137931034482719</c:v>
                </c:pt>
                <c:pt idx="16" formatCode="0.00">
                  <c:v>1.8137931034482744</c:v>
                </c:pt>
                <c:pt idx="17" formatCode="0.00">
                  <c:v>3.4827586206896521</c:v>
                </c:pt>
                <c:pt idx="18" formatCode="0.00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5-425A-AF65-62C566DA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Data!$O$162:$O$180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Data!$P$162:$P$180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E-45C0-B7FE-79349D0C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θ for 458 Hz Resonance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Data!$AO$7:$AO$25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Data!$AP$7:$AP$25</c:f>
              <c:numCache>
                <c:formatCode>General</c:formatCode>
                <c:ptCount val="19"/>
                <c:pt idx="0">
                  <c:v>9.1200000000000003E-2</c:v>
                </c:pt>
                <c:pt idx="1">
                  <c:v>9.1799999999999993E-2</c:v>
                </c:pt>
                <c:pt idx="2">
                  <c:v>9.3900000000000011E-2</c:v>
                </c:pt>
                <c:pt idx="3">
                  <c:v>9.4299999999999995E-2</c:v>
                </c:pt>
                <c:pt idx="4">
                  <c:v>9.4799999999999995E-2</c:v>
                </c:pt>
                <c:pt idx="5">
                  <c:v>9.459999999999999E-2</c:v>
                </c:pt>
                <c:pt idx="6">
                  <c:v>9.7599999999999992E-2</c:v>
                </c:pt>
                <c:pt idx="7">
                  <c:v>9.8599999999999993E-2</c:v>
                </c:pt>
                <c:pt idx="8">
                  <c:v>9.8900000000000002E-2</c:v>
                </c:pt>
                <c:pt idx="9">
                  <c:v>9.9699999999999997E-2</c:v>
                </c:pt>
                <c:pt idx="10">
                  <c:v>0.1032</c:v>
                </c:pt>
                <c:pt idx="11">
                  <c:v>0.1041</c:v>
                </c:pt>
                <c:pt idx="12">
                  <c:v>0.1077</c:v>
                </c:pt>
                <c:pt idx="13">
                  <c:v>0.11120000000000001</c:v>
                </c:pt>
                <c:pt idx="14">
                  <c:v>0.1143</c:v>
                </c:pt>
                <c:pt idx="15">
                  <c:v>0.1176</c:v>
                </c:pt>
                <c:pt idx="16">
                  <c:v>0.12040000000000001</c:v>
                </c:pt>
                <c:pt idx="17">
                  <c:v>0.1188</c:v>
                </c:pt>
                <c:pt idx="18">
                  <c:v>0.1178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D-4602-B588-00D00A0E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7784"/>
        <c:axId val="451151720"/>
      </c:scatterChart>
      <c:valAx>
        <c:axId val="45114778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1720"/>
        <c:crosses val="autoZero"/>
        <c:crossBetween val="midCat"/>
      </c:valAx>
      <c:valAx>
        <c:axId val="45115172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Data!$AO$32:$AO$50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Data!$AP$32:$AP$50</c:f>
              <c:numCache>
                <c:formatCode>General</c:formatCode>
                <c:ptCount val="19"/>
                <c:pt idx="0">
                  <c:v>8.4900000000000003E-2</c:v>
                </c:pt>
                <c:pt idx="1">
                  <c:v>8.3400000000000002E-2</c:v>
                </c:pt>
                <c:pt idx="2">
                  <c:v>8.2599999999999993E-2</c:v>
                </c:pt>
                <c:pt idx="3">
                  <c:v>8.0299999999999996E-2</c:v>
                </c:pt>
                <c:pt idx="4">
                  <c:v>8.1500000000000003E-2</c:v>
                </c:pt>
                <c:pt idx="5">
                  <c:v>8.0099999999999991E-2</c:v>
                </c:pt>
                <c:pt idx="6">
                  <c:v>8.2200000000000009E-2</c:v>
                </c:pt>
                <c:pt idx="7">
                  <c:v>8.3299999999999999E-2</c:v>
                </c:pt>
                <c:pt idx="8">
                  <c:v>7.7799999999999994E-2</c:v>
                </c:pt>
                <c:pt idx="9">
                  <c:v>7.6700000000000004E-2</c:v>
                </c:pt>
                <c:pt idx="10">
                  <c:v>8.270000000000001E-2</c:v>
                </c:pt>
                <c:pt idx="11">
                  <c:v>9.4299999999999995E-2</c:v>
                </c:pt>
                <c:pt idx="12">
                  <c:v>9.3799999999999994E-2</c:v>
                </c:pt>
                <c:pt idx="13">
                  <c:v>0.10690000000000001</c:v>
                </c:pt>
                <c:pt idx="14">
                  <c:v>0.1166</c:v>
                </c:pt>
                <c:pt idx="15">
                  <c:v>0.12509999999999999</c:v>
                </c:pt>
                <c:pt idx="16">
                  <c:v>0.1328</c:v>
                </c:pt>
                <c:pt idx="17">
                  <c:v>0.13569999999999999</c:v>
                </c:pt>
                <c:pt idx="18">
                  <c:v>0.13789999999999999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543-A33C-81E02C76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032"/>
      </c:scatterChart>
      <c:valAx>
        <c:axId val="45978936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032"/>
        <c:crosses val="autoZero"/>
        <c:crossBetween val="midCat"/>
      </c:valAx>
      <c:valAx>
        <c:axId val="459789032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Data!$AO$55:$AO$73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Data!$AP$55:$AP$73</c:f>
              <c:numCache>
                <c:formatCode>General</c:formatCode>
                <c:ptCount val="19"/>
                <c:pt idx="0">
                  <c:v>5.6899999999999999E-2</c:v>
                </c:pt>
                <c:pt idx="1">
                  <c:v>6.0100000000000001E-2</c:v>
                </c:pt>
                <c:pt idx="2">
                  <c:v>5.8700000000000002E-2</c:v>
                </c:pt>
                <c:pt idx="3">
                  <c:v>5.91E-2</c:v>
                </c:pt>
                <c:pt idx="4">
                  <c:v>4.2599999999999999E-2</c:v>
                </c:pt>
                <c:pt idx="5">
                  <c:v>4.1599999999999998E-2</c:v>
                </c:pt>
                <c:pt idx="6">
                  <c:v>3.4000000000000002E-2</c:v>
                </c:pt>
                <c:pt idx="7">
                  <c:v>3.2899999999999999E-2</c:v>
                </c:pt>
                <c:pt idx="8">
                  <c:v>4.7600000000000003E-2</c:v>
                </c:pt>
                <c:pt idx="9">
                  <c:v>5.0099999999999999E-2</c:v>
                </c:pt>
                <c:pt idx="10">
                  <c:v>6.1899999999999997E-2</c:v>
                </c:pt>
                <c:pt idx="11">
                  <c:v>6.54E-2</c:v>
                </c:pt>
                <c:pt idx="12">
                  <c:v>7.8599999999999989E-2</c:v>
                </c:pt>
                <c:pt idx="13">
                  <c:v>8.5900000000000004E-2</c:v>
                </c:pt>
                <c:pt idx="14">
                  <c:v>8.7499999999999994E-2</c:v>
                </c:pt>
                <c:pt idx="15">
                  <c:v>9.9099999999999994E-2</c:v>
                </c:pt>
                <c:pt idx="16">
                  <c:v>9.9099999999999994E-2</c:v>
                </c:pt>
                <c:pt idx="17">
                  <c:v>0.10340000000000001</c:v>
                </c:pt>
                <c:pt idx="18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1-4104-B6A3-532CF272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88"/>
        <c:axId val="445761816"/>
      </c:scatterChart>
      <c:valAx>
        <c:axId val="4457614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816"/>
        <c:crosses val="autoZero"/>
        <c:crossBetween val="midCat"/>
      </c:valAx>
      <c:valAx>
        <c:axId val="44576181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plus>
            <c:min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Data!$O$96:$O$114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Data!$P$96:$P$114</c:f>
              <c:numCache>
                <c:formatCode>0.0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 formatCode="0.00">
                  <c:v>5.4206896551724091</c:v>
                </c:pt>
                <c:pt idx="6" formatCode="0.00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 formatCode="0.00">
                  <c:v>6.6344827586206829</c:v>
                </c:pt>
                <c:pt idx="15" formatCode="0.00">
                  <c:v>2.1551724137931014</c:v>
                </c:pt>
                <c:pt idx="16" formatCode="0.00">
                  <c:v>2.1137931034482742</c:v>
                </c:pt>
                <c:pt idx="17" formatCode="0.00">
                  <c:v>7.4137931034482696</c:v>
                </c:pt>
                <c:pt idx="18" formatCode="0.00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9-4716-876D-353B3AE6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vs.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Data!$O$118:$O$136</c:f>
              <c:numCache>
                <c:formatCode>General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Data!$P$118:$P$136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F-42A3-B9B3-E4F38F5E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Data!$O$140:$O$158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Data!$P$140:$P$158</c:f>
              <c:numCache>
                <c:formatCode>0.0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 formatCode="0.00">
                  <c:v>3.8965517241379275</c:v>
                </c:pt>
                <c:pt idx="4" formatCode="0.00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 formatCode="0.00">
                  <c:v>4.0344827586206859</c:v>
                </c:pt>
                <c:pt idx="9" formatCode="0.00">
                  <c:v>3.313793103448273</c:v>
                </c:pt>
                <c:pt idx="10" formatCode="0.00">
                  <c:v>8.4482758620689573</c:v>
                </c:pt>
                <c:pt idx="11">
                  <c:v>10.413793103448267</c:v>
                </c:pt>
                <c:pt idx="12" formatCode="0.00">
                  <c:v>9.7586206896551637</c:v>
                </c:pt>
                <c:pt idx="13" formatCode="0.00">
                  <c:v>7.1724137931034413</c:v>
                </c:pt>
                <c:pt idx="14" formatCode="0.00">
                  <c:v>4.5862068965517206</c:v>
                </c:pt>
                <c:pt idx="15" formatCode="0.000">
                  <c:v>0.44137931034482719</c:v>
                </c:pt>
                <c:pt idx="16" formatCode="0.00">
                  <c:v>1.8137931034482744</c:v>
                </c:pt>
                <c:pt idx="17" formatCode="0.00">
                  <c:v>3.4827586206896521</c:v>
                </c:pt>
                <c:pt idx="18" formatCode="0.00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4C04-A5BF-0677C214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Data!$O$162:$O$180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Data!$P$162:$P$180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88F-9F73-DBF9DD19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θ for 458 Hz Resonance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Data!$AO$7:$AO$25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Data!$AP$7:$AP$25</c:f>
              <c:numCache>
                <c:formatCode>General</c:formatCode>
                <c:ptCount val="19"/>
                <c:pt idx="0">
                  <c:v>9.1200000000000003E-2</c:v>
                </c:pt>
                <c:pt idx="1">
                  <c:v>9.1799999999999993E-2</c:v>
                </c:pt>
                <c:pt idx="2">
                  <c:v>9.3900000000000011E-2</c:v>
                </c:pt>
                <c:pt idx="3">
                  <c:v>9.4299999999999995E-2</c:v>
                </c:pt>
                <c:pt idx="4">
                  <c:v>9.4799999999999995E-2</c:v>
                </c:pt>
                <c:pt idx="5">
                  <c:v>9.459999999999999E-2</c:v>
                </c:pt>
                <c:pt idx="6">
                  <c:v>9.7599999999999992E-2</c:v>
                </c:pt>
                <c:pt idx="7">
                  <c:v>9.8599999999999993E-2</c:v>
                </c:pt>
                <c:pt idx="8">
                  <c:v>9.8900000000000002E-2</c:v>
                </c:pt>
                <c:pt idx="9">
                  <c:v>9.9699999999999997E-2</c:v>
                </c:pt>
                <c:pt idx="10">
                  <c:v>0.1032</c:v>
                </c:pt>
                <c:pt idx="11">
                  <c:v>0.1041</c:v>
                </c:pt>
                <c:pt idx="12">
                  <c:v>0.1077</c:v>
                </c:pt>
                <c:pt idx="13">
                  <c:v>0.11120000000000001</c:v>
                </c:pt>
                <c:pt idx="14">
                  <c:v>0.1143</c:v>
                </c:pt>
                <c:pt idx="15">
                  <c:v>0.1176</c:v>
                </c:pt>
                <c:pt idx="16">
                  <c:v>0.12040000000000001</c:v>
                </c:pt>
                <c:pt idx="17">
                  <c:v>0.1188</c:v>
                </c:pt>
                <c:pt idx="18">
                  <c:v>0.1178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B44-96AA-804DCBAE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7784"/>
        <c:axId val="451151720"/>
      </c:scatterChart>
      <c:valAx>
        <c:axId val="4511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1720"/>
        <c:crosses val="autoZero"/>
        <c:crossBetween val="midCat"/>
      </c:valAx>
      <c:valAx>
        <c:axId val="45115172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Data!$AO$32:$AO$50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Data!$AP$32:$AP$50</c:f>
              <c:numCache>
                <c:formatCode>General</c:formatCode>
                <c:ptCount val="19"/>
                <c:pt idx="0">
                  <c:v>8.4900000000000003E-2</c:v>
                </c:pt>
                <c:pt idx="1">
                  <c:v>8.3400000000000002E-2</c:v>
                </c:pt>
                <c:pt idx="2">
                  <c:v>8.2599999999999993E-2</c:v>
                </c:pt>
                <c:pt idx="3">
                  <c:v>8.0299999999999996E-2</c:v>
                </c:pt>
                <c:pt idx="4">
                  <c:v>8.1500000000000003E-2</c:v>
                </c:pt>
                <c:pt idx="5">
                  <c:v>8.0099999999999991E-2</c:v>
                </c:pt>
                <c:pt idx="6">
                  <c:v>8.2200000000000009E-2</c:v>
                </c:pt>
                <c:pt idx="7">
                  <c:v>8.3299999999999999E-2</c:v>
                </c:pt>
                <c:pt idx="8">
                  <c:v>7.7799999999999994E-2</c:v>
                </c:pt>
                <c:pt idx="9">
                  <c:v>7.6700000000000004E-2</c:v>
                </c:pt>
                <c:pt idx="10">
                  <c:v>8.270000000000001E-2</c:v>
                </c:pt>
                <c:pt idx="11">
                  <c:v>9.4299999999999995E-2</c:v>
                </c:pt>
                <c:pt idx="12">
                  <c:v>9.3799999999999994E-2</c:v>
                </c:pt>
                <c:pt idx="13">
                  <c:v>0.10690000000000001</c:v>
                </c:pt>
                <c:pt idx="14">
                  <c:v>0.1166</c:v>
                </c:pt>
                <c:pt idx="15">
                  <c:v>0.12509999999999999</c:v>
                </c:pt>
                <c:pt idx="16">
                  <c:v>0.1328</c:v>
                </c:pt>
                <c:pt idx="17">
                  <c:v>0.13569999999999999</c:v>
                </c:pt>
                <c:pt idx="18">
                  <c:v>0.13789999999999999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098-8018-6926992E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032"/>
      </c:scatterChart>
      <c:valAx>
        <c:axId val="4597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Cos(Theta)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032"/>
        <c:crosses val="autoZero"/>
        <c:crossBetween val="midCat"/>
      </c:valAx>
      <c:valAx>
        <c:axId val="459789032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Cos(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)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Data!$AO$55:$AO$73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Data!$AP$55:$AP$73</c:f>
              <c:numCache>
                <c:formatCode>General</c:formatCode>
                <c:ptCount val="19"/>
                <c:pt idx="0">
                  <c:v>5.6899999999999999E-2</c:v>
                </c:pt>
                <c:pt idx="1">
                  <c:v>6.0100000000000001E-2</c:v>
                </c:pt>
                <c:pt idx="2">
                  <c:v>5.8700000000000002E-2</c:v>
                </c:pt>
                <c:pt idx="3">
                  <c:v>5.91E-2</c:v>
                </c:pt>
                <c:pt idx="4">
                  <c:v>4.2599999999999999E-2</c:v>
                </c:pt>
                <c:pt idx="5">
                  <c:v>4.1599999999999998E-2</c:v>
                </c:pt>
                <c:pt idx="6">
                  <c:v>3.4000000000000002E-2</c:v>
                </c:pt>
                <c:pt idx="7">
                  <c:v>3.2899999999999999E-2</c:v>
                </c:pt>
                <c:pt idx="8">
                  <c:v>4.7600000000000003E-2</c:v>
                </c:pt>
                <c:pt idx="9">
                  <c:v>5.0099999999999999E-2</c:v>
                </c:pt>
                <c:pt idx="10">
                  <c:v>6.1899999999999997E-2</c:v>
                </c:pt>
                <c:pt idx="11">
                  <c:v>6.54E-2</c:v>
                </c:pt>
                <c:pt idx="12">
                  <c:v>7.8599999999999989E-2</c:v>
                </c:pt>
                <c:pt idx="13">
                  <c:v>8.5900000000000004E-2</c:v>
                </c:pt>
                <c:pt idx="14">
                  <c:v>8.7499999999999994E-2</c:v>
                </c:pt>
                <c:pt idx="15">
                  <c:v>9.9099999999999994E-2</c:v>
                </c:pt>
                <c:pt idx="16">
                  <c:v>9.9099999999999994E-2</c:v>
                </c:pt>
                <c:pt idx="17">
                  <c:v>0.10340000000000001</c:v>
                </c:pt>
                <c:pt idx="18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5-4405-BB51-36A1D275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88"/>
        <c:axId val="445761816"/>
      </c:scatterChart>
      <c:valAx>
        <c:axId val="4457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816"/>
        <c:crosses val="autoZero"/>
        <c:crossBetween val="midCat"/>
      </c:valAx>
      <c:valAx>
        <c:axId val="44576181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Data!$O$74:$O$92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Data!$P$74:$P$92</c:f>
              <c:numCache>
                <c:formatCode>0.0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 formatCode="0.00">
                  <c:v>9.7586206896551637</c:v>
                </c:pt>
                <c:pt idx="8" formatCode="0.00">
                  <c:v>4.5862068965517206</c:v>
                </c:pt>
                <c:pt idx="9" formatCode="0.00">
                  <c:v>1.3344827586206884</c:v>
                </c:pt>
                <c:pt idx="10" formatCode="0.00">
                  <c:v>4.1724137931034448</c:v>
                </c:pt>
                <c:pt idx="11" formatCode="0.00">
                  <c:v>6.2068965517241326</c:v>
                </c:pt>
                <c:pt idx="12" formatCode="0.00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E-4E61-9E53-A2EED8CE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chart" Target="../charts/chart10.xml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14.png"/><Relationship Id="rId5" Type="http://schemas.openxmlformats.org/officeDocument/2006/relationships/chart" Target="../charts/chart13.xml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chart" Target="../charts/chart12.xml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363989</xdr:colOff>
      <xdr:row>72</xdr:row>
      <xdr:rowOff>179272</xdr:rowOff>
    </xdr:from>
    <xdr:to>
      <xdr:col>26</xdr:col>
      <xdr:colOff>612759</xdr:colOff>
      <xdr:row>92</xdr:row>
      <xdr:rowOff>36191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79AE-AAE0-4FB0-8C4A-796D9AD597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368752</xdr:colOff>
      <xdr:row>94</xdr:row>
      <xdr:rowOff>164984</xdr:rowOff>
    </xdr:from>
    <xdr:to>
      <xdr:col>26</xdr:col>
      <xdr:colOff>617522</xdr:colOff>
      <xdr:row>114</xdr:row>
      <xdr:rowOff>21902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9612D-238D-4164-BD99-5F555CF886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306839</xdr:colOff>
      <xdr:row>116</xdr:row>
      <xdr:rowOff>169747</xdr:rowOff>
    </xdr:from>
    <xdr:to>
      <xdr:col>26</xdr:col>
      <xdr:colOff>555609</xdr:colOff>
      <xdr:row>136</xdr:row>
      <xdr:rowOff>26665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297E3-424F-401C-B8FA-40BA64765C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373514</xdr:colOff>
      <xdr:row>138</xdr:row>
      <xdr:rowOff>155460</xdr:rowOff>
    </xdr:from>
    <xdr:to>
      <xdr:col>26</xdr:col>
      <xdr:colOff>622284</xdr:colOff>
      <xdr:row>158</xdr:row>
      <xdr:rowOff>12379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356C36-FC75-488D-A524-1EC5CA1F3D6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329944</xdr:colOff>
      <xdr:row>160</xdr:row>
      <xdr:rowOff>155836</xdr:rowOff>
    </xdr:from>
    <xdr:to>
      <xdr:col>26</xdr:col>
      <xdr:colOff>578714</xdr:colOff>
      <xdr:row>180</xdr:row>
      <xdr:rowOff>12754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AA8380-6325-4845-9853-2CC8E6EDEE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105510</xdr:colOff>
      <xdr:row>5</xdr:row>
      <xdr:rowOff>103703</xdr:rowOff>
    </xdr:from>
    <xdr:to>
      <xdr:col>51</xdr:col>
      <xdr:colOff>354281</xdr:colOff>
      <xdr:row>24</xdr:row>
      <xdr:rowOff>162327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BB3C-24D8-4C6F-B74D-8BBE61467D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312890</xdr:colOff>
      <xdr:row>30</xdr:row>
      <xdr:rowOff>5938</xdr:rowOff>
    </xdr:from>
    <xdr:to>
      <xdr:col>51</xdr:col>
      <xdr:colOff>561661</xdr:colOff>
      <xdr:row>49</xdr:row>
      <xdr:rowOff>65403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D4285F-E252-46CF-A141-4CBA3D2683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287284</xdr:colOff>
      <xdr:row>53</xdr:row>
      <xdr:rowOff>184353</xdr:rowOff>
    </xdr:from>
    <xdr:to>
      <xdr:col>51</xdr:col>
      <xdr:colOff>536055</xdr:colOff>
      <xdr:row>73</xdr:row>
      <xdr:rowOff>42272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5FFD5-7871-4EF5-8AF9-9775255FA8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52</xdr:col>
      <xdr:colOff>687916</xdr:colOff>
      <xdr:row>15</xdr:row>
      <xdr:rowOff>0</xdr:rowOff>
    </xdr:from>
    <xdr:to>
      <xdr:col>61</xdr:col>
      <xdr:colOff>193674</xdr:colOff>
      <xdr:row>20</xdr:row>
      <xdr:rowOff>35484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53AA1F-5D9F-4093-B466-FBDE5D92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2208" y="3016250"/>
          <a:ext cx="6400800" cy="1040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2</xdr:row>
      <xdr:rowOff>1</xdr:rowOff>
    </xdr:from>
    <xdr:to>
      <xdr:col>30</xdr:col>
      <xdr:colOff>226561</xdr:colOff>
      <xdr:row>24</xdr:row>
      <xdr:rowOff>65533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E94916-7C32-4548-A814-42B6C0855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3" y="396876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29</xdr:row>
      <xdr:rowOff>0</xdr:rowOff>
    </xdr:from>
    <xdr:to>
      <xdr:col>30</xdr:col>
      <xdr:colOff>226559</xdr:colOff>
      <xdr:row>51</xdr:row>
      <xdr:rowOff>65531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5B466C-CD81-4708-8723-C933A5A3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575468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572632</xdr:colOff>
      <xdr:row>11</xdr:row>
      <xdr:rowOff>51026</xdr:rowOff>
    </xdr:from>
    <xdr:to>
      <xdr:col>34</xdr:col>
      <xdr:colOff>97290</xdr:colOff>
      <xdr:row>17</xdr:row>
      <xdr:rowOff>144786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DCB7E47-F6D0-4A31-B137-4E6C26C0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2" y="2233839"/>
          <a:ext cx="2971800" cy="128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159</xdr:row>
      <xdr:rowOff>0</xdr:rowOff>
    </xdr:from>
    <xdr:to>
      <xdr:col>30</xdr:col>
      <xdr:colOff>226559</xdr:colOff>
      <xdr:row>181</xdr:row>
      <xdr:rowOff>65531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8E005DA-AA17-4504-BCC3-8EB478FC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31551563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129</xdr:row>
      <xdr:rowOff>0</xdr:rowOff>
    </xdr:from>
    <xdr:to>
      <xdr:col>30</xdr:col>
      <xdr:colOff>226559</xdr:colOff>
      <xdr:row>151</xdr:row>
      <xdr:rowOff>65531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2799D4-5BC8-4FA5-953A-C0EC9E92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2559843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102</xdr:row>
      <xdr:rowOff>0</xdr:rowOff>
    </xdr:from>
    <xdr:to>
      <xdr:col>30</xdr:col>
      <xdr:colOff>226559</xdr:colOff>
      <xdr:row>124</xdr:row>
      <xdr:rowOff>65532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2A2A70-BE45-44EF-8C72-AECA0984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20240625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77</xdr:row>
      <xdr:rowOff>0</xdr:rowOff>
    </xdr:from>
    <xdr:to>
      <xdr:col>30</xdr:col>
      <xdr:colOff>226559</xdr:colOff>
      <xdr:row>99</xdr:row>
      <xdr:rowOff>65531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9E9434C-A3BE-4851-88ED-E2500C59F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1527968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54</xdr:row>
      <xdr:rowOff>0</xdr:rowOff>
    </xdr:from>
    <xdr:to>
      <xdr:col>30</xdr:col>
      <xdr:colOff>226559</xdr:colOff>
      <xdr:row>76</xdr:row>
      <xdr:rowOff>65532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0013F23-BF1A-4E72-8079-F8A04EFE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10715625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56696</xdr:colOff>
      <xdr:row>14</xdr:row>
      <xdr:rowOff>102054</xdr:rowOff>
    </xdr:from>
    <xdr:to>
      <xdr:col>41</xdr:col>
      <xdr:colOff>487363</xdr:colOff>
      <xdr:row>26</xdr:row>
      <xdr:rowOff>128138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0D9B9E-4054-4312-9519-AF6DA0A26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7902" y="2880179"/>
          <a:ext cx="6400800" cy="2407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15</xdr:row>
      <xdr:rowOff>1</xdr:rowOff>
    </xdr:from>
    <xdr:to>
      <xdr:col>49</xdr:col>
      <xdr:colOff>87766</xdr:colOff>
      <xdr:row>28</xdr:row>
      <xdr:rowOff>8431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8BE8D9A-B1DC-48A4-9EB3-2FE9444C3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9420" y="2976564"/>
          <a:ext cx="3200400" cy="258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70</xdr:row>
      <xdr:rowOff>75568</xdr:rowOff>
    </xdr:from>
    <xdr:to>
      <xdr:col>10</xdr:col>
      <xdr:colOff>305920</xdr:colOff>
      <xdr:row>89</xdr:row>
      <xdr:rowOff>136594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31D157-854F-44EB-ABB6-8A42C9FA61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61913</xdr:colOff>
      <xdr:row>92</xdr:row>
      <xdr:rowOff>61280</xdr:rowOff>
    </xdr:from>
    <xdr:to>
      <xdr:col>10</xdr:col>
      <xdr:colOff>310683</xdr:colOff>
      <xdr:row>111</xdr:row>
      <xdr:rowOff>122305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A24145-F40E-481F-96E2-7E497C2CDE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114</xdr:row>
      <xdr:rowOff>66044</xdr:rowOff>
    </xdr:from>
    <xdr:to>
      <xdr:col>10</xdr:col>
      <xdr:colOff>248770</xdr:colOff>
      <xdr:row>133</xdr:row>
      <xdr:rowOff>127068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42ABC5-6666-44D6-AC8E-B7B084B46E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136</xdr:row>
      <xdr:rowOff>51757</xdr:rowOff>
    </xdr:from>
    <xdr:to>
      <xdr:col>10</xdr:col>
      <xdr:colOff>315445</xdr:colOff>
      <xdr:row>155</xdr:row>
      <xdr:rowOff>112783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EE1ADB-B3E5-4288-8727-1324173BD4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23105</xdr:colOff>
      <xdr:row>158</xdr:row>
      <xdr:rowOff>52132</xdr:rowOff>
    </xdr:from>
    <xdr:to>
      <xdr:col>10</xdr:col>
      <xdr:colOff>271875</xdr:colOff>
      <xdr:row>177</xdr:row>
      <xdr:rowOff>113158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80C555-A4F8-40A0-B4D9-582E25F0DE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445009</xdr:colOff>
      <xdr:row>1</xdr:row>
      <xdr:rowOff>34018</xdr:rowOff>
    </xdr:from>
    <xdr:to>
      <xdr:col>10</xdr:col>
      <xdr:colOff>13423</xdr:colOff>
      <xdr:row>20</xdr:row>
      <xdr:rowOff>92641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F71361-B9EC-44BC-82F9-38965CE465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652389</xdr:colOff>
      <xdr:row>25</xdr:row>
      <xdr:rowOff>140359</xdr:rowOff>
    </xdr:from>
    <xdr:to>
      <xdr:col>10</xdr:col>
      <xdr:colOff>220803</xdr:colOff>
      <xdr:row>44</xdr:row>
      <xdr:rowOff>199825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7D7E0B-3EA9-40E7-9FA5-948F675E21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626783</xdr:colOff>
      <xdr:row>49</xdr:row>
      <xdr:rowOff>114668</xdr:rowOff>
    </xdr:from>
    <xdr:to>
      <xdr:col>10</xdr:col>
      <xdr:colOff>195197</xdr:colOff>
      <xdr:row>68</xdr:row>
      <xdr:rowOff>176693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003B860-3ED3-4094-B830-D2E9C3BF35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263819</xdr:colOff>
      <xdr:row>20</xdr:row>
      <xdr:rowOff>70603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D8BCA0B-AE6F-44EC-B118-D7C6422CD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38689" y="197470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20</xdr:col>
      <xdr:colOff>263819</xdr:colOff>
      <xdr:row>45</xdr:row>
      <xdr:rowOff>70602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E186813-AF22-4605-9CF4-8FF75773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38689" y="5134207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20</xdr:col>
      <xdr:colOff>263819</xdr:colOff>
      <xdr:row>68</xdr:row>
      <xdr:rowOff>76699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3B6D4B1-A26D-4953-B11E-FE59703C0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38689" y="9676006"/>
          <a:ext cx="6431837" cy="38286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20</xdr:col>
      <xdr:colOff>257723</xdr:colOff>
      <xdr:row>90</xdr:row>
      <xdr:rowOff>70602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7BA8E8-551E-4AB8-8DF4-8B547D9FE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8689" y="14020335"/>
          <a:ext cx="6425741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20</xdr:col>
      <xdr:colOff>257723</xdr:colOff>
      <xdr:row>111</xdr:row>
      <xdr:rowOff>76699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C125994-46E4-4E0E-98FD-8A4A75BB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38689" y="18167195"/>
          <a:ext cx="6425741" cy="38286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20</xdr:col>
      <xdr:colOff>263819</xdr:colOff>
      <xdr:row>133</xdr:row>
      <xdr:rowOff>70602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C81A6-FD67-4486-9D6E-C6C06ADD6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38689" y="22511524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20</xdr:col>
      <xdr:colOff>263819</xdr:colOff>
      <xdr:row>155</xdr:row>
      <xdr:rowOff>70603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F6CAEE-7568-4D76-BCBB-35EA80FC3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38689" y="26855854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21</xdr:col>
      <xdr:colOff>685334</xdr:colOff>
      <xdr:row>71</xdr:row>
      <xdr:rowOff>1</xdr:rowOff>
    </xdr:from>
    <xdr:to>
      <xdr:col>31</xdr:col>
      <xdr:colOff>278501</xdr:colOff>
      <xdr:row>90</xdr:row>
      <xdr:rowOff>141583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C6D421-CE78-49E1-9D10-268D35285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077377" y="14020336"/>
          <a:ext cx="6446520" cy="389350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92</xdr:row>
      <xdr:rowOff>0</xdr:rowOff>
    </xdr:from>
    <xdr:to>
      <xdr:col>31</xdr:col>
      <xdr:colOff>288206</xdr:colOff>
      <xdr:row>111</xdr:row>
      <xdr:rowOff>137664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739904-806B-4B0D-8079-997C35756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077378" y="18167195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114</xdr:row>
      <xdr:rowOff>0</xdr:rowOff>
    </xdr:from>
    <xdr:to>
      <xdr:col>31</xdr:col>
      <xdr:colOff>288206</xdr:colOff>
      <xdr:row>133</xdr:row>
      <xdr:rowOff>137664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C26858-8EF5-4E60-B24B-7533B8A8A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077378" y="22511524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136</xdr:row>
      <xdr:rowOff>0</xdr:rowOff>
    </xdr:from>
    <xdr:to>
      <xdr:col>31</xdr:col>
      <xdr:colOff>288206</xdr:colOff>
      <xdr:row>155</xdr:row>
      <xdr:rowOff>137665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704068-48EA-43D3-8DC7-2B3898ED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077378" y="26855854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31</xdr:col>
      <xdr:colOff>282109</xdr:colOff>
      <xdr:row>68</xdr:row>
      <xdr:rowOff>137664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A8C44D-6E03-41DA-9470-CA1C54FB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077378" y="9676006"/>
          <a:ext cx="6450127" cy="38895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10" displayName="Table10" ref="BB6:BI11" totalsRowShown="0" headerRowDxfId="75" dataDxfId="74">
  <autoFilter ref="BB6:BI11"/>
  <tableColumns count="8">
    <tableColumn id="1" name="Column1" dataDxfId="73"/>
    <tableColumn id="2" name="Column2" dataDxfId="72"/>
    <tableColumn id="3" name="Column3" dataDxfId="71"/>
    <tableColumn id="4" name="Column4" dataDxfId="70"/>
    <tableColumn id="5" name="Column5" dataDxfId="69"/>
    <tableColumn id="6" name="Column6" dataDxfId="68"/>
    <tableColumn id="7" name="Column7" dataDxfId="67"/>
    <tableColumn id="8" name="Column8" dataDxfId="6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O55:T76" totalsRowShown="0" headerRowDxfId="7" dataDxfId="6">
  <autoFilter ref="O55:T76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O2:T23" totalsRowShown="0" dataDxfId="65">
  <autoFilter ref="O2:T23"/>
  <tableColumns count="6">
    <tableColumn id="1" name="Column1" dataDxfId="64"/>
    <tableColumn id="2" name="Column2" dataDxfId="63"/>
    <tableColumn id="3" name="Column3" dataDxfId="62">
      <calculatedColumnFormula>ACOS((0.5*COS(N3))-0.5)</calculatedColumnFormula>
    </tableColumn>
    <tableColumn id="4" name="Column4" dataDxfId="61"/>
    <tableColumn id="5" name="Column5" dataDxfId="60"/>
    <tableColumn id="6" name="Column6" dataDxfId="5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O30:T51" totalsRowShown="0" dataDxfId="58">
  <autoFilter ref="O30:T51"/>
  <tableColumns count="6">
    <tableColumn id="1" name="Column1" dataDxfId="57"/>
    <tableColumn id="2" name="Column2" dataDxfId="56"/>
    <tableColumn id="3" name="Column3" dataDxfId="55"/>
    <tableColumn id="4" name="Column4" dataDxfId="54"/>
    <tableColumn id="5" name="Column5" dataDxfId="53">
      <calculatedColumnFormula>R31/1000</calculatedColumnFormula>
    </tableColumn>
    <tableColumn id="6" name="Column6" dataDxfId="5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O190:T211" totalsRowShown="0" headerRowDxfId="51" dataDxfId="50">
  <autoFilter ref="O190:T211"/>
  <tableColumns count="6">
    <tableColumn id="1" name="Column1" dataDxfId="49"/>
    <tableColumn id="2" name="Column2" dataDxfId="48"/>
    <tableColumn id="3" name="Column3" dataDxfId="47"/>
    <tableColumn id="4" name="Column4" dataDxfId="46"/>
    <tableColumn id="5" name="Column5" dataDxfId="45">
      <calculatedColumnFormula>R191/(1-$C$163)</calculatedColumnFormula>
    </tableColumn>
    <tableColumn id="6" name="Column6" dataDxfId="4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G4:AH10" totalsRowShown="0" headerRowDxfId="43" dataDxfId="42">
  <autoFilter ref="AG4:AH10"/>
  <tableColumns count="2">
    <tableColumn id="1" name="Column1" dataDxfId="41"/>
    <tableColumn id="2" name="Column2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O159:T180" totalsRowShown="0" headerRowDxfId="39" dataDxfId="38">
  <autoFilter ref="O159:T180"/>
  <tableColumns count="6">
    <tableColumn id="1" name="Column1" dataDxfId="37"/>
    <tableColumn id="2" name="Column2" dataDxfId="36"/>
    <tableColumn id="3" name="Column3" dataDxfId="35"/>
    <tableColumn id="4" name="Column4" dataDxfId="34"/>
    <tableColumn id="5" name="Column5" dataDxfId="33"/>
    <tableColumn id="6" name="Column6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O130:T151" totalsRowShown="0" headerRowDxfId="31" dataDxfId="30">
  <autoFilter ref="O130:T151"/>
  <tableColumns count="6">
    <tableColumn id="1" name="Column1" dataDxfId="29"/>
    <tableColumn id="2" name="Column2" dataDxfId="28"/>
    <tableColumn id="3" name="Column3" dataDxfId="27"/>
    <tableColumn id="4" name="Column4" dataDxfId="26"/>
    <tableColumn id="5" name="Column5" dataDxfId="25"/>
    <tableColumn id="6" name="Column6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O103:T124" totalsRowShown="0" headerRowDxfId="23" dataDxfId="22">
  <autoFilter ref="O103:T124"/>
  <tableColumns count="6">
    <tableColumn id="1" name="Column1" dataDxfId="21"/>
    <tableColumn id="2" name="Column2" dataDxfId="20"/>
    <tableColumn id="3" name="Column3" dataDxfId="19"/>
    <tableColumn id="4" name="Column4" dataDxfId="18"/>
    <tableColumn id="5" name="Column5" dataDxfId="17"/>
    <tableColumn id="6" name="Column6" dataDxfId="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O78:T99" totalsRowShown="0" headerRowDxfId="15" dataDxfId="14">
  <autoFilter ref="O78:T99"/>
  <tableColumns count="6">
    <tableColumn id="1" name="Column1" dataDxfId="13"/>
    <tableColumn id="2" name="Column2" dataDxfId="12"/>
    <tableColumn id="3" name="Column3" dataDxfId="11"/>
    <tableColumn id="4" name="Column4" dataDxfId="10"/>
    <tableColumn id="5" name="Column5" dataDxfId="9"/>
    <tableColumn id="6" name="Column6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0"/>
  <sheetViews>
    <sheetView topLeftCell="AK1" zoomScale="90" zoomScaleNormal="85" workbookViewId="0">
      <selection activeCell="AN19" sqref="AN19"/>
    </sheetView>
  </sheetViews>
  <sheetFormatPr defaultRowHeight="15.75" x14ac:dyDescent="0.5"/>
  <cols>
    <col min="1" max="1" width="24.1875" bestFit="1" customWidth="1"/>
    <col min="3" max="3" width="21.3125" bestFit="1" customWidth="1"/>
    <col min="4" max="4" width="10.25" customWidth="1"/>
    <col min="5" max="5" width="14.9375" bestFit="1" customWidth="1"/>
    <col min="6" max="6" width="11.8125" bestFit="1" customWidth="1"/>
    <col min="7" max="7" width="14.875" bestFit="1" customWidth="1"/>
    <col min="8" max="8" width="13.6875" bestFit="1" customWidth="1"/>
    <col min="9" max="9" width="14.875" bestFit="1" customWidth="1"/>
    <col min="10" max="10" width="9.25" bestFit="1" customWidth="1"/>
    <col min="11" max="11" width="19" bestFit="1" customWidth="1"/>
    <col min="12" max="12" width="20.875" bestFit="1" customWidth="1"/>
    <col min="13" max="13" width="9.3125" bestFit="1" customWidth="1"/>
    <col min="14" max="14" width="10.625" bestFit="1" customWidth="1"/>
    <col min="29" max="29" width="13.625" bestFit="1" customWidth="1"/>
    <col min="30" max="30" width="10.25" bestFit="1" customWidth="1"/>
    <col min="31" max="31" width="14.9375" bestFit="1" customWidth="1"/>
    <col min="32" max="32" width="10.1875" bestFit="1" customWidth="1"/>
    <col min="33" max="33" width="14.875" bestFit="1" customWidth="1"/>
    <col min="34" max="34" width="13.6875" bestFit="1" customWidth="1"/>
    <col min="35" max="35" width="14.875" bestFit="1" customWidth="1"/>
    <col min="36" max="36" width="19.3125" bestFit="1" customWidth="1"/>
    <col min="37" max="37" width="20.9375" bestFit="1" customWidth="1"/>
    <col min="38" max="38" width="9.25" bestFit="1" customWidth="1"/>
    <col min="39" max="39" width="10.6875" bestFit="1" customWidth="1"/>
    <col min="54" max="54" width="10" customWidth="1"/>
    <col min="55" max="55" width="11.0625" bestFit="1" customWidth="1"/>
    <col min="56" max="56" width="10.125" bestFit="1" customWidth="1"/>
    <col min="57" max="57" width="10" customWidth="1"/>
    <col min="58" max="58" width="10.125" bestFit="1" customWidth="1"/>
    <col min="59" max="59" width="10" customWidth="1"/>
    <col min="60" max="60" width="10.125" bestFit="1" customWidth="1"/>
    <col min="61" max="61" width="10" customWidth="1"/>
  </cols>
  <sheetData>
    <row r="1" spans="1:72" x14ac:dyDescent="0.5">
      <c r="A1" s="1" t="s">
        <v>0</v>
      </c>
    </row>
    <row r="3" spans="1:72" x14ac:dyDescent="0.5">
      <c r="B3" t="s">
        <v>1</v>
      </c>
    </row>
    <row r="4" spans="1:72" x14ac:dyDescent="0.5">
      <c r="C4" s="1" t="s">
        <v>2</v>
      </c>
      <c r="D4" t="s">
        <v>6</v>
      </c>
      <c r="U4" t="s">
        <v>36</v>
      </c>
      <c r="AC4" t="s">
        <v>33</v>
      </c>
    </row>
    <row r="5" spans="1:72" x14ac:dyDescent="0.5">
      <c r="C5" t="s">
        <v>9</v>
      </c>
      <c r="D5" t="s">
        <v>11</v>
      </c>
      <c r="E5" t="s">
        <v>29</v>
      </c>
      <c r="F5" t="s">
        <v>12</v>
      </c>
      <c r="G5" t="s">
        <v>32</v>
      </c>
      <c r="H5" t="s">
        <v>31</v>
      </c>
      <c r="I5" t="s">
        <v>30</v>
      </c>
      <c r="K5" t="s">
        <v>4</v>
      </c>
      <c r="L5" t="s">
        <v>21</v>
      </c>
      <c r="M5" t="s">
        <v>5</v>
      </c>
      <c r="N5" t="s">
        <v>24</v>
      </c>
      <c r="U5" t="s">
        <v>36</v>
      </c>
      <c r="AC5" t="s">
        <v>13</v>
      </c>
      <c r="AD5">
        <v>458</v>
      </c>
    </row>
    <row r="6" spans="1:72" x14ac:dyDescent="0.5">
      <c r="C6" t="s">
        <v>13</v>
      </c>
      <c r="D6">
        <v>180</v>
      </c>
      <c r="E6">
        <v>1</v>
      </c>
      <c r="F6">
        <f t="shared" ref="F6:F24" si="0">(D6*3.1415)/ 180</f>
        <v>3.1415000000000002</v>
      </c>
      <c r="G6">
        <f>E6*3.1415/180</f>
        <v>1.7452777777777779E-2</v>
      </c>
      <c r="H6">
        <f t="shared" ref="H6:H24" si="1">ACOS((0.5*COS(F6))-0.5)</f>
        <v>3.1415271376084206</v>
      </c>
      <c r="I6" s="3">
        <f>COS(H6+G6)-COS(H6)</f>
        <v>1.5115248210939569E-4</v>
      </c>
      <c r="K6">
        <v>103.7</v>
      </c>
      <c r="L6">
        <f>K6*0.001</f>
        <v>0.1037</v>
      </c>
      <c r="M6">
        <v>2.5</v>
      </c>
      <c r="N6">
        <f>M6*0.001</f>
        <v>2.5000000000000001E-3</v>
      </c>
      <c r="O6">
        <v>3.1415271376084206</v>
      </c>
      <c r="P6">
        <v>0.1037</v>
      </c>
      <c r="AD6" t="s">
        <v>11</v>
      </c>
      <c r="AE6" t="s">
        <v>29</v>
      </c>
      <c r="AF6" t="s">
        <v>12</v>
      </c>
      <c r="AG6" t="s">
        <v>32</v>
      </c>
      <c r="AH6" t="s">
        <v>71</v>
      </c>
      <c r="AI6" t="s">
        <v>30</v>
      </c>
      <c r="AJ6" t="s">
        <v>4</v>
      </c>
      <c r="AK6" t="s">
        <v>21</v>
      </c>
      <c r="AL6" t="s">
        <v>5</v>
      </c>
      <c r="AM6" t="s">
        <v>24</v>
      </c>
      <c r="AO6" t="s">
        <v>34</v>
      </c>
      <c r="AP6" t="s">
        <v>35</v>
      </c>
      <c r="BB6" s="1" t="s">
        <v>44</v>
      </c>
      <c r="BC6" s="1" t="s">
        <v>45</v>
      </c>
      <c r="BD6" s="1" t="s">
        <v>46</v>
      </c>
      <c r="BE6" s="1" t="s">
        <v>47</v>
      </c>
      <c r="BF6" s="1" t="s">
        <v>48</v>
      </c>
      <c r="BG6" s="1" t="s">
        <v>49</v>
      </c>
      <c r="BH6" s="1" t="s">
        <v>69</v>
      </c>
      <c r="BI6" s="1" t="s">
        <v>70</v>
      </c>
      <c r="BL6" s="1" t="s">
        <v>80</v>
      </c>
    </row>
    <row r="7" spans="1:72" x14ac:dyDescent="0.5">
      <c r="D7">
        <f>D6-10</f>
        <v>170</v>
      </c>
      <c r="E7">
        <v>1</v>
      </c>
      <c r="F7">
        <f t="shared" si="0"/>
        <v>2.9669722222222226</v>
      </c>
      <c r="G7">
        <f t="shared" ref="G7:G24" si="2">E7*3.1415/180</f>
        <v>1.7452777777777779E-2</v>
      </c>
      <c r="H7">
        <f t="shared" si="1"/>
        <v>3.0181959055799767</v>
      </c>
      <c r="I7" s="3">
        <f>COS(H7+G7)-COS(H7)</f>
        <v>-1.9969078520798433E-3</v>
      </c>
      <c r="K7">
        <v>102.6</v>
      </c>
      <c r="L7">
        <f t="shared" ref="L7:L24" si="3">K7*0.001</f>
        <v>0.1026</v>
      </c>
      <c r="M7">
        <v>2.5</v>
      </c>
      <c r="N7">
        <f t="shared" ref="N7:N24" si="4">M7*0.001</f>
        <v>2.5000000000000001E-3</v>
      </c>
      <c r="O7">
        <v>3.0181959055799767</v>
      </c>
      <c r="P7">
        <v>0.1026</v>
      </c>
      <c r="AD7">
        <v>0</v>
      </c>
      <c r="AE7">
        <v>0.1</v>
      </c>
      <c r="AF7">
        <f t="shared" ref="AF7:AF25" si="5" xml:space="preserve"> 3.1415 * AD7/180</f>
        <v>0</v>
      </c>
      <c r="AG7">
        <f>AE7*3.1415/180</f>
        <v>1.7452777777777781E-3</v>
      </c>
      <c r="AH7">
        <f>ABS((0.5*COS(AF7))-0.5)</f>
        <v>0</v>
      </c>
      <c r="AI7">
        <f>ABS(COS(AH7+AG7) - COS(AH7))</f>
        <v>1.5229968741703459E-6</v>
      </c>
      <c r="AJ7">
        <v>91.2</v>
      </c>
      <c r="AK7">
        <f>AJ7/1000</f>
        <v>9.1200000000000003E-2</v>
      </c>
      <c r="AL7">
        <v>1</v>
      </c>
      <c r="AM7">
        <f>AL7/1000</f>
        <v>1E-3</v>
      </c>
      <c r="AO7">
        <f>AH7</f>
        <v>0</v>
      </c>
      <c r="AP7">
        <f>AK7</f>
        <v>9.1200000000000003E-2</v>
      </c>
      <c r="BB7" s="12" t="s">
        <v>60</v>
      </c>
      <c r="BC7" s="1" t="s">
        <v>61</v>
      </c>
      <c r="BD7" s="1" t="s">
        <v>66</v>
      </c>
      <c r="BE7" s="1" t="s">
        <v>64</v>
      </c>
      <c r="BF7" s="1" t="s">
        <v>67</v>
      </c>
      <c r="BG7" s="1" t="s">
        <v>65</v>
      </c>
      <c r="BH7" s="1" t="s">
        <v>68</v>
      </c>
      <c r="BI7" s="1" t="s">
        <v>65</v>
      </c>
      <c r="BM7" t="s">
        <v>60</v>
      </c>
      <c r="BN7" t="s">
        <v>61</v>
      </c>
      <c r="BO7" t="s">
        <v>79</v>
      </c>
      <c r="BP7" t="s">
        <v>64</v>
      </c>
      <c r="BQ7" t="s">
        <v>78</v>
      </c>
      <c r="BR7" t="s">
        <v>65</v>
      </c>
      <c r="BS7" t="s">
        <v>77</v>
      </c>
      <c r="BT7" t="s">
        <v>65</v>
      </c>
    </row>
    <row r="8" spans="1:72" x14ac:dyDescent="0.5">
      <c r="D8">
        <f t="shared" ref="D8:D24" si="6">D7-10</f>
        <v>160</v>
      </c>
      <c r="E8">
        <v>1</v>
      </c>
      <c r="F8">
        <f t="shared" si="0"/>
        <v>2.7924444444444445</v>
      </c>
      <c r="G8">
        <f t="shared" si="2"/>
        <v>1.7452777777777779E-2</v>
      </c>
      <c r="H8">
        <f t="shared" si="1"/>
        <v>2.8953379479392147</v>
      </c>
      <c r="I8" s="3">
        <f t="shared" ref="I8:I24" si="7">COS(H8+G8)-COS(H8)</f>
        <v>-4.1066050432475576E-3</v>
      </c>
      <c r="K8">
        <v>97.8</v>
      </c>
      <c r="L8">
        <f t="shared" si="3"/>
        <v>9.7799999999999998E-2</v>
      </c>
      <c r="M8">
        <v>2.5</v>
      </c>
      <c r="N8">
        <f t="shared" si="4"/>
        <v>2.5000000000000001E-3</v>
      </c>
      <c r="O8">
        <v>2.8953379479392147</v>
      </c>
      <c r="P8">
        <v>9.7799999999999998E-2</v>
      </c>
      <c r="AD8">
        <v>10</v>
      </c>
      <c r="AE8">
        <v>0.1</v>
      </c>
      <c r="AF8">
        <f t="shared" si="5"/>
        <v>0.17452777777777778</v>
      </c>
      <c r="AG8">
        <f t="shared" ref="AG8:AG25" si="8">AE8*3.1415/180</f>
        <v>1.7452777777777781E-3</v>
      </c>
      <c r="AH8">
        <f t="shared" ref="AH8:AH25" si="9">ABS((0.5*COS(AF8))-0.5)</f>
        <v>7.5956765802242532E-3</v>
      </c>
      <c r="AI8">
        <f t="shared" ref="AI8:AI25" si="10">ABS(COS(AH8+AG8) - COS(AH8))</f>
        <v>1.4779384282070929E-5</v>
      </c>
      <c r="AJ8">
        <v>91.8</v>
      </c>
      <c r="AK8">
        <f t="shared" ref="AK8:AK25" si="11">AJ8/1000</f>
        <v>9.1799999999999993E-2</v>
      </c>
      <c r="AL8">
        <v>1</v>
      </c>
      <c r="AM8">
        <f t="shared" ref="AM8:AM25" si="12">AL8/1000</f>
        <v>1E-3</v>
      </c>
      <c r="AO8">
        <f t="shared" ref="AO8:AO25" si="13">AH8</f>
        <v>7.5956765802242532E-3</v>
      </c>
      <c r="AP8">
        <f t="shared" ref="AP8:AP25" si="14">AK8</f>
        <v>9.1799999999999993E-2</v>
      </c>
      <c r="BB8" s="6">
        <v>0</v>
      </c>
      <c r="BC8" s="6" t="s">
        <v>63</v>
      </c>
      <c r="BD8" s="6">
        <v>87.28</v>
      </c>
      <c r="BE8" s="6">
        <v>5</v>
      </c>
      <c r="BF8" s="6">
        <v>95.91</v>
      </c>
      <c r="BG8" s="6">
        <v>2</v>
      </c>
      <c r="BH8" s="6">
        <v>178.6</v>
      </c>
      <c r="BI8" s="6">
        <v>1</v>
      </c>
      <c r="BM8">
        <v>0</v>
      </c>
      <c r="BN8" t="s">
        <v>63</v>
      </c>
      <c r="BO8">
        <v>87.28</v>
      </c>
      <c r="BP8">
        <v>5</v>
      </c>
      <c r="BQ8">
        <v>95.91</v>
      </c>
      <c r="BR8">
        <v>2</v>
      </c>
      <c r="BS8">
        <v>178.6</v>
      </c>
      <c r="BT8">
        <v>1</v>
      </c>
    </row>
    <row r="9" spans="1:72" x14ac:dyDescent="0.5">
      <c r="D9">
        <f t="shared" si="6"/>
        <v>150</v>
      </c>
      <c r="E9">
        <v>1</v>
      </c>
      <c r="F9">
        <f t="shared" si="0"/>
        <v>2.6179166666666669</v>
      </c>
      <c r="G9">
        <f t="shared" si="2"/>
        <v>1.7452777777777779E-2</v>
      </c>
      <c r="H9">
        <f t="shared" si="1"/>
        <v>2.7734389286959695</v>
      </c>
      <c r="I9" s="3">
        <f t="shared" si="7"/>
        <v>-6.1387310980038912E-3</v>
      </c>
      <c r="K9">
        <v>93.3</v>
      </c>
      <c r="L9">
        <f t="shared" si="3"/>
        <v>9.3299999999999994E-2</v>
      </c>
      <c r="M9">
        <v>2</v>
      </c>
      <c r="N9">
        <f t="shared" si="4"/>
        <v>2E-3</v>
      </c>
      <c r="O9">
        <v>2.7734389286959695</v>
      </c>
      <c r="P9">
        <v>9.3299999999999994E-2</v>
      </c>
      <c r="AD9">
        <v>20</v>
      </c>
      <c r="AE9">
        <v>0.1</v>
      </c>
      <c r="AF9">
        <f t="shared" si="5"/>
        <v>0.34905555555555556</v>
      </c>
      <c r="AG9">
        <f t="shared" si="8"/>
        <v>1.7452777777777781E-3</v>
      </c>
      <c r="AH9">
        <f t="shared" si="9"/>
        <v>3.0151929110051601E-2</v>
      </c>
      <c r="AI9">
        <f t="shared" si="10"/>
        <v>5.413779642648997E-5</v>
      </c>
      <c r="AJ9">
        <v>93.9</v>
      </c>
      <c r="AK9">
        <f t="shared" si="11"/>
        <v>9.3900000000000011E-2</v>
      </c>
      <c r="AL9">
        <v>1</v>
      </c>
      <c r="AM9">
        <f t="shared" si="12"/>
        <v>1E-3</v>
      </c>
      <c r="AO9">
        <f t="shared" si="13"/>
        <v>3.0151929110051601E-2</v>
      </c>
      <c r="AP9">
        <f t="shared" si="14"/>
        <v>9.3900000000000011E-2</v>
      </c>
      <c r="BB9" s="6">
        <v>0</v>
      </c>
      <c r="BC9" s="6" t="s">
        <v>62</v>
      </c>
      <c r="BD9" s="6">
        <v>-92.17</v>
      </c>
      <c r="BE9" s="6">
        <v>2</v>
      </c>
      <c r="BF9" s="6">
        <v>-86.49</v>
      </c>
      <c r="BG9" s="6">
        <v>1</v>
      </c>
      <c r="BH9" s="6">
        <v>-8.032</v>
      </c>
      <c r="BI9" s="6">
        <v>1</v>
      </c>
      <c r="BM9">
        <v>0</v>
      </c>
      <c r="BN9" t="s">
        <v>62</v>
      </c>
      <c r="BO9">
        <v>-92.17</v>
      </c>
      <c r="BP9">
        <v>2</v>
      </c>
      <c r="BQ9">
        <v>-86.49</v>
      </c>
      <c r="BR9">
        <v>1</v>
      </c>
      <c r="BS9">
        <v>-8.032</v>
      </c>
      <c r="BT9">
        <v>1</v>
      </c>
    </row>
    <row r="10" spans="1:72" x14ac:dyDescent="0.5">
      <c r="D10">
        <f t="shared" si="6"/>
        <v>140</v>
      </c>
      <c r="E10">
        <v>1</v>
      </c>
      <c r="F10">
        <f t="shared" si="0"/>
        <v>2.4433888888888888</v>
      </c>
      <c r="G10">
        <f t="shared" si="2"/>
        <v>1.7452777777777779E-2</v>
      </c>
      <c r="H10">
        <f t="shared" si="1"/>
        <v>2.6530101014524243</v>
      </c>
      <c r="I10" s="3">
        <f t="shared" si="7"/>
        <v>-8.0570003238141785E-3</v>
      </c>
      <c r="K10">
        <v>89.5</v>
      </c>
      <c r="L10">
        <f t="shared" si="3"/>
        <v>8.9499999999999996E-2</v>
      </c>
      <c r="M10">
        <v>2</v>
      </c>
      <c r="N10">
        <f t="shared" si="4"/>
        <v>2E-3</v>
      </c>
      <c r="O10">
        <v>2.6530101014524243</v>
      </c>
      <c r="P10">
        <v>8.9499999999999996E-2</v>
      </c>
      <c r="AD10">
        <v>30</v>
      </c>
      <c r="AE10">
        <v>0.1</v>
      </c>
      <c r="AF10">
        <f t="shared" si="5"/>
        <v>0.5235833333333334</v>
      </c>
      <c r="AG10">
        <f t="shared" si="8"/>
        <v>1.7452777777777781E-3</v>
      </c>
      <c r="AH10">
        <f t="shared" si="9"/>
        <v>6.6983437593168327E-2</v>
      </c>
      <c r="AI10">
        <f t="shared" si="10"/>
        <v>1.1833682592454764E-4</v>
      </c>
      <c r="AJ10">
        <v>94.3</v>
      </c>
      <c r="AK10">
        <f t="shared" si="11"/>
        <v>9.4299999999999995E-2</v>
      </c>
      <c r="AL10">
        <v>1</v>
      </c>
      <c r="AM10">
        <f t="shared" si="12"/>
        <v>1E-3</v>
      </c>
      <c r="AO10">
        <f t="shared" si="13"/>
        <v>6.6983437593168327E-2</v>
      </c>
      <c r="AP10">
        <f t="shared" si="14"/>
        <v>9.4299999999999995E-2</v>
      </c>
      <c r="BB10" s="6">
        <v>1</v>
      </c>
      <c r="BC10" s="6" t="s">
        <v>63</v>
      </c>
      <c r="BD10" s="6">
        <v>-83.29</v>
      </c>
      <c r="BE10" s="6">
        <v>2</v>
      </c>
      <c r="BF10" s="6">
        <v>-65.319999999999993</v>
      </c>
      <c r="BG10" s="6">
        <v>1</v>
      </c>
      <c r="BH10" s="6">
        <v>9.6850000000000005</v>
      </c>
      <c r="BI10" s="6">
        <v>1</v>
      </c>
      <c r="BM10">
        <v>1</v>
      </c>
      <c r="BN10" t="s">
        <v>63</v>
      </c>
      <c r="BO10">
        <v>-83.29</v>
      </c>
      <c r="BP10">
        <v>2</v>
      </c>
      <c r="BQ10">
        <v>-65.319999999999993</v>
      </c>
      <c r="BR10">
        <v>1</v>
      </c>
      <c r="BS10">
        <v>9.6850000000000005</v>
      </c>
      <c r="BT10">
        <v>1</v>
      </c>
    </row>
    <row r="11" spans="1:72" x14ac:dyDescent="0.5">
      <c r="D11">
        <f t="shared" si="6"/>
        <v>130</v>
      </c>
      <c r="E11">
        <v>1</v>
      </c>
      <c r="F11">
        <f t="shared" si="0"/>
        <v>2.2688611111111112</v>
      </c>
      <c r="G11">
        <f t="shared" si="2"/>
        <v>1.7452777777777779E-2</v>
      </c>
      <c r="H11">
        <f t="shared" si="1"/>
        <v>2.5346018477865488</v>
      </c>
      <c r="I11" s="3">
        <f t="shared" si="7"/>
        <v>-9.8294399981305736E-3</v>
      </c>
      <c r="K11">
        <v>84.8</v>
      </c>
      <c r="L11">
        <f t="shared" si="3"/>
        <v>8.48E-2</v>
      </c>
      <c r="M11">
        <v>2</v>
      </c>
      <c r="N11">
        <f t="shared" si="4"/>
        <v>2E-3</v>
      </c>
      <c r="O11">
        <v>2.5346018477865488</v>
      </c>
      <c r="P11">
        <v>8.48E-2</v>
      </c>
      <c r="AD11">
        <v>40</v>
      </c>
      <c r="AE11">
        <v>0.1</v>
      </c>
      <c r="AF11">
        <f t="shared" si="5"/>
        <v>0.69811111111111113</v>
      </c>
      <c r="AG11">
        <f t="shared" si="8"/>
        <v>1.7452777777777781E-3</v>
      </c>
      <c r="AH11">
        <f t="shared" si="9"/>
        <v>0.11697116112397621</v>
      </c>
      <c r="AI11">
        <f t="shared" si="10"/>
        <v>2.0519444067057524E-4</v>
      </c>
      <c r="AJ11">
        <v>94.8</v>
      </c>
      <c r="AK11">
        <f t="shared" si="11"/>
        <v>9.4799999999999995E-2</v>
      </c>
      <c r="AL11">
        <v>1</v>
      </c>
      <c r="AM11">
        <f t="shared" si="12"/>
        <v>1E-3</v>
      </c>
      <c r="AO11">
        <f t="shared" si="13"/>
        <v>0.11697116112397621</v>
      </c>
      <c r="AP11">
        <f t="shared" si="14"/>
        <v>9.4799999999999995E-2</v>
      </c>
      <c r="BB11" s="6">
        <v>1</v>
      </c>
      <c r="BC11" s="6" t="s">
        <v>62</v>
      </c>
      <c r="BD11" s="6">
        <v>-52.08</v>
      </c>
      <c r="BE11" s="6">
        <v>2</v>
      </c>
      <c r="BF11" s="6">
        <v>-63.81</v>
      </c>
      <c r="BG11" s="6">
        <v>1</v>
      </c>
      <c r="BH11" s="6">
        <v>14.81</v>
      </c>
      <c r="BI11" s="6">
        <v>1</v>
      </c>
      <c r="BM11">
        <v>1</v>
      </c>
      <c r="BN11" t="s">
        <v>62</v>
      </c>
      <c r="BO11">
        <v>-52.08</v>
      </c>
      <c r="BP11">
        <v>2</v>
      </c>
      <c r="BQ11">
        <v>-63.81</v>
      </c>
      <c r="BR11">
        <v>1</v>
      </c>
      <c r="BS11">
        <v>14.81</v>
      </c>
      <c r="BT11">
        <v>1</v>
      </c>
    </row>
    <row r="12" spans="1:72" x14ac:dyDescent="0.5">
      <c r="D12">
        <f t="shared" si="6"/>
        <v>120</v>
      </c>
      <c r="E12">
        <v>1</v>
      </c>
      <c r="F12">
        <f t="shared" si="0"/>
        <v>2.0943333333333336</v>
      </c>
      <c r="G12">
        <f t="shared" si="2"/>
        <v>1.7452777777777779E-2</v>
      </c>
      <c r="H12">
        <f t="shared" si="1"/>
        <v>2.4188179686406213</v>
      </c>
      <c r="I12" s="3">
        <f t="shared" si="7"/>
        <v>-1.1429652832341319E-2</v>
      </c>
      <c r="K12">
        <v>79.8</v>
      </c>
      <c r="L12">
        <f t="shared" si="3"/>
        <v>7.9799999999999996E-2</v>
      </c>
      <c r="M12">
        <v>2</v>
      </c>
      <c r="N12">
        <f t="shared" si="4"/>
        <v>2E-3</v>
      </c>
      <c r="O12">
        <v>2.4188179686406213</v>
      </c>
      <c r="P12">
        <v>7.9799999999999996E-2</v>
      </c>
      <c r="AD12">
        <v>50</v>
      </c>
      <c r="AE12">
        <v>0.1</v>
      </c>
      <c r="AF12">
        <f t="shared" si="5"/>
        <v>0.87263888888888896</v>
      </c>
      <c r="AG12">
        <f t="shared" si="8"/>
        <v>1.7452777777777781E-3</v>
      </c>
      <c r="AH12">
        <f t="shared" si="9"/>
        <v>0.17859633737878855</v>
      </c>
      <c r="AI12">
        <f t="shared" si="10"/>
        <v>3.1154444199987807E-4</v>
      </c>
      <c r="AJ12">
        <v>94.6</v>
      </c>
      <c r="AK12">
        <f t="shared" si="11"/>
        <v>9.459999999999999E-2</v>
      </c>
      <c r="AL12">
        <v>1</v>
      </c>
      <c r="AM12">
        <f t="shared" si="12"/>
        <v>1E-3</v>
      </c>
      <c r="AO12">
        <f t="shared" si="13"/>
        <v>0.17859633737878855</v>
      </c>
      <c r="AP12">
        <f t="shared" si="14"/>
        <v>9.459999999999999E-2</v>
      </c>
    </row>
    <row r="13" spans="1:72" x14ac:dyDescent="0.5">
      <c r="D13">
        <f t="shared" si="6"/>
        <v>110</v>
      </c>
      <c r="E13">
        <v>1</v>
      </c>
      <c r="F13">
        <f t="shared" si="0"/>
        <v>1.9198055555555555</v>
      </c>
      <c r="G13">
        <f t="shared" si="2"/>
        <v>1.7452777777777779E-2</v>
      </c>
      <c r="H13">
        <f t="shared" si="1"/>
        <v>2.3063306913269903</v>
      </c>
      <c r="I13" s="3">
        <f t="shared" si="7"/>
        <v>-1.283790649424299E-2</v>
      </c>
      <c r="K13">
        <v>73.3</v>
      </c>
      <c r="L13">
        <f t="shared" si="3"/>
        <v>7.3300000000000004E-2</v>
      </c>
      <c r="M13">
        <v>1</v>
      </c>
      <c r="N13">
        <f t="shared" si="4"/>
        <v>1E-3</v>
      </c>
      <c r="O13">
        <v>2.3063306913269903</v>
      </c>
      <c r="P13">
        <v>7.3300000000000004E-2</v>
      </c>
      <c r="AD13">
        <v>60</v>
      </c>
      <c r="AE13">
        <v>0.1</v>
      </c>
      <c r="AF13">
        <f t="shared" si="5"/>
        <v>1.0471666666666668</v>
      </c>
      <c r="AG13">
        <f t="shared" si="8"/>
        <v>1.7452777777777781E-3</v>
      </c>
      <c r="AH13">
        <f t="shared" si="9"/>
        <v>0.24998662672548183</v>
      </c>
      <c r="AI13">
        <f t="shared" si="10"/>
        <v>4.3324145412593218E-4</v>
      </c>
      <c r="AJ13">
        <v>97.6</v>
      </c>
      <c r="AK13">
        <f t="shared" si="11"/>
        <v>9.7599999999999992E-2</v>
      </c>
      <c r="AL13">
        <v>1</v>
      </c>
      <c r="AM13">
        <f t="shared" si="12"/>
        <v>1E-3</v>
      </c>
      <c r="AO13">
        <f t="shared" si="13"/>
        <v>0.24998662672548183</v>
      </c>
      <c r="AP13">
        <f t="shared" si="14"/>
        <v>9.7599999999999992E-2</v>
      </c>
    </row>
    <row r="14" spans="1:72" x14ac:dyDescent="0.5">
      <c r="D14">
        <f t="shared" si="6"/>
        <v>100</v>
      </c>
      <c r="E14">
        <v>1</v>
      </c>
      <c r="F14">
        <f t="shared" si="0"/>
        <v>1.7452777777777779</v>
      </c>
      <c r="G14">
        <f t="shared" si="2"/>
        <v>1.7452777777777779E-2</v>
      </c>
      <c r="H14">
        <f t="shared" si="1"/>
        <v>2.197896003866108</v>
      </c>
      <c r="I14" s="3">
        <f t="shared" si="7"/>
        <v>-1.4042002476409521E-2</v>
      </c>
      <c r="K14">
        <v>70.599999999999994</v>
      </c>
      <c r="L14">
        <f t="shared" si="3"/>
        <v>7.0599999999999996E-2</v>
      </c>
      <c r="M14">
        <v>1</v>
      </c>
      <c r="N14">
        <f t="shared" si="4"/>
        <v>1E-3</v>
      </c>
      <c r="O14">
        <v>2.197896003866108</v>
      </c>
      <c r="P14">
        <v>7.0599999999999996E-2</v>
      </c>
      <c r="AD14">
        <v>70</v>
      </c>
      <c r="AE14">
        <v>0.1</v>
      </c>
      <c r="AF14">
        <f t="shared" si="5"/>
        <v>1.2216944444444444</v>
      </c>
      <c r="AG14">
        <f t="shared" si="8"/>
        <v>1.7452777777777781E-3</v>
      </c>
      <c r="AH14">
        <f t="shared" si="9"/>
        <v>0.32897299896867155</v>
      </c>
      <c r="AI14">
        <f t="shared" si="10"/>
        <v>5.6529014965556179E-4</v>
      </c>
      <c r="AJ14">
        <v>98.6</v>
      </c>
      <c r="AK14">
        <f t="shared" si="11"/>
        <v>9.8599999999999993E-2</v>
      </c>
      <c r="AL14">
        <v>1</v>
      </c>
      <c r="AM14">
        <f t="shared" si="12"/>
        <v>1E-3</v>
      </c>
      <c r="AO14">
        <f t="shared" si="13"/>
        <v>0.32897299896867155</v>
      </c>
      <c r="AP14">
        <f t="shared" si="14"/>
        <v>9.8599999999999993E-2</v>
      </c>
    </row>
    <row r="15" spans="1:72" x14ac:dyDescent="0.5">
      <c r="D15">
        <f t="shared" si="6"/>
        <v>90</v>
      </c>
      <c r="E15">
        <v>1</v>
      </c>
      <c r="F15">
        <f t="shared" si="0"/>
        <v>1.5707500000000001</v>
      </c>
      <c r="G15">
        <f t="shared" si="2"/>
        <v>1.7452777777777779E-2</v>
      </c>
      <c r="H15">
        <f t="shared" si="1"/>
        <v>2.0943683558122101</v>
      </c>
      <c r="I15" s="3">
        <f t="shared" si="7"/>
        <v>-1.5037870601335213E-2</v>
      </c>
      <c r="K15">
        <v>69.7</v>
      </c>
      <c r="L15">
        <f t="shared" si="3"/>
        <v>6.9699999999999998E-2</v>
      </c>
      <c r="M15">
        <v>1</v>
      </c>
      <c r="N15">
        <f t="shared" si="4"/>
        <v>1E-3</v>
      </c>
      <c r="O15">
        <v>2.0943683558122101</v>
      </c>
      <c r="P15">
        <v>6.9699999999999998E-2</v>
      </c>
      <c r="AD15">
        <v>80</v>
      </c>
      <c r="AE15">
        <v>0.1</v>
      </c>
      <c r="AF15">
        <f t="shared" si="5"/>
        <v>1.3962222222222223</v>
      </c>
      <c r="AG15">
        <f t="shared" si="8"/>
        <v>1.7452777777777781E-3</v>
      </c>
      <c r="AH15">
        <f t="shared" si="9"/>
        <v>0.41315563435713998</v>
      </c>
      <c r="AI15">
        <f t="shared" si="10"/>
        <v>7.021260285663411E-4</v>
      </c>
      <c r="AJ15">
        <v>98.9</v>
      </c>
      <c r="AK15">
        <f t="shared" si="11"/>
        <v>9.8900000000000002E-2</v>
      </c>
      <c r="AL15">
        <v>2</v>
      </c>
      <c r="AM15">
        <f t="shared" si="12"/>
        <v>2E-3</v>
      </c>
      <c r="AO15">
        <f t="shared" si="13"/>
        <v>0.41315563435713998</v>
      </c>
      <c r="AP15">
        <f t="shared" si="14"/>
        <v>9.8900000000000002E-2</v>
      </c>
    </row>
    <row r="16" spans="1:72" x14ac:dyDescent="0.5">
      <c r="D16">
        <f t="shared" si="6"/>
        <v>80</v>
      </c>
      <c r="E16">
        <v>1</v>
      </c>
      <c r="F16">
        <f t="shared" si="0"/>
        <v>1.3962222222222223</v>
      </c>
      <c r="G16">
        <f t="shared" si="2"/>
        <v>1.7452777777777779E-2</v>
      </c>
      <c r="H16">
        <f t="shared" si="1"/>
        <v>1.996712891474163</v>
      </c>
      <c r="I16" s="3">
        <f t="shared" si="7"/>
        <v>-1.5829825403073483E-2</v>
      </c>
      <c r="K16">
        <v>68.400000000000006</v>
      </c>
      <c r="L16">
        <f t="shared" si="3"/>
        <v>6.8400000000000002E-2</v>
      </c>
      <c r="M16">
        <v>1</v>
      </c>
      <c r="N16">
        <f t="shared" si="4"/>
        <v>1E-3</v>
      </c>
      <c r="O16">
        <v>1.996712891474163</v>
      </c>
      <c r="P16">
        <v>6.8400000000000002E-2</v>
      </c>
      <c r="AD16">
        <v>90</v>
      </c>
      <c r="AE16">
        <v>0.1</v>
      </c>
      <c r="AF16">
        <f t="shared" si="5"/>
        <v>1.5707500000000001</v>
      </c>
      <c r="AG16">
        <f t="shared" si="8"/>
        <v>1.7452777777777781E-3</v>
      </c>
      <c r="AH16">
        <f t="shared" si="9"/>
        <v>0.49997683660256004</v>
      </c>
      <c r="AI16">
        <f t="shared" si="10"/>
        <v>8.3803140840388313E-4</v>
      </c>
      <c r="AJ16">
        <v>99.7</v>
      </c>
      <c r="AK16">
        <f t="shared" si="11"/>
        <v>9.9699999999999997E-2</v>
      </c>
      <c r="AL16">
        <v>2</v>
      </c>
      <c r="AM16">
        <f t="shared" si="12"/>
        <v>2E-3</v>
      </c>
      <c r="AO16">
        <f t="shared" si="13"/>
        <v>0.49997683660256004</v>
      </c>
      <c r="AP16">
        <f t="shared" si="14"/>
        <v>9.9699999999999997E-2</v>
      </c>
    </row>
    <row r="17" spans="3:42" x14ac:dyDescent="0.5">
      <c r="D17">
        <f t="shared" si="6"/>
        <v>70</v>
      </c>
      <c r="E17">
        <v>1</v>
      </c>
      <c r="F17">
        <f t="shared" si="0"/>
        <v>1.2216944444444444</v>
      </c>
      <c r="G17">
        <f t="shared" si="2"/>
        <v>1.7452777777777779E-2</v>
      </c>
      <c r="H17">
        <f t="shared" si="1"/>
        <v>1.9060121617472292</v>
      </c>
      <c r="I17" s="3">
        <f t="shared" si="7"/>
        <v>-1.6430406519619412E-2</v>
      </c>
      <c r="K17">
        <v>67.2</v>
      </c>
      <c r="L17">
        <f t="shared" si="3"/>
        <v>6.720000000000001E-2</v>
      </c>
      <c r="M17">
        <v>1</v>
      </c>
      <c r="N17">
        <f t="shared" si="4"/>
        <v>1E-3</v>
      </c>
      <c r="O17">
        <v>1.9060121617472292</v>
      </c>
      <c r="P17">
        <v>6.720000000000001E-2</v>
      </c>
      <c r="AD17">
        <v>100</v>
      </c>
      <c r="AE17">
        <v>0.1</v>
      </c>
      <c r="AF17">
        <f t="shared" si="5"/>
        <v>1.7452777777777779</v>
      </c>
      <c r="AG17">
        <f t="shared" si="8"/>
        <v>1.7452777777777781E-3</v>
      </c>
      <c r="AH17">
        <f t="shared" si="9"/>
        <v>0.5867987426146819</v>
      </c>
      <c r="AI17">
        <f t="shared" si="10"/>
        <v>9.6762476286238464E-4</v>
      </c>
      <c r="AJ17">
        <v>103.2</v>
      </c>
      <c r="AK17">
        <f t="shared" si="11"/>
        <v>0.1032</v>
      </c>
      <c r="AL17">
        <v>2</v>
      </c>
      <c r="AM17">
        <f t="shared" si="12"/>
        <v>2E-3</v>
      </c>
      <c r="AO17">
        <f t="shared" si="13"/>
        <v>0.5867987426146819</v>
      </c>
      <c r="AP17">
        <f t="shared" si="14"/>
        <v>0.1032</v>
      </c>
    </row>
    <row r="18" spans="3:42" x14ac:dyDescent="0.5">
      <c r="D18">
        <f t="shared" si="6"/>
        <v>60</v>
      </c>
      <c r="E18">
        <v>1</v>
      </c>
      <c r="F18">
        <f t="shared" si="0"/>
        <v>1.0471666666666668</v>
      </c>
      <c r="G18">
        <f t="shared" si="2"/>
        <v>1.7452777777777779E-2</v>
      </c>
      <c r="H18">
        <f t="shared" si="1"/>
        <v>1.8234627701030712</v>
      </c>
      <c r="I18" s="3">
        <f t="shared" si="7"/>
        <v>-1.6859709880335194E-2</v>
      </c>
      <c r="K18">
        <v>67.2</v>
      </c>
      <c r="L18">
        <f t="shared" si="3"/>
        <v>6.720000000000001E-2</v>
      </c>
      <c r="M18">
        <v>1</v>
      </c>
      <c r="N18">
        <f t="shared" si="4"/>
        <v>1E-3</v>
      </c>
      <c r="O18">
        <v>1.8234627701030712</v>
      </c>
      <c r="P18">
        <v>6.720000000000001E-2</v>
      </c>
      <c r="AD18">
        <v>110</v>
      </c>
      <c r="AE18">
        <v>0.1</v>
      </c>
      <c r="AF18">
        <f t="shared" si="5"/>
        <v>1.9198055555555555</v>
      </c>
      <c r="AG18">
        <f t="shared" si="8"/>
        <v>1.7452777777777781E-3</v>
      </c>
      <c r="AH18">
        <f t="shared" si="9"/>
        <v>0.67098346792091856</v>
      </c>
      <c r="AI18">
        <f t="shared" si="10"/>
        <v>1.0863301663741609E-3</v>
      </c>
      <c r="AJ18">
        <v>104.1</v>
      </c>
      <c r="AK18">
        <f t="shared" si="11"/>
        <v>0.1041</v>
      </c>
      <c r="AL18">
        <v>2</v>
      </c>
      <c r="AM18">
        <f t="shared" si="12"/>
        <v>2E-3</v>
      </c>
      <c r="AO18">
        <f t="shared" si="13"/>
        <v>0.67098346792091856</v>
      </c>
      <c r="AP18">
        <f t="shared" si="14"/>
        <v>0.1041</v>
      </c>
    </row>
    <row r="19" spans="3:42" x14ac:dyDescent="0.5">
      <c r="D19">
        <f>D18-10</f>
        <v>50</v>
      </c>
      <c r="E19">
        <v>1</v>
      </c>
      <c r="F19">
        <f t="shared" si="0"/>
        <v>0.87263888888888896</v>
      </c>
      <c r="G19">
        <f t="shared" si="2"/>
        <v>1.7452777777777779E-2</v>
      </c>
      <c r="H19">
        <f t="shared" si="1"/>
        <v>1.7503559939372297</v>
      </c>
      <c r="I19" s="3">
        <f t="shared" si="7"/>
        <v>-1.7144108279211062E-2</v>
      </c>
      <c r="K19">
        <v>66.900000000000006</v>
      </c>
      <c r="L19">
        <f t="shared" si="3"/>
        <v>6.6900000000000001E-2</v>
      </c>
      <c r="M19">
        <v>1</v>
      </c>
      <c r="N19">
        <f t="shared" si="4"/>
        <v>1E-3</v>
      </c>
      <c r="O19">
        <v>1.7503559939372297</v>
      </c>
      <c r="P19">
        <v>6.6900000000000001E-2</v>
      </c>
      <c r="AD19">
        <v>120</v>
      </c>
      <c r="AE19">
        <v>0.1</v>
      </c>
      <c r="AF19">
        <f t="shared" si="5"/>
        <v>2.0943333333333336</v>
      </c>
      <c r="AG19">
        <f t="shared" si="8"/>
        <v>1.7452777777777781E-3</v>
      </c>
      <c r="AH19">
        <f t="shared" si="9"/>
        <v>0.74997325273558579</v>
      </c>
      <c r="AI19">
        <f t="shared" si="10"/>
        <v>1.1907286073503665E-3</v>
      </c>
      <c r="AJ19">
        <v>107.7</v>
      </c>
      <c r="AK19">
        <f t="shared" si="11"/>
        <v>0.1077</v>
      </c>
      <c r="AL19">
        <v>2</v>
      </c>
      <c r="AM19">
        <f t="shared" si="12"/>
        <v>2E-3</v>
      </c>
      <c r="AO19">
        <f t="shared" si="13"/>
        <v>0.74997325273558579</v>
      </c>
      <c r="AP19">
        <f t="shared" si="14"/>
        <v>0.1077</v>
      </c>
    </row>
    <row r="20" spans="3:42" x14ac:dyDescent="0.5">
      <c r="D20">
        <f t="shared" si="6"/>
        <v>40</v>
      </c>
      <c r="E20">
        <v>1</v>
      </c>
      <c r="F20">
        <f t="shared" si="0"/>
        <v>0.69811111111111113</v>
      </c>
      <c r="G20">
        <f t="shared" si="2"/>
        <v>1.7452777777777779E-2</v>
      </c>
      <c r="H20">
        <f t="shared" si="1"/>
        <v>1.6880358818914452</v>
      </c>
      <c r="I20" s="3">
        <f t="shared" si="7"/>
        <v>-1.7314275753687922E-2</v>
      </c>
      <c r="K20">
        <v>66.5</v>
      </c>
      <c r="L20">
        <f t="shared" si="3"/>
        <v>6.6500000000000004E-2</v>
      </c>
      <c r="M20">
        <v>1</v>
      </c>
      <c r="N20">
        <f t="shared" si="4"/>
        <v>1E-3</v>
      </c>
      <c r="O20">
        <v>1.6880358818914452</v>
      </c>
      <c r="P20">
        <v>6.6500000000000004E-2</v>
      </c>
      <c r="AD20">
        <v>130</v>
      </c>
      <c r="AE20">
        <v>0.1</v>
      </c>
      <c r="AF20">
        <f t="shared" si="5"/>
        <v>2.2688611111111112</v>
      </c>
      <c r="AG20">
        <f t="shared" si="8"/>
        <v>1.7452777777777781E-3</v>
      </c>
      <c r="AH20">
        <f t="shared" si="9"/>
        <v>0.82136817362430803</v>
      </c>
      <c r="AI20">
        <f t="shared" si="10"/>
        <v>1.2787172589115992E-3</v>
      </c>
      <c r="AJ20">
        <v>111.2</v>
      </c>
      <c r="AK20">
        <f t="shared" si="11"/>
        <v>0.11120000000000001</v>
      </c>
      <c r="AL20">
        <v>2</v>
      </c>
      <c r="AM20">
        <f t="shared" si="12"/>
        <v>2E-3</v>
      </c>
      <c r="AO20">
        <f t="shared" si="13"/>
        <v>0.82136817362430803</v>
      </c>
      <c r="AP20">
        <f t="shared" si="14"/>
        <v>0.11120000000000001</v>
      </c>
    </row>
    <row r="21" spans="3:42" x14ac:dyDescent="0.5">
      <c r="D21">
        <f t="shared" si="6"/>
        <v>30</v>
      </c>
      <c r="E21">
        <v>1</v>
      </c>
      <c r="F21">
        <f t="shared" si="0"/>
        <v>0.5235833333333334</v>
      </c>
      <c r="G21">
        <f t="shared" si="2"/>
        <v>1.7452777777777779E-2</v>
      </c>
      <c r="H21">
        <f t="shared" si="1"/>
        <v>1.6378299557948135</v>
      </c>
      <c r="I21" s="3">
        <f t="shared" si="7"/>
        <v>-1.7402495051075786E-2</v>
      </c>
      <c r="K21">
        <v>66.2</v>
      </c>
      <c r="L21">
        <f t="shared" si="3"/>
        <v>6.6200000000000009E-2</v>
      </c>
      <c r="M21">
        <v>1</v>
      </c>
      <c r="N21">
        <f t="shared" si="4"/>
        <v>1E-3</v>
      </c>
      <c r="O21">
        <v>1.6378299557948135</v>
      </c>
      <c r="P21">
        <v>6.6200000000000009E-2</v>
      </c>
      <c r="AD21">
        <v>140</v>
      </c>
      <c r="AE21">
        <v>0.1</v>
      </c>
      <c r="AF21">
        <f t="shared" si="5"/>
        <v>2.4433888888888888</v>
      </c>
      <c r="AG21">
        <f t="shared" si="8"/>
        <v>1.7452777777777781E-3</v>
      </c>
      <c r="AH21">
        <f t="shared" si="9"/>
        <v>0.88299905967291992</v>
      </c>
      <c r="AI21">
        <f t="shared" si="10"/>
        <v>1.3494485248397581E-3</v>
      </c>
      <c r="AJ21">
        <v>114.3</v>
      </c>
      <c r="AK21">
        <f t="shared" si="11"/>
        <v>0.1143</v>
      </c>
      <c r="AL21">
        <v>2.5</v>
      </c>
      <c r="AM21">
        <f t="shared" si="12"/>
        <v>2.5000000000000001E-3</v>
      </c>
      <c r="AO21">
        <f t="shared" si="13"/>
        <v>0.88299905967291992</v>
      </c>
      <c r="AP21">
        <f t="shared" si="14"/>
        <v>0.1143</v>
      </c>
    </row>
    <row r="22" spans="3:42" x14ac:dyDescent="0.5">
      <c r="D22">
        <f t="shared" si="6"/>
        <v>20</v>
      </c>
      <c r="E22">
        <v>1</v>
      </c>
      <c r="F22">
        <f t="shared" si="0"/>
        <v>0.34905555555555556</v>
      </c>
      <c r="G22">
        <f t="shared" si="2"/>
        <v>1.7452777777777779E-2</v>
      </c>
      <c r="H22">
        <f t="shared" si="1"/>
        <v>1.6009528264899993</v>
      </c>
      <c r="I22" s="3">
        <f t="shared" si="7"/>
        <v>-1.7439364859413879E-2</v>
      </c>
      <c r="K22">
        <v>66.2</v>
      </c>
      <c r="L22">
        <f t="shared" si="3"/>
        <v>6.6200000000000009E-2</v>
      </c>
      <c r="M22">
        <v>1</v>
      </c>
      <c r="N22">
        <f t="shared" si="4"/>
        <v>1E-3</v>
      </c>
      <c r="O22">
        <v>1.6009528264899993</v>
      </c>
      <c r="P22">
        <v>6.6200000000000009E-2</v>
      </c>
      <c r="AD22">
        <v>150</v>
      </c>
      <c r="AE22">
        <v>0.1</v>
      </c>
      <c r="AF22">
        <f t="shared" si="5"/>
        <v>2.6179166666666669</v>
      </c>
      <c r="AG22">
        <f t="shared" si="8"/>
        <v>1.7452777777777781E-3</v>
      </c>
      <c r="AH22">
        <f t="shared" si="9"/>
        <v>0.93299339777030976</v>
      </c>
      <c r="AI22">
        <f t="shared" si="10"/>
        <v>1.4030725956087897E-3</v>
      </c>
      <c r="AJ22">
        <v>117.6</v>
      </c>
      <c r="AK22">
        <f t="shared" si="11"/>
        <v>0.1176</v>
      </c>
      <c r="AL22">
        <v>2.5</v>
      </c>
      <c r="AM22">
        <f t="shared" si="12"/>
        <v>2.5000000000000001E-3</v>
      </c>
      <c r="AO22">
        <f t="shared" si="13"/>
        <v>0.93299339777030976</v>
      </c>
      <c r="AP22">
        <f t="shared" si="14"/>
        <v>0.1176</v>
      </c>
    </row>
    <row r="23" spans="3:42" x14ac:dyDescent="0.5">
      <c r="D23">
        <f t="shared" si="6"/>
        <v>10</v>
      </c>
      <c r="E23">
        <v>1</v>
      </c>
      <c r="F23">
        <f t="shared" si="0"/>
        <v>0.17452777777777778</v>
      </c>
      <c r="G23">
        <f t="shared" si="2"/>
        <v>1.7452777777777779E-2</v>
      </c>
      <c r="H23">
        <f t="shared" si="1"/>
        <v>1.5783920764148944</v>
      </c>
      <c r="I23" s="3">
        <f t="shared" si="7"/>
        <v>-1.7450231538789402E-2</v>
      </c>
      <c r="K23">
        <v>71.400000000000006</v>
      </c>
      <c r="L23">
        <f t="shared" si="3"/>
        <v>7.1400000000000005E-2</v>
      </c>
      <c r="M23">
        <v>1</v>
      </c>
      <c r="N23">
        <f t="shared" si="4"/>
        <v>1E-3</v>
      </c>
      <c r="O23">
        <v>1.5783920764148944</v>
      </c>
      <c r="P23">
        <v>7.1400000000000005E-2</v>
      </c>
      <c r="AD23">
        <v>160</v>
      </c>
      <c r="AE23">
        <v>0.1</v>
      </c>
      <c r="AF23">
        <f t="shared" si="5"/>
        <v>2.7924444444444445</v>
      </c>
      <c r="AG23">
        <f t="shared" si="8"/>
        <v>1.7452777777777781E-3</v>
      </c>
      <c r="AH23">
        <f t="shared" si="9"/>
        <v>0.96983222462435692</v>
      </c>
      <c r="AI23">
        <f t="shared" si="10"/>
        <v>1.4403495858624771E-3</v>
      </c>
      <c r="AJ23">
        <v>120.4</v>
      </c>
      <c r="AK23">
        <f t="shared" si="11"/>
        <v>0.12040000000000001</v>
      </c>
      <c r="AL23">
        <v>2.5</v>
      </c>
      <c r="AM23">
        <f t="shared" si="12"/>
        <v>2.5000000000000001E-3</v>
      </c>
      <c r="AO23">
        <f t="shared" si="13"/>
        <v>0.96983222462435692</v>
      </c>
      <c r="AP23">
        <f t="shared" si="14"/>
        <v>0.12040000000000001</v>
      </c>
    </row>
    <row r="24" spans="3:42" x14ac:dyDescent="0.5">
      <c r="D24">
        <f t="shared" si="6"/>
        <v>0</v>
      </c>
      <c r="E24">
        <v>1</v>
      </c>
      <c r="F24">
        <f t="shared" si="0"/>
        <v>0</v>
      </c>
      <c r="G24">
        <f t="shared" si="2"/>
        <v>1.7452777777777779E-2</v>
      </c>
      <c r="H24">
        <f t="shared" si="1"/>
        <v>1.5707963267948966</v>
      </c>
      <c r="I24" s="3">
        <f t="shared" si="7"/>
        <v>-1.7451891773513393E-2</v>
      </c>
      <c r="K24">
        <v>70.7</v>
      </c>
      <c r="L24">
        <f t="shared" si="3"/>
        <v>7.0699999999999999E-2</v>
      </c>
      <c r="M24">
        <v>1</v>
      </c>
      <c r="N24">
        <f t="shared" si="4"/>
        <v>1E-3</v>
      </c>
      <c r="O24">
        <v>1.5707963267948966</v>
      </c>
      <c r="P24">
        <v>7.0699999999999999E-2</v>
      </c>
      <c r="AD24">
        <v>170</v>
      </c>
      <c r="AE24">
        <v>0.1</v>
      </c>
      <c r="AF24">
        <f t="shared" si="5"/>
        <v>2.9669722222222226</v>
      </c>
      <c r="AG24">
        <f t="shared" si="8"/>
        <v>1.7452777777777781E-3</v>
      </c>
      <c r="AH24">
        <f t="shared" si="9"/>
        <v>0.99239627697754851</v>
      </c>
      <c r="AI24">
        <f t="shared" si="10"/>
        <v>1.4622199419855875E-3</v>
      </c>
      <c r="AJ24">
        <v>118.8</v>
      </c>
      <c r="AK24">
        <f t="shared" si="11"/>
        <v>0.1188</v>
      </c>
      <c r="AL24">
        <v>2.5</v>
      </c>
      <c r="AM24">
        <f t="shared" si="12"/>
        <v>2.5000000000000001E-3</v>
      </c>
      <c r="AO24">
        <f t="shared" si="13"/>
        <v>0.99239627697754851</v>
      </c>
      <c r="AP24">
        <f t="shared" si="14"/>
        <v>0.1188</v>
      </c>
    </row>
    <row r="25" spans="3:42" x14ac:dyDescent="0.5">
      <c r="AD25">
        <v>180</v>
      </c>
      <c r="AE25">
        <v>0.1</v>
      </c>
      <c r="AF25">
        <f t="shared" si="5"/>
        <v>3.1415000000000002</v>
      </c>
      <c r="AG25">
        <f t="shared" si="8"/>
        <v>1.7452777777777781E-3</v>
      </c>
      <c r="AH25">
        <f t="shared" si="9"/>
        <v>0.99999999785382809</v>
      </c>
      <c r="AI25">
        <f t="shared" si="10"/>
        <v>1.4694227415738004E-3</v>
      </c>
      <c r="AJ25">
        <v>117.8</v>
      </c>
      <c r="AK25">
        <f t="shared" si="11"/>
        <v>0.1178</v>
      </c>
      <c r="AL25">
        <v>2.5</v>
      </c>
      <c r="AM25">
        <f t="shared" si="12"/>
        <v>2.5000000000000001E-3</v>
      </c>
      <c r="AO25">
        <f t="shared" si="13"/>
        <v>0.99999999785382809</v>
      </c>
      <c r="AP25">
        <f t="shared" si="14"/>
        <v>0.1178</v>
      </c>
    </row>
    <row r="27" spans="3:42" x14ac:dyDescent="0.5">
      <c r="C27" t="s">
        <v>2</v>
      </c>
      <c r="U27" t="s">
        <v>37</v>
      </c>
    </row>
    <row r="28" spans="3:42" x14ac:dyDescent="0.5">
      <c r="C28" t="s">
        <v>14</v>
      </c>
      <c r="D28" t="s">
        <v>11</v>
      </c>
      <c r="E28" t="s">
        <v>29</v>
      </c>
      <c r="F28" t="s">
        <v>12</v>
      </c>
      <c r="G28" t="s">
        <v>32</v>
      </c>
      <c r="H28" t="s">
        <v>10</v>
      </c>
      <c r="I28" t="s">
        <v>30</v>
      </c>
      <c r="K28" t="s">
        <v>4</v>
      </c>
      <c r="L28" t="s">
        <v>21</v>
      </c>
      <c r="M28" t="s">
        <v>5</v>
      </c>
      <c r="N28" t="s">
        <v>25</v>
      </c>
    </row>
    <row r="29" spans="3:42" x14ac:dyDescent="0.5">
      <c r="C29" t="s">
        <v>13</v>
      </c>
      <c r="D29">
        <v>180</v>
      </c>
      <c r="E29">
        <v>0.1</v>
      </c>
      <c r="F29">
        <f t="shared" ref="F29:F47" si="15">(D29*3.1415)/ 180</f>
        <v>3.1415000000000002</v>
      </c>
      <c r="G29">
        <f>E29*3.1415/180</f>
        <v>1.7452777777777781E-3</v>
      </c>
      <c r="H29">
        <f t="shared" ref="H29:H47" si="16">ACOS((0.5*COS(F29))-0.5)</f>
        <v>3.1415271376084206</v>
      </c>
      <c r="I29">
        <f>COS(H29+G29)-COS(H29)</f>
        <v>1.4086533427493109E-6</v>
      </c>
      <c r="K29">
        <v>84.2</v>
      </c>
      <c r="L29">
        <f>K29*0.001</f>
        <v>8.4200000000000011E-2</v>
      </c>
      <c r="M29">
        <v>1</v>
      </c>
      <c r="N29">
        <f>M29*0.001</f>
        <v>1E-3</v>
      </c>
      <c r="O29">
        <v>3.1415271376084206</v>
      </c>
      <c r="P29">
        <v>8.4200000000000011E-2</v>
      </c>
      <c r="AC29" t="s">
        <v>33</v>
      </c>
      <c r="AD29" t="s">
        <v>39</v>
      </c>
    </row>
    <row r="30" spans="3:42" x14ac:dyDescent="0.5">
      <c r="D30">
        <f>D29-10</f>
        <v>170</v>
      </c>
      <c r="E30">
        <v>0.1</v>
      </c>
      <c r="F30">
        <f t="shared" si="15"/>
        <v>2.9669722222222226</v>
      </c>
      <c r="G30">
        <f t="shared" ref="G30:G47" si="17">E30*3.1415/180</f>
        <v>1.7452777777777781E-3</v>
      </c>
      <c r="H30">
        <f t="shared" si="16"/>
        <v>3.0181959055799767</v>
      </c>
      <c r="I30">
        <f>COS(H30+G30)-COS(H30)</f>
        <v>-2.1330394947693954E-4</v>
      </c>
      <c r="K30">
        <v>82.3</v>
      </c>
      <c r="L30">
        <f t="shared" ref="L30:L47" si="18">K30*0.001</f>
        <v>8.2299999999999998E-2</v>
      </c>
      <c r="M30">
        <v>1.5</v>
      </c>
      <c r="N30">
        <f t="shared" ref="N30:N47" si="19">M30*0.001</f>
        <v>1.5E-3</v>
      </c>
      <c r="O30">
        <v>3.0181959055799767</v>
      </c>
      <c r="P30">
        <v>8.2299999999999998E-2</v>
      </c>
      <c r="AC30" t="s">
        <v>13</v>
      </c>
    </row>
    <row r="31" spans="3:42" x14ac:dyDescent="0.5">
      <c r="D31">
        <f t="shared" ref="D31:D47" si="20">D30-10</f>
        <v>160</v>
      </c>
      <c r="E31">
        <v>0.1</v>
      </c>
      <c r="F31">
        <f t="shared" si="15"/>
        <v>2.7924444444444445</v>
      </c>
      <c r="G31">
        <f t="shared" si="17"/>
        <v>1.7452777777777781E-3</v>
      </c>
      <c r="H31">
        <f t="shared" si="16"/>
        <v>2.8953379479392147</v>
      </c>
      <c r="I31">
        <f t="shared" ref="I31:I70" si="21">COS(H31+G31)-COS(H31)</f>
        <v>-4.23974978610131E-4</v>
      </c>
      <c r="K31">
        <v>82.1</v>
      </c>
      <c r="L31">
        <f t="shared" si="18"/>
        <v>8.2099999999999992E-2</v>
      </c>
      <c r="M31">
        <v>1.5</v>
      </c>
      <c r="N31">
        <f t="shared" si="19"/>
        <v>1.5E-3</v>
      </c>
      <c r="O31">
        <v>2.8953379479392147</v>
      </c>
      <c r="P31">
        <v>8.2099999999999992E-2</v>
      </c>
      <c r="AD31" t="s">
        <v>11</v>
      </c>
      <c r="AE31" t="s">
        <v>29</v>
      </c>
      <c r="AF31" t="s">
        <v>12</v>
      </c>
      <c r="AG31" t="s">
        <v>32</v>
      </c>
      <c r="AH31" t="s">
        <v>71</v>
      </c>
      <c r="AI31" t="s">
        <v>30</v>
      </c>
      <c r="AJ31" t="s">
        <v>4</v>
      </c>
      <c r="AK31" t="s">
        <v>21</v>
      </c>
      <c r="AL31" t="s">
        <v>5</v>
      </c>
      <c r="AM31" t="s">
        <v>24</v>
      </c>
      <c r="AO31" t="s">
        <v>34</v>
      </c>
      <c r="AP31" t="s">
        <v>35</v>
      </c>
    </row>
    <row r="32" spans="3:42" x14ac:dyDescent="0.5">
      <c r="D32">
        <f t="shared" si="20"/>
        <v>150</v>
      </c>
      <c r="E32">
        <v>0.1</v>
      </c>
      <c r="F32">
        <f t="shared" si="15"/>
        <v>2.6179166666666669</v>
      </c>
      <c r="G32">
        <f t="shared" si="17"/>
        <v>1.7452777777777781E-3</v>
      </c>
      <c r="H32">
        <f t="shared" si="16"/>
        <v>2.7734389286959695</v>
      </c>
      <c r="I32">
        <f t="shared" si="21"/>
        <v>-6.2669283482841287E-4</v>
      </c>
      <c r="K32">
        <v>81.900000000000006</v>
      </c>
      <c r="L32">
        <f t="shared" si="18"/>
        <v>8.1900000000000001E-2</v>
      </c>
      <c r="M32">
        <v>1.5</v>
      </c>
      <c r="N32">
        <f t="shared" si="19"/>
        <v>1.5E-3</v>
      </c>
      <c r="O32">
        <v>2.7734389286959695</v>
      </c>
      <c r="P32">
        <v>8.1900000000000001E-2</v>
      </c>
      <c r="AD32">
        <v>0</v>
      </c>
      <c r="AE32">
        <v>0.1</v>
      </c>
      <c r="AF32">
        <f t="shared" ref="AF32:AF50" si="22" xml:space="preserve"> 3.1415 * AD32/180</f>
        <v>0</v>
      </c>
      <c r="AG32">
        <f>AE32*3.1415/180</f>
        <v>1.7452777777777781E-3</v>
      </c>
      <c r="AH32">
        <f>ABS((0.5*COS(AF32))-0.5)</f>
        <v>0</v>
      </c>
      <c r="AI32">
        <f>ABS(COS(AH32+AG32) - COS(AH32))</f>
        <v>1.5229968741703459E-6</v>
      </c>
      <c r="AJ32">
        <v>84.9</v>
      </c>
      <c r="AK32">
        <f>AJ32/1000</f>
        <v>8.4900000000000003E-2</v>
      </c>
      <c r="AL32">
        <v>1</v>
      </c>
      <c r="AM32">
        <f>AL32/1000</f>
        <v>1E-3</v>
      </c>
      <c r="AO32">
        <f t="shared" ref="AO32:AO50" si="23">AH32</f>
        <v>0</v>
      </c>
      <c r="AP32">
        <f>AK32</f>
        <v>8.4900000000000003E-2</v>
      </c>
    </row>
    <row r="33" spans="4:42" x14ac:dyDescent="0.5">
      <c r="D33">
        <f t="shared" si="20"/>
        <v>140</v>
      </c>
      <c r="E33">
        <v>0.1</v>
      </c>
      <c r="F33">
        <f t="shared" si="15"/>
        <v>2.4433888888888888</v>
      </c>
      <c r="G33">
        <f t="shared" si="17"/>
        <v>1.7452777777777781E-3</v>
      </c>
      <c r="H33">
        <f t="shared" si="16"/>
        <v>2.6530101014524243</v>
      </c>
      <c r="I33">
        <f t="shared" si="21"/>
        <v>-8.1784410864227386E-4</v>
      </c>
      <c r="K33">
        <v>72.5</v>
      </c>
      <c r="L33">
        <f t="shared" si="18"/>
        <v>7.2499999999999995E-2</v>
      </c>
      <c r="M33">
        <v>1</v>
      </c>
      <c r="N33">
        <f t="shared" si="19"/>
        <v>1E-3</v>
      </c>
      <c r="O33">
        <v>2.6530101014524243</v>
      </c>
      <c r="P33">
        <v>7.2499999999999995E-2</v>
      </c>
      <c r="AD33">
        <v>10</v>
      </c>
      <c r="AE33">
        <v>0.1</v>
      </c>
      <c r="AF33">
        <f t="shared" si="22"/>
        <v>0.17452777777777778</v>
      </c>
      <c r="AG33">
        <f t="shared" ref="AG33:AG50" si="24">AE33*3.1415/180</f>
        <v>1.7452777777777781E-3</v>
      </c>
      <c r="AH33">
        <f t="shared" ref="AH33:AH50" si="25">ABS((0.5*COS(AF33))-0.5)</f>
        <v>7.5956765802242532E-3</v>
      </c>
      <c r="AI33">
        <f t="shared" ref="AI33:AI50" si="26">ABS(COS(AH33+AG33) - COS(AH33))</f>
        <v>1.4779384282070929E-5</v>
      </c>
      <c r="AJ33">
        <v>83.4</v>
      </c>
      <c r="AK33">
        <f t="shared" ref="AK33:AK50" si="27">AJ33/1000</f>
        <v>8.3400000000000002E-2</v>
      </c>
      <c r="AL33">
        <v>1</v>
      </c>
      <c r="AM33">
        <f t="shared" ref="AM33:AM50" si="28">AL33/1000</f>
        <v>1E-3</v>
      </c>
      <c r="AO33">
        <f t="shared" si="23"/>
        <v>7.5956765802242532E-3</v>
      </c>
      <c r="AP33">
        <f t="shared" ref="AP33:AP50" si="29">AK33</f>
        <v>8.3400000000000002E-2</v>
      </c>
    </row>
    <row r="34" spans="4:42" x14ac:dyDescent="0.5">
      <c r="D34">
        <f t="shared" si="20"/>
        <v>130</v>
      </c>
      <c r="E34">
        <v>0.1</v>
      </c>
      <c r="F34">
        <f t="shared" si="15"/>
        <v>2.2688611111111112</v>
      </c>
      <c r="G34">
        <f t="shared" si="17"/>
        <v>1.7452777777777781E-3</v>
      </c>
      <c r="H34">
        <f t="shared" si="16"/>
        <v>2.5346018477865488</v>
      </c>
      <c r="I34">
        <f t="shared" si="21"/>
        <v>-9.9425218806814541E-4</v>
      </c>
      <c r="K34">
        <v>74.2</v>
      </c>
      <c r="L34">
        <f t="shared" si="18"/>
        <v>7.4200000000000002E-2</v>
      </c>
      <c r="M34">
        <v>1</v>
      </c>
      <c r="N34">
        <f t="shared" si="19"/>
        <v>1E-3</v>
      </c>
      <c r="O34">
        <v>2.5346018477865488</v>
      </c>
      <c r="P34">
        <v>7.4200000000000002E-2</v>
      </c>
      <c r="AD34">
        <v>20</v>
      </c>
      <c r="AE34">
        <v>0.1</v>
      </c>
      <c r="AF34">
        <f t="shared" si="22"/>
        <v>0.34905555555555556</v>
      </c>
      <c r="AG34">
        <f t="shared" si="24"/>
        <v>1.7452777777777781E-3</v>
      </c>
      <c r="AH34">
        <f t="shared" si="25"/>
        <v>3.0151929110051601E-2</v>
      </c>
      <c r="AI34">
        <f t="shared" si="26"/>
        <v>5.413779642648997E-5</v>
      </c>
      <c r="AJ34">
        <v>82.6</v>
      </c>
      <c r="AK34">
        <f t="shared" si="27"/>
        <v>8.2599999999999993E-2</v>
      </c>
      <c r="AL34">
        <v>1</v>
      </c>
      <c r="AM34">
        <f t="shared" si="28"/>
        <v>1E-3</v>
      </c>
      <c r="AO34">
        <f t="shared" si="23"/>
        <v>3.0151929110051601E-2</v>
      </c>
      <c r="AP34">
        <f t="shared" si="29"/>
        <v>8.2599999999999993E-2</v>
      </c>
    </row>
    <row r="35" spans="4:42" x14ac:dyDescent="0.5">
      <c r="D35">
        <f t="shared" si="20"/>
        <v>120</v>
      </c>
      <c r="E35">
        <v>0.1</v>
      </c>
      <c r="F35">
        <f t="shared" si="15"/>
        <v>2.0943333333333336</v>
      </c>
      <c r="G35">
        <f t="shared" si="17"/>
        <v>1.7452777777777781E-3</v>
      </c>
      <c r="H35">
        <f t="shared" si="16"/>
        <v>2.4188179686406213</v>
      </c>
      <c r="I35">
        <f t="shared" si="21"/>
        <v>-1.1533028787718003E-3</v>
      </c>
      <c r="K35">
        <v>66</v>
      </c>
      <c r="L35">
        <f t="shared" si="18"/>
        <v>6.6000000000000003E-2</v>
      </c>
      <c r="M35">
        <v>1</v>
      </c>
      <c r="N35">
        <f t="shared" si="19"/>
        <v>1E-3</v>
      </c>
      <c r="O35">
        <v>2.4188179686406213</v>
      </c>
      <c r="P35">
        <v>6.6000000000000003E-2</v>
      </c>
      <c r="AD35">
        <v>30</v>
      </c>
      <c r="AE35">
        <v>0.1</v>
      </c>
      <c r="AF35">
        <f t="shared" si="22"/>
        <v>0.5235833333333334</v>
      </c>
      <c r="AG35">
        <f t="shared" si="24"/>
        <v>1.7452777777777781E-3</v>
      </c>
      <c r="AH35">
        <f t="shared" si="25"/>
        <v>6.6983437593168327E-2</v>
      </c>
      <c r="AI35">
        <f t="shared" si="26"/>
        <v>1.1833682592454764E-4</v>
      </c>
      <c r="AJ35">
        <v>80.3</v>
      </c>
      <c r="AK35">
        <f t="shared" si="27"/>
        <v>8.0299999999999996E-2</v>
      </c>
      <c r="AL35">
        <v>1</v>
      </c>
      <c r="AM35">
        <f t="shared" si="28"/>
        <v>1E-3</v>
      </c>
      <c r="AO35">
        <f t="shared" si="23"/>
        <v>6.6983437593168327E-2</v>
      </c>
      <c r="AP35">
        <f t="shared" si="29"/>
        <v>8.0299999999999996E-2</v>
      </c>
    </row>
    <row r="36" spans="4:42" x14ac:dyDescent="0.5">
      <c r="D36">
        <f t="shared" si="20"/>
        <v>110</v>
      </c>
      <c r="E36">
        <v>0.1</v>
      </c>
      <c r="F36">
        <f t="shared" si="15"/>
        <v>1.9198055555555555</v>
      </c>
      <c r="G36">
        <f t="shared" si="17"/>
        <v>1.7452777777777781E-3</v>
      </c>
      <c r="H36">
        <f t="shared" si="16"/>
        <v>2.3063306913269903</v>
      </c>
      <c r="I36">
        <f t="shared" si="21"/>
        <v>-1.2930525819514482E-3</v>
      </c>
      <c r="K36">
        <v>51.4</v>
      </c>
      <c r="L36">
        <f t="shared" si="18"/>
        <v>5.1400000000000001E-2</v>
      </c>
      <c r="M36">
        <v>1</v>
      </c>
      <c r="N36">
        <f t="shared" si="19"/>
        <v>1E-3</v>
      </c>
      <c r="O36">
        <v>2.3063306913269903</v>
      </c>
      <c r="P36">
        <v>5.1400000000000001E-2</v>
      </c>
      <c r="AD36">
        <v>40</v>
      </c>
      <c r="AE36">
        <v>0.1</v>
      </c>
      <c r="AF36">
        <f t="shared" si="22"/>
        <v>0.69811111111111113</v>
      </c>
      <c r="AG36">
        <f t="shared" si="24"/>
        <v>1.7452777777777781E-3</v>
      </c>
      <c r="AH36">
        <f t="shared" si="25"/>
        <v>0.11697116112397621</v>
      </c>
      <c r="AI36">
        <f t="shared" si="26"/>
        <v>2.0519444067057524E-4</v>
      </c>
      <c r="AJ36">
        <v>81.5</v>
      </c>
      <c r="AK36">
        <f t="shared" si="27"/>
        <v>8.1500000000000003E-2</v>
      </c>
      <c r="AL36">
        <v>1</v>
      </c>
      <c r="AM36">
        <f t="shared" si="28"/>
        <v>1E-3</v>
      </c>
      <c r="AO36">
        <f t="shared" si="23"/>
        <v>0.11697116112397621</v>
      </c>
      <c r="AP36">
        <f t="shared" si="29"/>
        <v>8.1500000000000003E-2</v>
      </c>
    </row>
    <row r="37" spans="4:42" x14ac:dyDescent="0.5">
      <c r="D37">
        <f t="shared" si="20"/>
        <v>100</v>
      </c>
      <c r="E37">
        <v>0.1</v>
      </c>
      <c r="F37">
        <f t="shared" si="15"/>
        <v>1.7452777777777779</v>
      </c>
      <c r="G37">
        <f t="shared" si="17"/>
        <v>1.7452777777777781E-3</v>
      </c>
      <c r="H37">
        <f t="shared" si="16"/>
        <v>2.197896003866108</v>
      </c>
      <c r="I37">
        <f t="shared" si="21"/>
        <v>-1.4123142821557133E-3</v>
      </c>
      <c r="K37">
        <v>51.3</v>
      </c>
      <c r="L37">
        <f t="shared" si="18"/>
        <v>5.1299999999999998E-2</v>
      </c>
      <c r="M37">
        <v>1</v>
      </c>
      <c r="N37">
        <f t="shared" si="19"/>
        <v>1E-3</v>
      </c>
      <c r="O37">
        <v>2.197896003866108</v>
      </c>
      <c r="P37">
        <v>5.1299999999999998E-2</v>
      </c>
      <c r="AD37">
        <v>50</v>
      </c>
      <c r="AE37">
        <v>0.1</v>
      </c>
      <c r="AF37">
        <f t="shared" si="22"/>
        <v>0.87263888888888896</v>
      </c>
      <c r="AG37">
        <f t="shared" si="24"/>
        <v>1.7452777777777781E-3</v>
      </c>
      <c r="AH37">
        <f t="shared" si="25"/>
        <v>0.17859633737878855</v>
      </c>
      <c r="AI37">
        <f t="shared" si="26"/>
        <v>3.1154444199987807E-4</v>
      </c>
      <c r="AJ37">
        <v>80.099999999999994</v>
      </c>
      <c r="AK37">
        <f t="shared" si="27"/>
        <v>8.0099999999999991E-2</v>
      </c>
      <c r="AL37">
        <v>1</v>
      </c>
      <c r="AM37">
        <f t="shared" si="28"/>
        <v>1E-3</v>
      </c>
      <c r="AO37">
        <f t="shared" si="23"/>
        <v>0.17859633737878855</v>
      </c>
      <c r="AP37">
        <f t="shared" si="29"/>
        <v>8.0099999999999991E-2</v>
      </c>
    </row>
    <row r="38" spans="4:42" x14ac:dyDescent="0.5">
      <c r="D38">
        <f t="shared" si="20"/>
        <v>90</v>
      </c>
      <c r="E38">
        <v>0.1</v>
      </c>
      <c r="F38">
        <f t="shared" si="15"/>
        <v>1.5707500000000001</v>
      </c>
      <c r="G38">
        <f t="shared" si="17"/>
        <v>1.7452777777777781E-3</v>
      </c>
      <c r="H38">
        <f t="shared" si="16"/>
        <v>2.0943683558122101</v>
      </c>
      <c r="I38">
        <f t="shared" si="21"/>
        <v>-1.5107160012971521E-3</v>
      </c>
      <c r="K38">
        <v>49.2</v>
      </c>
      <c r="L38">
        <f t="shared" si="18"/>
        <v>4.9200000000000001E-2</v>
      </c>
      <c r="M38">
        <v>1</v>
      </c>
      <c r="N38">
        <f t="shared" si="19"/>
        <v>1E-3</v>
      </c>
      <c r="O38">
        <v>2.0943683558122101</v>
      </c>
      <c r="P38">
        <v>4.9200000000000001E-2</v>
      </c>
      <c r="AD38">
        <v>60</v>
      </c>
      <c r="AE38">
        <v>0.1</v>
      </c>
      <c r="AF38">
        <f t="shared" si="22"/>
        <v>1.0471666666666668</v>
      </c>
      <c r="AG38">
        <f t="shared" si="24"/>
        <v>1.7452777777777781E-3</v>
      </c>
      <c r="AH38">
        <f t="shared" si="25"/>
        <v>0.24998662672548183</v>
      </c>
      <c r="AI38">
        <f t="shared" si="26"/>
        <v>4.3324145412593218E-4</v>
      </c>
      <c r="AJ38">
        <v>82.2</v>
      </c>
      <c r="AK38">
        <f t="shared" si="27"/>
        <v>8.2200000000000009E-2</v>
      </c>
      <c r="AL38">
        <v>1</v>
      </c>
      <c r="AM38">
        <f t="shared" si="28"/>
        <v>1E-3</v>
      </c>
      <c r="AO38">
        <f t="shared" si="23"/>
        <v>0.24998662672548183</v>
      </c>
      <c r="AP38">
        <f t="shared" si="29"/>
        <v>8.2200000000000009E-2</v>
      </c>
    </row>
    <row r="39" spans="4:42" x14ac:dyDescent="0.5">
      <c r="D39">
        <f t="shared" si="20"/>
        <v>80</v>
      </c>
      <c r="E39">
        <v>0.1</v>
      </c>
      <c r="F39">
        <f t="shared" si="15"/>
        <v>1.3962222222222223</v>
      </c>
      <c r="G39">
        <f t="shared" si="17"/>
        <v>1.7452777777777781E-3</v>
      </c>
      <c r="H39">
        <f t="shared" si="16"/>
        <v>1.996712891474163</v>
      </c>
      <c r="I39">
        <f t="shared" si="21"/>
        <v>-1.5887253728842365E-3</v>
      </c>
      <c r="K39">
        <v>46.2</v>
      </c>
      <c r="L39">
        <f t="shared" si="18"/>
        <v>4.6200000000000005E-2</v>
      </c>
      <c r="M39">
        <v>1</v>
      </c>
      <c r="N39">
        <f t="shared" si="19"/>
        <v>1E-3</v>
      </c>
      <c r="O39">
        <v>1.996712891474163</v>
      </c>
      <c r="P39">
        <v>4.6200000000000005E-2</v>
      </c>
      <c r="AD39">
        <v>70</v>
      </c>
      <c r="AE39">
        <v>0.1</v>
      </c>
      <c r="AF39">
        <f t="shared" si="22"/>
        <v>1.2216944444444444</v>
      </c>
      <c r="AG39">
        <f t="shared" si="24"/>
        <v>1.7452777777777781E-3</v>
      </c>
      <c r="AH39">
        <f t="shared" si="25"/>
        <v>0.32897299896867155</v>
      </c>
      <c r="AI39">
        <f t="shared" si="26"/>
        <v>5.6529014965556179E-4</v>
      </c>
      <c r="AJ39">
        <v>83.3</v>
      </c>
      <c r="AK39">
        <f t="shared" si="27"/>
        <v>8.3299999999999999E-2</v>
      </c>
      <c r="AL39">
        <v>1</v>
      </c>
      <c r="AM39">
        <f t="shared" si="28"/>
        <v>1E-3</v>
      </c>
      <c r="AO39">
        <f t="shared" si="23"/>
        <v>0.32897299896867155</v>
      </c>
      <c r="AP39">
        <f t="shared" si="29"/>
        <v>8.3299999999999999E-2</v>
      </c>
    </row>
    <row r="40" spans="4:42" x14ac:dyDescent="0.5">
      <c r="D40">
        <f t="shared" si="20"/>
        <v>70</v>
      </c>
      <c r="E40">
        <v>0.1</v>
      </c>
      <c r="F40">
        <f t="shared" si="15"/>
        <v>1.2216944444444444</v>
      </c>
      <c r="G40">
        <f t="shared" si="17"/>
        <v>1.7452777777777781E-3</v>
      </c>
      <c r="H40">
        <f t="shared" si="16"/>
        <v>1.9060121617472292</v>
      </c>
      <c r="I40">
        <f t="shared" si="21"/>
        <v>-1.6476325818663984E-3</v>
      </c>
      <c r="K40">
        <v>40.299999999999997</v>
      </c>
      <c r="L40">
        <f t="shared" si="18"/>
        <v>4.0299999999999996E-2</v>
      </c>
      <c r="M40">
        <v>1.5</v>
      </c>
      <c r="N40">
        <f t="shared" si="19"/>
        <v>1.5E-3</v>
      </c>
      <c r="O40">
        <v>1.9060121617472292</v>
      </c>
      <c r="P40">
        <v>4.0299999999999996E-2</v>
      </c>
      <c r="AD40">
        <v>80</v>
      </c>
      <c r="AE40">
        <v>0.1</v>
      </c>
      <c r="AF40">
        <f t="shared" si="22"/>
        <v>1.3962222222222223</v>
      </c>
      <c r="AG40">
        <f t="shared" si="24"/>
        <v>1.7452777777777781E-3</v>
      </c>
      <c r="AH40">
        <f t="shared" si="25"/>
        <v>0.41315563435713998</v>
      </c>
      <c r="AI40">
        <f t="shared" si="26"/>
        <v>7.021260285663411E-4</v>
      </c>
      <c r="AJ40">
        <v>77.8</v>
      </c>
      <c r="AK40">
        <f t="shared" si="27"/>
        <v>7.7799999999999994E-2</v>
      </c>
      <c r="AL40">
        <v>1</v>
      </c>
      <c r="AM40">
        <f t="shared" si="28"/>
        <v>1E-3</v>
      </c>
      <c r="AO40">
        <f t="shared" si="23"/>
        <v>0.41315563435713998</v>
      </c>
      <c r="AP40">
        <f t="shared" si="29"/>
        <v>7.7799999999999994E-2</v>
      </c>
    </row>
    <row r="41" spans="4:42" x14ac:dyDescent="0.5">
      <c r="D41">
        <f t="shared" si="20"/>
        <v>60</v>
      </c>
      <c r="E41">
        <v>0.1</v>
      </c>
      <c r="F41">
        <f t="shared" si="15"/>
        <v>1.0471666666666668</v>
      </c>
      <c r="G41">
        <f t="shared" si="17"/>
        <v>1.7452777777777781E-3</v>
      </c>
      <c r="H41">
        <f t="shared" si="16"/>
        <v>1.8234627701030712</v>
      </c>
      <c r="I41">
        <f t="shared" si="21"/>
        <v>-1.6894823814332938E-3</v>
      </c>
      <c r="K41">
        <v>38.200000000000003</v>
      </c>
      <c r="L41">
        <f t="shared" si="18"/>
        <v>3.8200000000000005E-2</v>
      </c>
      <c r="M41">
        <v>1</v>
      </c>
      <c r="N41">
        <f t="shared" si="19"/>
        <v>1E-3</v>
      </c>
      <c r="O41">
        <v>1.8234627701030712</v>
      </c>
      <c r="P41">
        <v>3.8200000000000005E-2</v>
      </c>
      <c r="AD41">
        <v>90</v>
      </c>
      <c r="AE41">
        <v>0.1</v>
      </c>
      <c r="AF41">
        <f t="shared" si="22"/>
        <v>1.5707500000000001</v>
      </c>
      <c r="AG41">
        <f t="shared" si="24"/>
        <v>1.7452777777777781E-3</v>
      </c>
      <c r="AH41">
        <f t="shared" si="25"/>
        <v>0.49997683660256004</v>
      </c>
      <c r="AI41">
        <f t="shared" si="26"/>
        <v>8.3803140840388313E-4</v>
      </c>
      <c r="AJ41">
        <v>76.7</v>
      </c>
      <c r="AK41">
        <f t="shared" si="27"/>
        <v>7.6700000000000004E-2</v>
      </c>
      <c r="AL41">
        <v>1</v>
      </c>
      <c r="AM41">
        <f t="shared" si="28"/>
        <v>1E-3</v>
      </c>
      <c r="AO41">
        <f t="shared" si="23"/>
        <v>0.49997683660256004</v>
      </c>
      <c r="AP41">
        <f t="shared" si="29"/>
        <v>7.6700000000000004E-2</v>
      </c>
    </row>
    <row r="42" spans="4:42" x14ac:dyDescent="0.5">
      <c r="D42">
        <f>D41-10</f>
        <v>50</v>
      </c>
      <c r="E42">
        <v>0.1</v>
      </c>
      <c r="F42">
        <f t="shared" si="15"/>
        <v>0.87263888888888896</v>
      </c>
      <c r="G42">
        <f t="shared" si="17"/>
        <v>1.7452777777777781E-3</v>
      </c>
      <c r="H42">
        <f t="shared" si="16"/>
        <v>1.7503559939372297</v>
      </c>
      <c r="I42">
        <f t="shared" si="21"/>
        <v>-1.7169450787156981E-3</v>
      </c>
      <c r="K42">
        <v>41.7</v>
      </c>
      <c r="L42">
        <f t="shared" si="18"/>
        <v>4.1700000000000001E-2</v>
      </c>
      <c r="M42">
        <v>1</v>
      </c>
      <c r="N42">
        <f t="shared" si="19"/>
        <v>1E-3</v>
      </c>
      <c r="O42">
        <v>1.7503559939372297</v>
      </c>
      <c r="P42">
        <v>4.1700000000000001E-2</v>
      </c>
      <c r="AD42">
        <v>100</v>
      </c>
      <c r="AE42">
        <v>0.1</v>
      </c>
      <c r="AF42">
        <f t="shared" si="22"/>
        <v>1.7452777777777779</v>
      </c>
      <c r="AG42">
        <f t="shared" si="24"/>
        <v>1.7452777777777781E-3</v>
      </c>
      <c r="AH42">
        <f t="shared" si="25"/>
        <v>0.5867987426146819</v>
      </c>
      <c r="AI42">
        <f t="shared" si="26"/>
        <v>9.6762476286238464E-4</v>
      </c>
      <c r="AJ42">
        <v>82.7</v>
      </c>
      <c r="AK42">
        <f t="shared" si="27"/>
        <v>8.270000000000001E-2</v>
      </c>
      <c r="AL42">
        <v>1</v>
      </c>
      <c r="AM42">
        <f t="shared" si="28"/>
        <v>1E-3</v>
      </c>
      <c r="AO42">
        <f t="shared" si="23"/>
        <v>0.5867987426146819</v>
      </c>
      <c r="AP42">
        <f t="shared" si="29"/>
        <v>8.270000000000001E-2</v>
      </c>
    </row>
    <row r="43" spans="4:42" x14ac:dyDescent="0.5">
      <c r="D43">
        <f t="shared" si="20"/>
        <v>40</v>
      </c>
      <c r="E43">
        <v>0.1</v>
      </c>
      <c r="F43">
        <f t="shared" si="15"/>
        <v>0.69811111111111113</v>
      </c>
      <c r="G43">
        <f t="shared" si="17"/>
        <v>1.7452777777777781E-3</v>
      </c>
      <c r="H43">
        <f t="shared" si="16"/>
        <v>1.6880358818914452</v>
      </c>
      <c r="I43">
        <f t="shared" si="21"/>
        <v>-1.7331179632935761E-3</v>
      </c>
      <c r="K43">
        <v>40.4</v>
      </c>
      <c r="L43">
        <f t="shared" si="18"/>
        <v>4.0399999999999998E-2</v>
      </c>
      <c r="M43">
        <v>1</v>
      </c>
      <c r="N43">
        <f t="shared" si="19"/>
        <v>1E-3</v>
      </c>
      <c r="O43">
        <v>1.6880358818914452</v>
      </c>
      <c r="P43">
        <v>4.0399999999999998E-2</v>
      </c>
      <c r="AD43">
        <v>110</v>
      </c>
      <c r="AE43">
        <v>0.1</v>
      </c>
      <c r="AF43">
        <f t="shared" si="22"/>
        <v>1.9198055555555555</v>
      </c>
      <c r="AG43">
        <f t="shared" si="24"/>
        <v>1.7452777777777781E-3</v>
      </c>
      <c r="AH43">
        <f t="shared" si="25"/>
        <v>0.67098346792091856</v>
      </c>
      <c r="AI43">
        <f t="shared" si="26"/>
        <v>1.0863301663741609E-3</v>
      </c>
      <c r="AJ43">
        <v>94.3</v>
      </c>
      <c r="AK43">
        <f t="shared" si="27"/>
        <v>9.4299999999999995E-2</v>
      </c>
      <c r="AL43">
        <v>1</v>
      </c>
      <c r="AM43">
        <f t="shared" si="28"/>
        <v>1E-3</v>
      </c>
      <c r="AO43">
        <f t="shared" si="23"/>
        <v>0.67098346792091856</v>
      </c>
      <c r="AP43">
        <f t="shared" si="29"/>
        <v>9.4299999999999995E-2</v>
      </c>
    </row>
    <row r="44" spans="4:42" x14ac:dyDescent="0.5">
      <c r="D44">
        <f t="shared" si="20"/>
        <v>30</v>
      </c>
      <c r="E44">
        <v>0.1</v>
      </c>
      <c r="F44">
        <f t="shared" si="15"/>
        <v>0.5235833333333334</v>
      </c>
      <c r="G44">
        <f t="shared" si="17"/>
        <v>1.7452777777777781E-3</v>
      </c>
      <c r="H44">
        <f t="shared" si="16"/>
        <v>1.6378299557948135</v>
      </c>
      <c r="I44">
        <f t="shared" si="21"/>
        <v>-1.7412551369765106E-3</v>
      </c>
      <c r="K44">
        <v>40.5</v>
      </c>
      <c r="L44">
        <f t="shared" si="18"/>
        <v>4.0500000000000001E-2</v>
      </c>
      <c r="M44">
        <v>1</v>
      </c>
      <c r="N44">
        <f t="shared" si="19"/>
        <v>1E-3</v>
      </c>
      <c r="O44">
        <v>1.6378299557948135</v>
      </c>
      <c r="P44">
        <v>4.0500000000000001E-2</v>
      </c>
      <c r="AD44">
        <v>120</v>
      </c>
      <c r="AE44">
        <v>0.1</v>
      </c>
      <c r="AF44">
        <f t="shared" si="22"/>
        <v>2.0943333333333336</v>
      </c>
      <c r="AG44">
        <f t="shared" si="24"/>
        <v>1.7452777777777781E-3</v>
      </c>
      <c r="AH44">
        <f t="shared" si="25"/>
        <v>0.74997325273558579</v>
      </c>
      <c r="AI44">
        <f t="shared" si="26"/>
        <v>1.1907286073503665E-3</v>
      </c>
      <c r="AJ44">
        <v>93.8</v>
      </c>
      <c r="AK44">
        <f t="shared" si="27"/>
        <v>9.3799999999999994E-2</v>
      </c>
      <c r="AL44">
        <v>1</v>
      </c>
      <c r="AM44">
        <f t="shared" si="28"/>
        <v>1E-3</v>
      </c>
      <c r="AO44">
        <f t="shared" si="23"/>
        <v>0.74997325273558579</v>
      </c>
      <c r="AP44">
        <f t="shared" si="29"/>
        <v>9.3799999999999994E-2</v>
      </c>
    </row>
    <row r="45" spans="4:42" x14ac:dyDescent="0.5">
      <c r="D45">
        <f t="shared" si="20"/>
        <v>20</v>
      </c>
      <c r="E45">
        <v>0.1</v>
      </c>
      <c r="F45">
        <f t="shared" si="15"/>
        <v>0.34905555555555556</v>
      </c>
      <c r="G45">
        <f t="shared" si="17"/>
        <v>1.7452777777777781E-3</v>
      </c>
      <c r="H45">
        <f t="shared" si="16"/>
        <v>1.6009528264899993</v>
      </c>
      <c r="I45">
        <f t="shared" si="21"/>
        <v>-1.7444374405732668E-3</v>
      </c>
      <c r="K45">
        <v>39.4</v>
      </c>
      <c r="L45">
        <f t="shared" si="18"/>
        <v>3.9399999999999998E-2</v>
      </c>
      <c r="M45">
        <v>1</v>
      </c>
      <c r="N45">
        <f t="shared" si="19"/>
        <v>1E-3</v>
      </c>
      <c r="O45">
        <v>1.6009528264899993</v>
      </c>
      <c r="P45">
        <v>3.9399999999999998E-2</v>
      </c>
      <c r="AD45">
        <v>130</v>
      </c>
      <c r="AE45">
        <v>0.1</v>
      </c>
      <c r="AF45">
        <f t="shared" si="22"/>
        <v>2.2688611111111112</v>
      </c>
      <c r="AG45">
        <f t="shared" si="24"/>
        <v>1.7452777777777781E-3</v>
      </c>
      <c r="AH45">
        <f t="shared" si="25"/>
        <v>0.82136817362430803</v>
      </c>
      <c r="AI45">
        <f t="shared" si="26"/>
        <v>1.2787172589115992E-3</v>
      </c>
      <c r="AJ45">
        <v>106.9</v>
      </c>
      <c r="AK45">
        <f t="shared" si="27"/>
        <v>0.10690000000000001</v>
      </c>
      <c r="AL45">
        <v>1</v>
      </c>
      <c r="AM45">
        <f t="shared" si="28"/>
        <v>1E-3</v>
      </c>
      <c r="AO45">
        <f t="shared" si="23"/>
        <v>0.82136817362430803</v>
      </c>
      <c r="AP45">
        <f t="shared" si="29"/>
        <v>0.10690000000000001</v>
      </c>
    </row>
    <row r="46" spans="4:42" x14ac:dyDescent="0.5">
      <c r="D46">
        <f t="shared" si="20"/>
        <v>10</v>
      </c>
      <c r="E46">
        <v>0.1</v>
      </c>
      <c r="F46">
        <f t="shared" si="15"/>
        <v>0.17452777777777778</v>
      </c>
      <c r="G46">
        <f t="shared" si="17"/>
        <v>1.7452777777777781E-3</v>
      </c>
      <c r="H46">
        <f t="shared" si="16"/>
        <v>1.5783920764148944</v>
      </c>
      <c r="I46">
        <f t="shared" si="21"/>
        <v>-1.7452149765756157E-3</v>
      </c>
      <c r="K46">
        <v>40.299999999999997</v>
      </c>
      <c r="L46">
        <f t="shared" si="18"/>
        <v>4.0299999999999996E-2</v>
      </c>
      <c r="M46">
        <v>1</v>
      </c>
      <c r="N46">
        <f t="shared" si="19"/>
        <v>1E-3</v>
      </c>
      <c r="O46">
        <v>1.5783920764148944</v>
      </c>
      <c r="P46">
        <v>4.0299999999999996E-2</v>
      </c>
      <c r="AD46">
        <v>140</v>
      </c>
      <c r="AE46">
        <v>0.1</v>
      </c>
      <c r="AF46">
        <f t="shared" si="22"/>
        <v>2.4433888888888888</v>
      </c>
      <c r="AG46">
        <f t="shared" si="24"/>
        <v>1.7452777777777781E-3</v>
      </c>
      <c r="AH46">
        <f t="shared" si="25"/>
        <v>0.88299905967291992</v>
      </c>
      <c r="AI46">
        <f t="shared" si="26"/>
        <v>1.3494485248397581E-3</v>
      </c>
      <c r="AJ46">
        <v>116.6</v>
      </c>
      <c r="AK46">
        <f t="shared" si="27"/>
        <v>0.1166</v>
      </c>
      <c r="AL46">
        <v>1</v>
      </c>
      <c r="AM46">
        <f t="shared" si="28"/>
        <v>1E-3</v>
      </c>
      <c r="AO46">
        <f t="shared" si="23"/>
        <v>0.88299905967291992</v>
      </c>
      <c r="AP46">
        <f t="shared" si="29"/>
        <v>0.1166</v>
      </c>
    </row>
    <row r="47" spans="4:42" x14ac:dyDescent="0.5">
      <c r="D47">
        <f t="shared" si="20"/>
        <v>0</v>
      </c>
      <c r="E47">
        <v>0.1</v>
      </c>
      <c r="F47">
        <f t="shared" si="15"/>
        <v>0</v>
      </c>
      <c r="G47">
        <f t="shared" si="17"/>
        <v>1.7452777777777781E-3</v>
      </c>
      <c r="H47">
        <f t="shared" si="16"/>
        <v>1.5707963267948966</v>
      </c>
      <c r="I47">
        <f t="shared" si="21"/>
        <v>-1.7452768917601527E-3</v>
      </c>
      <c r="K47">
        <v>39.799999999999997</v>
      </c>
      <c r="L47">
        <f t="shared" si="18"/>
        <v>3.9799999999999995E-2</v>
      </c>
      <c r="M47">
        <v>1</v>
      </c>
      <c r="N47">
        <f t="shared" si="19"/>
        <v>1E-3</v>
      </c>
      <c r="O47">
        <v>1.5707963267948966</v>
      </c>
      <c r="P47">
        <v>3.9799999999999995E-2</v>
      </c>
      <c r="AD47">
        <v>150</v>
      </c>
      <c r="AE47">
        <v>0.1</v>
      </c>
      <c r="AF47">
        <f t="shared" si="22"/>
        <v>2.6179166666666669</v>
      </c>
      <c r="AG47">
        <f t="shared" si="24"/>
        <v>1.7452777777777781E-3</v>
      </c>
      <c r="AH47">
        <f t="shared" si="25"/>
        <v>0.93299339777030976</v>
      </c>
      <c r="AI47">
        <f t="shared" si="26"/>
        <v>1.4030725956087897E-3</v>
      </c>
      <c r="AJ47">
        <v>125.1</v>
      </c>
      <c r="AK47">
        <f t="shared" si="27"/>
        <v>0.12509999999999999</v>
      </c>
      <c r="AL47">
        <v>1</v>
      </c>
      <c r="AM47">
        <f t="shared" si="28"/>
        <v>1E-3</v>
      </c>
      <c r="AO47">
        <f t="shared" si="23"/>
        <v>0.93299339777030976</v>
      </c>
      <c r="AP47">
        <f t="shared" si="29"/>
        <v>0.12509999999999999</v>
      </c>
    </row>
    <row r="48" spans="4:42" x14ac:dyDescent="0.5">
      <c r="AD48">
        <v>160</v>
      </c>
      <c r="AE48">
        <v>0.1</v>
      </c>
      <c r="AF48">
        <f t="shared" si="22"/>
        <v>2.7924444444444445</v>
      </c>
      <c r="AG48">
        <f t="shared" si="24"/>
        <v>1.7452777777777781E-3</v>
      </c>
      <c r="AH48">
        <f t="shared" si="25"/>
        <v>0.96983222462435692</v>
      </c>
      <c r="AI48">
        <f t="shared" si="26"/>
        <v>1.4403495858624771E-3</v>
      </c>
      <c r="AJ48">
        <v>132.80000000000001</v>
      </c>
      <c r="AK48">
        <f t="shared" si="27"/>
        <v>0.1328</v>
      </c>
      <c r="AL48">
        <v>2</v>
      </c>
      <c r="AM48">
        <f t="shared" si="28"/>
        <v>2E-3</v>
      </c>
      <c r="AO48">
        <f t="shared" si="23"/>
        <v>0.96983222462435692</v>
      </c>
      <c r="AP48">
        <f t="shared" si="29"/>
        <v>0.1328</v>
      </c>
    </row>
    <row r="49" spans="3:42" x14ac:dyDescent="0.5">
      <c r="AD49">
        <v>170</v>
      </c>
      <c r="AE49">
        <v>0.1</v>
      </c>
      <c r="AF49">
        <f t="shared" si="22"/>
        <v>2.9669722222222226</v>
      </c>
      <c r="AG49">
        <f t="shared" si="24"/>
        <v>1.7452777777777781E-3</v>
      </c>
      <c r="AH49">
        <f t="shared" si="25"/>
        <v>0.99239627697754851</v>
      </c>
      <c r="AI49">
        <f t="shared" si="26"/>
        <v>1.4622199419855875E-3</v>
      </c>
      <c r="AJ49">
        <v>135.69999999999999</v>
      </c>
      <c r="AK49">
        <f t="shared" si="27"/>
        <v>0.13569999999999999</v>
      </c>
      <c r="AL49">
        <v>2</v>
      </c>
      <c r="AM49">
        <f t="shared" si="28"/>
        <v>2E-3</v>
      </c>
      <c r="AO49">
        <f t="shared" si="23"/>
        <v>0.99239627697754851</v>
      </c>
      <c r="AP49">
        <f t="shared" si="29"/>
        <v>0.13569999999999999</v>
      </c>
    </row>
    <row r="50" spans="3:42" x14ac:dyDescent="0.5">
      <c r="C50" t="s">
        <v>2</v>
      </c>
      <c r="U50" t="s">
        <v>38</v>
      </c>
      <c r="AD50">
        <v>180</v>
      </c>
      <c r="AE50">
        <v>0.1</v>
      </c>
      <c r="AF50">
        <f t="shared" si="22"/>
        <v>3.1415000000000002</v>
      </c>
      <c r="AG50">
        <f t="shared" si="24"/>
        <v>1.7452777777777781E-3</v>
      </c>
      <c r="AH50">
        <f t="shared" si="25"/>
        <v>0.99999999785382809</v>
      </c>
      <c r="AI50">
        <f t="shared" si="26"/>
        <v>1.4694227415738004E-3</v>
      </c>
      <c r="AJ50">
        <v>137.9</v>
      </c>
      <c r="AK50">
        <f t="shared" si="27"/>
        <v>0.13789999999999999</v>
      </c>
      <c r="AL50">
        <v>2.5</v>
      </c>
      <c r="AM50">
        <f t="shared" si="28"/>
        <v>2.5000000000000001E-3</v>
      </c>
      <c r="AO50">
        <f t="shared" si="23"/>
        <v>0.99999999785382809</v>
      </c>
      <c r="AP50">
        <f t="shared" si="29"/>
        <v>0.13789999999999999</v>
      </c>
    </row>
    <row r="51" spans="3:42" x14ac:dyDescent="0.5">
      <c r="C51" t="s">
        <v>15</v>
      </c>
      <c r="D51" t="s">
        <v>11</v>
      </c>
      <c r="E51" t="s">
        <v>29</v>
      </c>
      <c r="F51" t="s">
        <v>12</v>
      </c>
      <c r="G51" t="s">
        <v>32</v>
      </c>
      <c r="H51" t="s">
        <v>10</v>
      </c>
      <c r="I51" t="s">
        <v>30</v>
      </c>
      <c r="K51" t="s">
        <v>4</v>
      </c>
      <c r="L51" t="s">
        <v>21</v>
      </c>
      <c r="M51" t="s">
        <v>5</v>
      </c>
      <c r="N51" t="s">
        <v>25</v>
      </c>
      <c r="O51" t="s">
        <v>26</v>
      </c>
      <c r="P51" t="s">
        <v>27</v>
      </c>
    </row>
    <row r="52" spans="3:42" x14ac:dyDescent="0.5">
      <c r="C52" t="s">
        <v>22</v>
      </c>
      <c r="D52">
        <v>180</v>
      </c>
      <c r="E52">
        <v>0.1</v>
      </c>
      <c r="F52">
        <f t="shared" ref="F52:F70" si="30">(D52*3.1415)/ 180</f>
        <v>3.1415000000000002</v>
      </c>
      <c r="G52">
        <f>E52*3.1415/180</f>
        <v>1.7452777777777781E-3</v>
      </c>
      <c r="H52">
        <f t="shared" ref="H52:H70" si="31">ACOS((0.5*COS(F52))-0.5)</f>
        <v>3.1415271376084206</v>
      </c>
      <c r="I52">
        <f t="shared" si="21"/>
        <v>1.4086533427493109E-6</v>
      </c>
      <c r="K52" s="2">
        <v>193</v>
      </c>
      <c r="L52">
        <f>K52/(1-$C$53)*0.001</f>
        <v>6.6551724137930979</v>
      </c>
      <c r="M52">
        <v>1</v>
      </c>
      <c r="N52">
        <f>M52*0.1</f>
        <v>0.1</v>
      </c>
      <c r="O52">
        <v>3.1415271376084206</v>
      </c>
      <c r="P52">
        <v>6.6551724137930979</v>
      </c>
      <c r="AC52" t="s">
        <v>50</v>
      </c>
    </row>
    <row r="53" spans="3:42" x14ac:dyDescent="0.5">
      <c r="C53">
        <v>0.97099999999999997</v>
      </c>
      <c r="D53">
        <v>170</v>
      </c>
      <c r="E53">
        <v>0.1</v>
      </c>
      <c r="F53">
        <f t="shared" si="30"/>
        <v>2.9669722222222226</v>
      </c>
      <c r="G53">
        <f t="shared" ref="G53:G70" si="32">E53*3.1415/180</f>
        <v>1.7452777777777781E-3</v>
      </c>
      <c r="H53">
        <f t="shared" si="31"/>
        <v>3.0181959055799767</v>
      </c>
      <c r="I53">
        <f t="shared" si="21"/>
        <v>-2.1330394947693954E-4</v>
      </c>
      <c r="K53">
        <v>193.8</v>
      </c>
      <c r="L53">
        <f t="shared" ref="L53:L70" si="33">K53/(1-$C$53)*0.001</f>
        <v>6.6827586206896497</v>
      </c>
      <c r="M53">
        <v>1</v>
      </c>
      <c r="N53">
        <f t="shared" ref="N53:N70" si="34">M53*0.1</f>
        <v>0.1</v>
      </c>
      <c r="O53">
        <v>3.0181959055799767</v>
      </c>
      <c r="P53">
        <v>6.6827586206896497</v>
      </c>
      <c r="AC53" t="s">
        <v>8</v>
      </c>
      <c r="AE53" t="s">
        <v>40</v>
      </c>
    </row>
    <row r="54" spans="3:42" x14ac:dyDescent="0.5">
      <c r="D54">
        <v>160</v>
      </c>
      <c r="E54">
        <v>0.1</v>
      </c>
      <c r="F54">
        <f t="shared" si="30"/>
        <v>2.7924444444444445</v>
      </c>
      <c r="G54">
        <f t="shared" si="32"/>
        <v>1.7452777777777781E-3</v>
      </c>
      <c r="H54">
        <f t="shared" si="31"/>
        <v>2.8953379479392147</v>
      </c>
      <c r="I54">
        <f t="shared" si="21"/>
        <v>-4.23974978610131E-4</v>
      </c>
      <c r="K54">
        <v>191.8</v>
      </c>
      <c r="L54">
        <f t="shared" si="33"/>
        <v>6.6137931034482706</v>
      </c>
      <c r="M54">
        <v>1.5</v>
      </c>
      <c r="N54">
        <f t="shared" si="34"/>
        <v>0.15000000000000002</v>
      </c>
      <c r="O54">
        <v>2.8953379479392147</v>
      </c>
      <c r="P54">
        <v>6.6137931034482706</v>
      </c>
      <c r="AD54" t="s">
        <v>11</v>
      </c>
      <c r="AE54" t="s">
        <v>29</v>
      </c>
      <c r="AF54" t="s">
        <v>12</v>
      </c>
      <c r="AG54" t="s">
        <v>32</v>
      </c>
      <c r="AH54" t="s">
        <v>71</v>
      </c>
      <c r="AI54" t="s">
        <v>30</v>
      </c>
      <c r="AJ54" t="s">
        <v>4</v>
      </c>
      <c r="AK54" t="s">
        <v>21</v>
      </c>
      <c r="AL54" t="s">
        <v>5</v>
      </c>
      <c r="AM54" t="s">
        <v>24</v>
      </c>
      <c r="AO54" t="s">
        <v>34</v>
      </c>
      <c r="AP54" t="s">
        <v>35</v>
      </c>
    </row>
    <row r="55" spans="3:42" x14ac:dyDescent="0.5">
      <c r="D55">
        <v>150</v>
      </c>
      <c r="E55">
        <v>0.1</v>
      </c>
      <c r="F55">
        <f t="shared" si="30"/>
        <v>2.6179166666666669</v>
      </c>
      <c r="G55">
        <f t="shared" si="32"/>
        <v>1.7452777777777781E-3</v>
      </c>
      <c r="H55">
        <f t="shared" si="31"/>
        <v>2.7734389286959695</v>
      </c>
      <c r="I55">
        <f t="shared" si="21"/>
        <v>-6.2669283482841287E-4</v>
      </c>
      <c r="K55">
        <v>185.9</v>
      </c>
      <c r="L55">
        <f t="shared" si="33"/>
        <v>6.4103448275862016</v>
      </c>
      <c r="M55">
        <v>1</v>
      </c>
      <c r="N55">
        <f t="shared" si="34"/>
        <v>0.1</v>
      </c>
      <c r="O55">
        <v>2.7734389286959695</v>
      </c>
      <c r="P55">
        <v>6.4103448275862016</v>
      </c>
      <c r="AD55">
        <v>0</v>
      </c>
      <c r="AE55">
        <v>0.1</v>
      </c>
      <c r="AF55">
        <f t="shared" ref="AF55:AF73" si="35" xml:space="preserve"> 3.1415 * AD55/180</f>
        <v>0</v>
      </c>
      <c r="AG55">
        <f>AE55*3.1415/180</f>
        <v>1.7452777777777781E-3</v>
      </c>
      <c r="AH55">
        <f>ABS((0.5*COS(AF55))-0.5)</f>
        <v>0</v>
      </c>
      <c r="AI55">
        <f>ABS(COS(AH55+AG55) - COS(AH55))</f>
        <v>1.5229968741703459E-6</v>
      </c>
      <c r="AJ55">
        <v>56.9</v>
      </c>
      <c r="AK55">
        <f>AJ55/1000</f>
        <v>5.6899999999999999E-2</v>
      </c>
      <c r="AL55">
        <v>1</v>
      </c>
      <c r="AM55">
        <f>AL55/1000</f>
        <v>1E-3</v>
      </c>
      <c r="AO55">
        <f t="shared" ref="AO55:AO73" si="36">AH55</f>
        <v>0</v>
      </c>
      <c r="AP55">
        <f>AK55</f>
        <v>5.6899999999999999E-2</v>
      </c>
    </row>
    <row r="56" spans="3:42" x14ac:dyDescent="0.5">
      <c r="D56">
        <v>140</v>
      </c>
      <c r="E56">
        <v>0.1</v>
      </c>
      <c r="F56">
        <f t="shared" si="30"/>
        <v>2.4433888888888888</v>
      </c>
      <c r="G56">
        <f t="shared" si="32"/>
        <v>1.7452777777777781E-3</v>
      </c>
      <c r="H56">
        <f t="shared" si="31"/>
        <v>2.6530101014524243</v>
      </c>
      <c r="I56">
        <f t="shared" si="21"/>
        <v>-8.1784410864227386E-4</v>
      </c>
      <c r="K56">
        <v>169.3</v>
      </c>
      <c r="L56">
        <f t="shared" si="33"/>
        <v>5.8379310344827537</v>
      </c>
      <c r="M56">
        <v>1</v>
      </c>
      <c r="N56">
        <f t="shared" si="34"/>
        <v>0.1</v>
      </c>
      <c r="O56">
        <v>2.6530101014524243</v>
      </c>
      <c r="P56">
        <v>5.8379310344827537</v>
      </c>
      <c r="AD56">
        <v>10</v>
      </c>
      <c r="AE56">
        <v>0.1</v>
      </c>
      <c r="AF56">
        <f t="shared" si="35"/>
        <v>0.17452777777777778</v>
      </c>
      <c r="AG56">
        <f t="shared" ref="AG56:AG73" si="37">AE56*3.1415/180</f>
        <v>1.7452777777777781E-3</v>
      </c>
      <c r="AH56">
        <f t="shared" ref="AH56:AH73" si="38">ABS((0.5*COS(AF56))-0.5)</f>
        <v>7.5956765802242532E-3</v>
      </c>
      <c r="AI56">
        <f t="shared" ref="AI56:AI73" si="39">ABS(COS(AH56+AG56) - COS(AH56))</f>
        <v>1.4779384282070929E-5</v>
      </c>
      <c r="AJ56">
        <v>60.1</v>
      </c>
      <c r="AK56">
        <f t="shared" ref="AK56:AK73" si="40">AJ56/1000</f>
        <v>6.0100000000000001E-2</v>
      </c>
      <c r="AL56">
        <v>1</v>
      </c>
      <c r="AM56">
        <f>AL56/1000</f>
        <v>1E-3</v>
      </c>
      <c r="AO56">
        <f t="shared" si="36"/>
        <v>7.5956765802242532E-3</v>
      </c>
      <c r="AP56">
        <f t="shared" ref="AP56:AP73" si="41">AK56</f>
        <v>6.0100000000000001E-2</v>
      </c>
    </row>
    <row r="57" spans="3:42" x14ac:dyDescent="0.5">
      <c r="D57">
        <v>130</v>
      </c>
      <c r="E57">
        <v>0.1</v>
      </c>
      <c r="F57">
        <f t="shared" si="30"/>
        <v>2.2688611111111112</v>
      </c>
      <c r="G57">
        <f t="shared" si="32"/>
        <v>1.7452777777777781E-3</v>
      </c>
      <c r="H57">
        <f t="shared" si="31"/>
        <v>2.5346018477865488</v>
      </c>
      <c r="I57">
        <f t="shared" si="21"/>
        <v>-9.9425218806814541E-4</v>
      </c>
      <c r="K57">
        <v>157.9</v>
      </c>
      <c r="L57">
        <f t="shared" si="33"/>
        <v>5.444827586206892</v>
      </c>
      <c r="M57">
        <v>1</v>
      </c>
      <c r="N57">
        <f t="shared" si="34"/>
        <v>0.1</v>
      </c>
      <c r="O57">
        <v>2.5346018477865488</v>
      </c>
      <c r="P57">
        <v>5.444827586206892</v>
      </c>
      <c r="AD57">
        <v>20</v>
      </c>
      <c r="AE57">
        <v>0.1</v>
      </c>
      <c r="AF57">
        <f t="shared" si="35"/>
        <v>0.34905555555555556</v>
      </c>
      <c r="AG57">
        <f t="shared" si="37"/>
        <v>1.7452777777777781E-3</v>
      </c>
      <c r="AH57">
        <f t="shared" si="38"/>
        <v>3.0151929110051601E-2</v>
      </c>
      <c r="AI57">
        <f t="shared" si="39"/>
        <v>5.413779642648997E-5</v>
      </c>
      <c r="AJ57">
        <v>58.7</v>
      </c>
      <c r="AK57">
        <f t="shared" si="40"/>
        <v>5.8700000000000002E-2</v>
      </c>
      <c r="AL57">
        <v>1</v>
      </c>
      <c r="AM57">
        <f t="shared" ref="AM57:AM73" si="42">AL57/1000</f>
        <v>1E-3</v>
      </c>
      <c r="AO57">
        <f t="shared" si="36"/>
        <v>3.0151929110051601E-2</v>
      </c>
      <c r="AP57">
        <f t="shared" si="41"/>
        <v>5.8700000000000002E-2</v>
      </c>
    </row>
    <row r="58" spans="3:42" x14ac:dyDescent="0.5">
      <c r="D58">
        <v>120</v>
      </c>
      <c r="E58">
        <v>0.1</v>
      </c>
      <c r="F58">
        <f t="shared" si="30"/>
        <v>2.0943333333333336</v>
      </c>
      <c r="G58">
        <f t="shared" si="32"/>
        <v>1.7452777777777781E-3</v>
      </c>
      <c r="H58">
        <f t="shared" si="31"/>
        <v>2.4188179686406213</v>
      </c>
      <c r="I58">
        <f t="shared" si="21"/>
        <v>-1.1533028787718003E-3</v>
      </c>
      <c r="K58">
        <v>118.3</v>
      </c>
      <c r="L58">
        <f t="shared" si="33"/>
        <v>4.0793103448275829</v>
      </c>
      <c r="M58">
        <v>1</v>
      </c>
      <c r="N58">
        <f t="shared" si="34"/>
        <v>0.1</v>
      </c>
      <c r="O58">
        <v>2.4188179686406213</v>
      </c>
      <c r="P58">
        <v>4.0793103448275829</v>
      </c>
      <c r="AD58">
        <v>30</v>
      </c>
      <c r="AE58">
        <v>0.1</v>
      </c>
      <c r="AF58">
        <f t="shared" si="35"/>
        <v>0.5235833333333334</v>
      </c>
      <c r="AG58">
        <f t="shared" si="37"/>
        <v>1.7452777777777781E-3</v>
      </c>
      <c r="AH58">
        <f t="shared" si="38"/>
        <v>6.6983437593168327E-2</v>
      </c>
      <c r="AI58">
        <f t="shared" si="39"/>
        <v>1.1833682592454764E-4</v>
      </c>
      <c r="AJ58">
        <v>59.1</v>
      </c>
      <c r="AK58">
        <f t="shared" si="40"/>
        <v>5.91E-2</v>
      </c>
      <c r="AL58">
        <v>1</v>
      </c>
      <c r="AM58">
        <f t="shared" si="42"/>
        <v>1E-3</v>
      </c>
      <c r="AO58">
        <f t="shared" si="36"/>
        <v>6.6983437593168327E-2</v>
      </c>
      <c r="AP58">
        <f t="shared" si="41"/>
        <v>5.91E-2</v>
      </c>
    </row>
    <row r="59" spans="3:42" x14ac:dyDescent="0.5">
      <c r="D59">
        <v>110</v>
      </c>
      <c r="E59">
        <v>0.1</v>
      </c>
      <c r="F59">
        <f t="shared" si="30"/>
        <v>1.9198055555555555</v>
      </c>
      <c r="G59">
        <f t="shared" si="32"/>
        <v>1.7452777777777781E-3</v>
      </c>
      <c r="H59">
        <f t="shared" si="31"/>
        <v>2.3063306913269903</v>
      </c>
      <c r="I59">
        <f t="shared" si="21"/>
        <v>-1.2930525819514482E-3</v>
      </c>
      <c r="K59">
        <v>92.2</v>
      </c>
      <c r="L59">
        <f t="shared" si="33"/>
        <v>3.1793103448275835</v>
      </c>
      <c r="M59">
        <v>1</v>
      </c>
      <c r="N59">
        <f t="shared" si="34"/>
        <v>0.1</v>
      </c>
      <c r="O59">
        <v>2.3063306913269903</v>
      </c>
      <c r="P59">
        <v>3.1793103448275835</v>
      </c>
      <c r="AD59">
        <v>40</v>
      </c>
      <c r="AE59">
        <v>0.1</v>
      </c>
      <c r="AF59">
        <f t="shared" si="35"/>
        <v>0.69811111111111113</v>
      </c>
      <c r="AG59">
        <f t="shared" si="37"/>
        <v>1.7452777777777781E-3</v>
      </c>
      <c r="AH59">
        <f t="shared" si="38"/>
        <v>0.11697116112397621</v>
      </c>
      <c r="AI59">
        <f t="shared" si="39"/>
        <v>2.0519444067057524E-4</v>
      </c>
      <c r="AJ59">
        <v>42.6</v>
      </c>
      <c r="AK59">
        <f t="shared" si="40"/>
        <v>4.2599999999999999E-2</v>
      </c>
      <c r="AL59">
        <v>1</v>
      </c>
      <c r="AM59">
        <f t="shared" si="42"/>
        <v>1E-3</v>
      </c>
      <c r="AO59">
        <f t="shared" si="36"/>
        <v>0.11697116112397621</v>
      </c>
      <c r="AP59">
        <f t="shared" si="41"/>
        <v>4.2599999999999999E-2</v>
      </c>
    </row>
    <row r="60" spans="3:42" x14ac:dyDescent="0.5">
      <c r="D60">
        <v>100</v>
      </c>
      <c r="E60">
        <v>0.1</v>
      </c>
      <c r="F60">
        <f t="shared" si="30"/>
        <v>1.7452777777777779</v>
      </c>
      <c r="G60">
        <f t="shared" si="32"/>
        <v>1.7452777777777781E-3</v>
      </c>
      <c r="H60">
        <f t="shared" si="31"/>
        <v>2.197896003866108</v>
      </c>
      <c r="I60">
        <f t="shared" si="21"/>
        <v>-1.4123142821557133E-3</v>
      </c>
      <c r="K60">
        <v>94.2</v>
      </c>
      <c r="L60">
        <f t="shared" si="33"/>
        <v>3.2482758620689629</v>
      </c>
      <c r="M60">
        <v>1</v>
      </c>
      <c r="N60">
        <f t="shared" si="34"/>
        <v>0.1</v>
      </c>
      <c r="O60">
        <v>2.197896003866108</v>
      </c>
      <c r="P60">
        <v>3.2482758620689629</v>
      </c>
      <c r="AD60">
        <v>50</v>
      </c>
      <c r="AE60">
        <v>0.1</v>
      </c>
      <c r="AF60">
        <f t="shared" si="35"/>
        <v>0.87263888888888896</v>
      </c>
      <c r="AG60">
        <f t="shared" si="37"/>
        <v>1.7452777777777781E-3</v>
      </c>
      <c r="AH60">
        <f t="shared" si="38"/>
        <v>0.17859633737878855</v>
      </c>
      <c r="AI60">
        <f t="shared" si="39"/>
        <v>3.1154444199987807E-4</v>
      </c>
      <c r="AJ60">
        <v>41.6</v>
      </c>
      <c r="AK60">
        <f t="shared" si="40"/>
        <v>4.1599999999999998E-2</v>
      </c>
      <c r="AL60">
        <v>1</v>
      </c>
      <c r="AM60">
        <f t="shared" si="42"/>
        <v>1E-3</v>
      </c>
      <c r="AO60">
        <f t="shared" si="36"/>
        <v>0.17859633737878855</v>
      </c>
      <c r="AP60">
        <f t="shared" si="41"/>
        <v>4.1599999999999998E-2</v>
      </c>
    </row>
    <row r="61" spans="3:42" x14ac:dyDescent="0.5">
      <c r="D61">
        <v>90</v>
      </c>
      <c r="E61">
        <v>0.1</v>
      </c>
      <c r="F61">
        <f t="shared" si="30"/>
        <v>1.5707500000000001</v>
      </c>
      <c r="G61">
        <f t="shared" si="32"/>
        <v>1.7452777777777781E-3</v>
      </c>
      <c r="H61">
        <f t="shared" si="31"/>
        <v>2.0943683558122101</v>
      </c>
      <c r="I61">
        <f t="shared" si="21"/>
        <v>-1.5107160012971521E-3</v>
      </c>
      <c r="K61" s="2">
        <v>89</v>
      </c>
      <c r="L61">
        <f t="shared" si="33"/>
        <v>3.0689655172413768</v>
      </c>
      <c r="M61">
        <v>1</v>
      </c>
      <c r="N61">
        <f t="shared" si="34"/>
        <v>0.1</v>
      </c>
      <c r="O61">
        <v>2.0943683558122101</v>
      </c>
      <c r="P61">
        <v>3.0689655172413768</v>
      </c>
      <c r="AD61">
        <v>60</v>
      </c>
      <c r="AE61">
        <v>0.1</v>
      </c>
      <c r="AF61">
        <f t="shared" si="35"/>
        <v>1.0471666666666668</v>
      </c>
      <c r="AG61">
        <f t="shared" si="37"/>
        <v>1.7452777777777781E-3</v>
      </c>
      <c r="AH61">
        <f t="shared" si="38"/>
        <v>0.24998662672548183</v>
      </c>
      <c r="AI61">
        <f t="shared" si="39"/>
        <v>4.3324145412593218E-4</v>
      </c>
      <c r="AJ61" s="2">
        <v>34</v>
      </c>
      <c r="AK61">
        <f t="shared" si="40"/>
        <v>3.4000000000000002E-2</v>
      </c>
      <c r="AL61">
        <v>1</v>
      </c>
      <c r="AM61">
        <f t="shared" si="42"/>
        <v>1E-3</v>
      </c>
      <c r="AO61">
        <f t="shared" si="36"/>
        <v>0.24998662672548183</v>
      </c>
      <c r="AP61">
        <f t="shared" si="41"/>
        <v>3.4000000000000002E-2</v>
      </c>
    </row>
    <row r="62" spans="3:42" x14ac:dyDescent="0.5">
      <c r="D62">
        <v>80</v>
      </c>
      <c r="E62">
        <v>0.1</v>
      </c>
      <c r="F62">
        <f t="shared" si="30"/>
        <v>1.3962222222222223</v>
      </c>
      <c r="G62">
        <f t="shared" si="32"/>
        <v>1.7452777777777781E-3</v>
      </c>
      <c r="H62">
        <f t="shared" si="31"/>
        <v>1.996712891474163</v>
      </c>
      <c r="I62">
        <f t="shared" si="21"/>
        <v>-1.5887253728842365E-3</v>
      </c>
      <c r="K62">
        <v>93.1</v>
      </c>
      <c r="L62">
        <f t="shared" si="33"/>
        <v>3.2103448275862037</v>
      </c>
      <c r="M62">
        <v>1</v>
      </c>
      <c r="N62">
        <f t="shared" si="34"/>
        <v>0.1</v>
      </c>
      <c r="O62">
        <v>1.996712891474163</v>
      </c>
      <c r="P62">
        <v>3.2103448275862037</v>
      </c>
      <c r="AD62">
        <v>70</v>
      </c>
      <c r="AE62">
        <v>0.1</v>
      </c>
      <c r="AF62">
        <f t="shared" si="35"/>
        <v>1.2216944444444444</v>
      </c>
      <c r="AG62">
        <f t="shared" si="37"/>
        <v>1.7452777777777781E-3</v>
      </c>
      <c r="AH62">
        <f t="shared" si="38"/>
        <v>0.32897299896867155</v>
      </c>
      <c r="AI62">
        <f t="shared" si="39"/>
        <v>5.6529014965556179E-4</v>
      </c>
      <c r="AJ62">
        <v>32.9</v>
      </c>
      <c r="AK62">
        <f t="shared" si="40"/>
        <v>3.2899999999999999E-2</v>
      </c>
      <c r="AL62">
        <v>1</v>
      </c>
      <c r="AM62">
        <f t="shared" si="42"/>
        <v>1E-3</v>
      </c>
      <c r="AO62">
        <f t="shared" si="36"/>
        <v>0.32897299896867155</v>
      </c>
      <c r="AP62">
        <f t="shared" si="41"/>
        <v>3.2899999999999999E-2</v>
      </c>
    </row>
    <row r="63" spans="3:42" x14ac:dyDescent="0.5">
      <c r="D63">
        <v>70</v>
      </c>
      <c r="E63">
        <v>0.1</v>
      </c>
      <c r="F63">
        <f t="shared" si="30"/>
        <v>1.2216944444444444</v>
      </c>
      <c r="G63">
        <f t="shared" si="32"/>
        <v>1.7452777777777781E-3</v>
      </c>
      <c r="H63">
        <f t="shared" si="31"/>
        <v>1.9060121617472292</v>
      </c>
      <c r="I63">
        <f t="shared" si="21"/>
        <v>-1.6476325818663984E-3</v>
      </c>
      <c r="K63">
        <v>99.6</v>
      </c>
      <c r="L63">
        <f t="shared" si="33"/>
        <v>3.4344827586206867</v>
      </c>
      <c r="M63">
        <v>1</v>
      </c>
      <c r="N63">
        <f t="shared" si="34"/>
        <v>0.1</v>
      </c>
      <c r="O63">
        <v>1.9060121617472292</v>
      </c>
      <c r="P63">
        <v>3.4344827586206867</v>
      </c>
      <c r="AD63">
        <v>80</v>
      </c>
      <c r="AE63">
        <v>0.1</v>
      </c>
      <c r="AF63">
        <f t="shared" si="35"/>
        <v>1.3962222222222223</v>
      </c>
      <c r="AG63">
        <f t="shared" si="37"/>
        <v>1.7452777777777781E-3</v>
      </c>
      <c r="AH63">
        <f t="shared" si="38"/>
        <v>0.41315563435713998</v>
      </c>
      <c r="AI63">
        <f t="shared" si="39"/>
        <v>7.021260285663411E-4</v>
      </c>
      <c r="AJ63">
        <v>47.6</v>
      </c>
      <c r="AK63">
        <f t="shared" si="40"/>
        <v>4.7600000000000003E-2</v>
      </c>
      <c r="AL63">
        <v>1</v>
      </c>
      <c r="AM63">
        <f t="shared" si="42"/>
        <v>1E-3</v>
      </c>
      <c r="AO63">
        <f t="shared" si="36"/>
        <v>0.41315563435713998</v>
      </c>
      <c r="AP63">
        <f t="shared" si="41"/>
        <v>4.7600000000000003E-2</v>
      </c>
    </row>
    <row r="64" spans="3:42" x14ac:dyDescent="0.5">
      <c r="D64">
        <v>60</v>
      </c>
      <c r="E64">
        <v>0.1</v>
      </c>
      <c r="F64">
        <f t="shared" si="30"/>
        <v>1.0471666666666668</v>
      </c>
      <c r="G64">
        <f t="shared" si="32"/>
        <v>1.7452777777777781E-3</v>
      </c>
      <c r="H64">
        <f t="shared" si="31"/>
        <v>1.8234627701030712</v>
      </c>
      <c r="I64">
        <f t="shared" si="21"/>
        <v>-1.6894823814332938E-3</v>
      </c>
      <c r="K64">
        <v>115.3</v>
      </c>
      <c r="L64">
        <f t="shared" si="33"/>
        <v>3.9758620689655135</v>
      </c>
      <c r="M64">
        <v>1</v>
      </c>
      <c r="N64">
        <f t="shared" si="34"/>
        <v>0.1</v>
      </c>
      <c r="O64">
        <v>1.8234627701030712</v>
      </c>
      <c r="P64">
        <v>3.9758620689655135</v>
      </c>
      <c r="AD64">
        <v>90</v>
      </c>
      <c r="AE64">
        <v>0.1</v>
      </c>
      <c r="AF64">
        <f t="shared" si="35"/>
        <v>1.5707500000000001</v>
      </c>
      <c r="AG64">
        <f t="shared" si="37"/>
        <v>1.7452777777777781E-3</v>
      </c>
      <c r="AH64">
        <f t="shared" si="38"/>
        <v>0.49997683660256004</v>
      </c>
      <c r="AI64">
        <f t="shared" si="39"/>
        <v>8.3803140840388313E-4</v>
      </c>
      <c r="AJ64">
        <v>50.1</v>
      </c>
      <c r="AK64">
        <f t="shared" si="40"/>
        <v>5.0099999999999999E-2</v>
      </c>
      <c r="AL64">
        <v>1</v>
      </c>
      <c r="AM64">
        <f t="shared" si="42"/>
        <v>1E-3</v>
      </c>
      <c r="AO64">
        <f t="shared" si="36"/>
        <v>0.49997683660256004</v>
      </c>
      <c r="AP64">
        <f t="shared" si="41"/>
        <v>5.0099999999999999E-2</v>
      </c>
    </row>
    <row r="65" spans="3:42" x14ac:dyDescent="0.5">
      <c r="D65">
        <v>50</v>
      </c>
      <c r="E65">
        <v>0.1</v>
      </c>
      <c r="F65">
        <f t="shared" si="30"/>
        <v>0.87263888888888896</v>
      </c>
      <c r="G65">
        <f t="shared" si="32"/>
        <v>1.7452777777777781E-3</v>
      </c>
      <c r="H65">
        <f t="shared" si="31"/>
        <v>1.7503559939372297</v>
      </c>
      <c r="I65">
        <f t="shared" si="21"/>
        <v>-1.7169450787156981E-3</v>
      </c>
      <c r="K65">
        <v>127.5</v>
      </c>
      <c r="L65">
        <f t="shared" si="33"/>
        <v>4.3965517241379279</v>
      </c>
      <c r="M65">
        <v>1</v>
      </c>
      <c r="N65">
        <f t="shared" si="34"/>
        <v>0.1</v>
      </c>
      <c r="O65">
        <v>1.7503559939372297</v>
      </c>
      <c r="P65">
        <v>4.3965517241379279</v>
      </c>
      <c r="AD65">
        <v>100</v>
      </c>
      <c r="AE65">
        <v>0.1</v>
      </c>
      <c r="AF65">
        <f t="shared" si="35"/>
        <v>1.7452777777777779</v>
      </c>
      <c r="AG65">
        <f t="shared" si="37"/>
        <v>1.7452777777777781E-3</v>
      </c>
      <c r="AH65">
        <f t="shared" si="38"/>
        <v>0.5867987426146819</v>
      </c>
      <c r="AI65">
        <f t="shared" si="39"/>
        <v>9.6762476286238464E-4</v>
      </c>
      <c r="AJ65">
        <v>61.9</v>
      </c>
      <c r="AK65">
        <f t="shared" si="40"/>
        <v>6.1899999999999997E-2</v>
      </c>
      <c r="AL65">
        <v>1</v>
      </c>
      <c r="AM65">
        <f t="shared" si="42"/>
        <v>1E-3</v>
      </c>
      <c r="AO65">
        <f t="shared" si="36"/>
        <v>0.5867987426146819</v>
      </c>
      <c r="AP65">
        <f t="shared" si="41"/>
        <v>6.1899999999999997E-2</v>
      </c>
    </row>
    <row r="66" spans="3:42" x14ac:dyDescent="0.5">
      <c r="D66">
        <v>40</v>
      </c>
      <c r="E66">
        <v>0.1</v>
      </c>
      <c r="F66">
        <f t="shared" si="30"/>
        <v>0.69811111111111113</v>
      </c>
      <c r="G66">
        <f t="shared" si="32"/>
        <v>1.7452777777777781E-3</v>
      </c>
      <c r="H66">
        <f t="shared" si="31"/>
        <v>1.6880358818914452</v>
      </c>
      <c r="I66">
        <f t="shared" si="21"/>
        <v>-1.7331179632935761E-3</v>
      </c>
      <c r="K66">
        <v>132.1</v>
      </c>
      <c r="L66">
        <f t="shared" si="33"/>
        <v>4.5551724137931</v>
      </c>
      <c r="M66">
        <v>1</v>
      </c>
      <c r="N66">
        <f t="shared" si="34"/>
        <v>0.1</v>
      </c>
      <c r="O66">
        <v>1.6880358818914452</v>
      </c>
      <c r="P66">
        <v>4.5551724137931</v>
      </c>
      <c r="AD66">
        <v>110</v>
      </c>
      <c r="AE66">
        <v>0.1</v>
      </c>
      <c r="AF66">
        <f t="shared" si="35"/>
        <v>1.9198055555555555</v>
      </c>
      <c r="AG66">
        <f t="shared" si="37"/>
        <v>1.7452777777777781E-3</v>
      </c>
      <c r="AH66">
        <f t="shared" si="38"/>
        <v>0.67098346792091856</v>
      </c>
      <c r="AI66">
        <f t="shared" si="39"/>
        <v>1.0863301663741609E-3</v>
      </c>
      <c r="AJ66">
        <v>65.400000000000006</v>
      </c>
      <c r="AK66">
        <f t="shared" si="40"/>
        <v>6.54E-2</v>
      </c>
      <c r="AL66">
        <v>1</v>
      </c>
      <c r="AM66">
        <f t="shared" si="42"/>
        <v>1E-3</v>
      </c>
      <c r="AO66">
        <f t="shared" si="36"/>
        <v>0.67098346792091856</v>
      </c>
      <c r="AP66">
        <f t="shared" si="41"/>
        <v>6.54E-2</v>
      </c>
    </row>
    <row r="67" spans="3:42" x14ac:dyDescent="0.5">
      <c r="D67">
        <v>30</v>
      </c>
      <c r="E67">
        <v>0.1</v>
      </c>
      <c r="F67">
        <f t="shared" si="30"/>
        <v>0.5235833333333334</v>
      </c>
      <c r="G67">
        <f t="shared" si="32"/>
        <v>1.7452777777777781E-3</v>
      </c>
      <c r="H67">
        <f t="shared" si="31"/>
        <v>1.6378299557948135</v>
      </c>
      <c r="I67">
        <f t="shared" si="21"/>
        <v>-1.7412551369765106E-3</v>
      </c>
      <c r="K67">
        <v>138.5</v>
      </c>
      <c r="L67">
        <f t="shared" si="33"/>
        <v>4.7758620689655125</v>
      </c>
      <c r="M67">
        <v>1</v>
      </c>
      <c r="N67">
        <f t="shared" si="34"/>
        <v>0.1</v>
      </c>
      <c r="O67">
        <v>1.6378299557948135</v>
      </c>
      <c r="P67">
        <v>4.7758620689655125</v>
      </c>
      <c r="AD67">
        <v>120</v>
      </c>
      <c r="AE67">
        <v>0.1</v>
      </c>
      <c r="AF67">
        <f t="shared" si="35"/>
        <v>2.0943333333333336</v>
      </c>
      <c r="AG67">
        <f t="shared" si="37"/>
        <v>1.7452777777777781E-3</v>
      </c>
      <c r="AH67">
        <f t="shared" si="38"/>
        <v>0.74997325273558579</v>
      </c>
      <c r="AI67">
        <f t="shared" si="39"/>
        <v>1.1907286073503665E-3</v>
      </c>
      <c r="AJ67">
        <v>78.599999999999994</v>
      </c>
      <c r="AK67">
        <f t="shared" si="40"/>
        <v>7.8599999999999989E-2</v>
      </c>
      <c r="AL67">
        <v>1</v>
      </c>
      <c r="AM67">
        <f t="shared" si="42"/>
        <v>1E-3</v>
      </c>
      <c r="AO67">
        <f t="shared" si="36"/>
        <v>0.74997325273558579</v>
      </c>
      <c r="AP67">
        <f t="shared" si="41"/>
        <v>7.8599999999999989E-2</v>
      </c>
    </row>
    <row r="68" spans="3:42" x14ac:dyDescent="0.5">
      <c r="D68">
        <v>20</v>
      </c>
      <c r="E68">
        <v>0.1</v>
      </c>
      <c r="F68">
        <f t="shared" si="30"/>
        <v>0.34905555555555556</v>
      </c>
      <c r="G68">
        <f t="shared" si="32"/>
        <v>1.7452777777777781E-3</v>
      </c>
      <c r="H68">
        <f t="shared" si="31"/>
        <v>1.6009528264899993</v>
      </c>
      <c r="I68">
        <f t="shared" si="21"/>
        <v>-1.7444374405732668E-3</v>
      </c>
      <c r="K68">
        <v>144.30000000000001</v>
      </c>
      <c r="L68">
        <f t="shared" si="33"/>
        <v>4.9758620689655135</v>
      </c>
      <c r="M68">
        <v>1</v>
      </c>
      <c r="N68">
        <f t="shared" si="34"/>
        <v>0.1</v>
      </c>
      <c r="O68">
        <v>1.6009528264899993</v>
      </c>
      <c r="P68">
        <v>4.9758620689655135</v>
      </c>
      <c r="AD68">
        <v>130</v>
      </c>
      <c r="AE68">
        <v>0.1</v>
      </c>
      <c r="AF68">
        <f t="shared" si="35"/>
        <v>2.2688611111111112</v>
      </c>
      <c r="AG68">
        <f t="shared" si="37"/>
        <v>1.7452777777777781E-3</v>
      </c>
      <c r="AH68">
        <f t="shared" si="38"/>
        <v>0.82136817362430803</v>
      </c>
      <c r="AI68">
        <f t="shared" si="39"/>
        <v>1.2787172589115992E-3</v>
      </c>
      <c r="AJ68">
        <v>85.9</v>
      </c>
      <c r="AK68">
        <f t="shared" si="40"/>
        <v>8.5900000000000004E-2</v>
      </c>
      <c r="AL68">
        <v>1</v>
      </c>
      <c r="AM68">
        <f t="shared" si="42"/>
        <v>1E-3</v>
      </c>
      <c r="AO68">
        <f t="shared" si="36"/>
        <v>0.82136817362430803</v>
      </c>
      <c r="AP68">
        <f t="shared" si="41"/>
        <v>8.5900000000000004E-2</v>
      </c>
    </row>
    <row r="69" spans="3:42" x14ac:dyDescent="0.5">
      <c r="D69">
        <v>10</v>
      </c>
      <c r="E69">
        <v>0.1</v>
      </c>
      <c r="F69">
        <f t="shared" si="30"/>
        <v>0.17452777777777778</v>
      </c>
      <c r="G69">
        <f t="shared" si="32"/>
        <v>1.7452777777777781E-3</v>
      </c>
      <c r="H69">
        <f t="shared" si="31"/>
        <v>1.5783920764148944</v>
      </c>
      <c r="I69">
        <f t="shared" si="21"/>
        <v>-1.7452149765756157E-3</v>
      </c>
      <c r="K69">
        <v>144.4</v>
      </c>
      <c r="L69">
        <f t="shared" si="33"/>
        <v>4.9793103448275824</v>
      </c>
      <c r="M69">
        <v>1</v>
      </c>
      <c r="N69">
        <f t="shared" si="34"/>
        <v>0.1</v>
      </c>
      <c r="O69">
        <v>1.5783920764148944</v>
      </c>
      <c r="P69">
        <v>4.9793103448275824</v>
      </c>
      <c r="AD69">
        <v>140</v>
      </c>
      <c r="AE69">
        <v>0.1</v>
      </c>
      <c r="AF69">
        <f t="shared" si="35"/>
        <v>2.4433888888888888</v>
      </c>
      <c r="AG69">
        <f t="shared" si="37"/>
        <v>1.7452777777777781E-3</v>
      </c>
      <c r="AH69">
        <f t="shared" si="38"/>
        <v>0.88299905967291992</v>
      </c>
      <c r="AI69">
        <f t="shared" si="39"/>
        <v>1.3494485248397581E-3</v>
      </c>
      <c r="AJ69">
        <v>87.5</v>
      </c>
      <c r="AK69">
        <f t="shared" si="40"/>
        <v>8.7499999999999994E-2</v>
      </c>
      <c r="AL69">
        <v>1</v>
      </c>
      <c r="AM69">
        <f t="shared" si="42"/>
        <v>1E-3</v>
      </c>
      <c r="AO69">
        <f t="shared" si="36"/>
        <v>0.88299905967291992</v>
      </c>
      <c r="AP69">
        <f t="shared" si="41"/>
        <v>8.7499999999999994E-2</v>
      </c>
    </row>
    <row r="70" spans="3:42" x14ac:dyDescent="0.5">
      <c r="D70">
        <v>0</v>
      </c>
      <c r="E70">
        <v>0.1</v>
      </c>
      <c r="F70">
        <f t="shared" si="30"/>
        <v>0</v>
      </c>
      <c r="G70">
        <f t="shared" si="32"/>
        <v>1.7452777777777781E-3</v>
      </c>
      <c r="H70">
        <f t="shared" si="31"/>
        <v>1.5707963267948966</v>
      </c>
      <c r="I70">
        <f t="shared" si="21"/>
        <v>-1.7452768917601527E-3</v>
      </c>
      <c r="K70">
        <v>141.5</v>
      </c>
      <c r="L70">
        <f t="shared" si="33"/>
        <v>4.8793103448275819</v>
      </c>
      <c r="M70">
        <v>1</v>
      </c>
      <c r="N70">
        <f t="shared" si="34"/>
        <v>0.1</v>
      </c>
      <c r="O70">
        <v>1.5707963267948966</v>
      </c>
      <c r="P70">
        <v>4.8793103448275819</v>
      </c>
      <c r="AD70">
        <v>150</v>
      </c>
      <c r="AE70">
        <v>0.1</v>
      </c>
      <c r="AF70">
        <f t="shared" si="35"/>
        <v>2.6179166666666669</v>
      </c>
      <c r="AG70">
        <f t="shared" si="37"/>
        <v>1.7452777777777781E-3</v>
      </c>
      <c r="AH70">
        <f t="shared" si="38"/>
        <v>0.93299339777030976</v>
      </c>
      <c r="AI70">
        <f t="shared" si="39"/>
        <v>1.4030725956087897E-3</v>
      </c>
      <c r="AJ70">
        <v>99.1</v>
      </c>
      <c r="AK70">
        <f t="shared" si="40"/>
        <v>9.9099999999999994E-2</v>
      </c>
      <c r="AL70">
        <v>1</v>
      </c>
      <c r="AM70">
        <f t="shared" si="42"/>
        <v>1E-3</v>
      </c>
      <c r="AO70">
        <f t="shared" si="36"/>
        <v>0.93299339777030976</v>
      </c>
      <c r="AP70">
        <f t="shared" si="41"/>
        <v>9.9099999999999994E-2</v>
      </c>
    </row>
    <row r="71" spans="3:42" x14ac:dyDescent="0.5">
      <c r="AD71">
        <v>160</v>
      </c>
      <c r="AE71">
        <v>0.1</v>
      </c>
      <c r="AF71">
        <f t="shared" si="35"/>
        <v>2.7924444444444445</v>
      </c>
      <c r="AG71">
        <f t="shared" si="37"/>
        <v>1.7452777777777781E-3</v>
      </c>
      <c r="AH71">
        <f t="shared" si="38"/>
        <v>0.96983222462435692</v>
      </c>
      <c r="AI71">
        <f t="shared" si="39"/>
        <v>1.4403495858624771E-3</v>
      </c>
      <c r="AJ71">
        <v>99.1</v>
      </c>
      <c r="AK71">
        <f t="shared" si="40"/>
        <v>9.9099999999999994E-2</v>
      </c>
      <c r="AL71">
        <v>1</v>
      </c>
      <c r="AM71">
        <f t="shared" si="42"/>
        <v>1E-3</v>
      </c>
      <c r="AO71">
        <f t="shared" si="36"/>
        <v>0.96983222462435692</v>
      </c>
      <c r="AP71">
        <f t="shared" si="41"/>
        <v>9.9099999999999994E-2</v>
      </c>
    </row>
    <row r="72" spans="3:42" x14ac:dyDescent="0.5">
      <c r="C72" t="s">
        <v>2</v>
      </c>
      <c r="N72" t="s">
        <v>28</v>
      </c>
      <c r="AD72">
        <v>170</v>
      </c>
      <c r="AE72">
        <v>0.1</v>
      </c>
      <c r="AF72">
        <f t="shared" si="35"/>
        <v>2.9669722222222226</v>
      </c>
      <c r="AG72">
        <f t="shared" si="37"/>
        <v>1.7452777777777781E-3</v>
      </c>
      <c r="AH72">
        <f t="shared" si="38"/>
        <v>0.99239627697754851</v>
      </c>
      <c r="AI72">
        <f t="shared" si="39"/>
        <v>1.4622199419855875E-3</v>
      </c>
      <c r="AJ72">
        <v>103.4</v>
      </c>
      <c r="AK72">
        <f t="shared" si="40"/>
        <v>0.10340000000000001</v>
      </c>
      <c r="AL72">
        <v>1</v>
      </c>
      <c r="AM72">
        <f t="shared" si="42"/>
        <v>1E-3</v>
      </c>
      <c r="AO72">
        <f t="shared" si="36"/>
        <v>0.99239627697754851</v>
      </c>
      <c r="AP72">
        <f t="shared" si="41"/>
        <v>0.10340000000000001</v>
      </c>
    </row>
    <row r="73" spans="3:42" x14ac:dyDescent="0.5">
      <c r="C73" t="s">
        <v>16</v>
      </c>
      <c r="D73" t="s">
        <v>11</v>
      </c>
      <c r="E73" t="s">
        <v>29</v>
      </c>
      <c r="F73" t="s">
        <v>12</v>
      </c>
      <c r="G73" t="s">
        <v>32</v>
      </c>
      <c r="H73" t="s">
        <v>72</v>
      </c>
      <c r="I73" t="s">
        <v>30</v>
      </c>
      <c r="K73" t="s">
        <v>3</v>
      </c>
      <c r="L73" t="s">
        <v>21</v>
      </c>
      <c r="M73" t="s">
        <v>7</v>
      </c>
      <c r="N73" t="s">
        <v>25</v>
      </c>
      <c r="O73" t="s">
        <v>26</v>
      </c>
      <c r="P73" t="s">
        <v>27</v>
      </c>
      <c r="AD73">
        <v>180</v>
      </c>
      <c r="AE73">
        <v>0.1</v>
      </c>
      <c r="AF73">
        <f t="shared" si="35"/>
        <v>3.1415000000000002</v>
      </c>
      <c r="AG73">
        <f t="shared" si="37"/>
        <v>1.7452777777777781E-3</v>
      </c>
      <c r="AH73">
        <f t="shared" si="38"/>
        <v>0.99999999785382809</v>
      </c>
      <c r="AI73">
        <f t="shared" si="39"/>
        <v>1.4694227415738004E-3</v>
      </c>
      <c r="AJ73">
        <v>102.5</v>
      </c>
      <c r="AK73">
        <f t="shared" si="40"/>
        <v>0.10249999999999999</v>
      </c>
      <c r="AL73">
        <v>1</v>
      </c>
      <c r="AM73">
        <f t="shared" si="42"/>
        <v>1E-3</v>
      </c>
      <c r="AO73">
        <f t="shared" si="36"/>
        <v>0.99999999785382809</v>
      </c>
      <c r="AP73">
        <f t="shared" si="41"/>
        <v>0.10249999999999999</v>
      </c>
    </row>
    <row r="74" spans="3:42" x14ac:dyDescent="0.5">
      <c r="C74" t="s">
        <v>22</v>
      </c>
      <c r="D74">
        <v>180</v>
      </c>
      <c r="E74">
        <v>0.1</v>
      </c>
      <c r="F74">
        <f t="shared" ref="F74:F92" si="43">(D74*3.1415)/ 180</f>
        <v>3.1415000000000002</v>
      </c>
      <c r="G74">
        <f>E74*3.1415/180</f>
        <v>1.7452777777777781E-3</v>
      </c>
      <c r="H74">
        <f>ABS((0.5*COS(F74))-0.5)</f>
        <v>0.99999999785382809</v>
      </c>
      <c r="I74">
        <f>ABS(COS(H74+G74)-COS(H74))</f>
        <v>1.4694227415738004E-3</v>
      </c>
      <c r="K74">
        <v>0.55300000000000005</v>
      </c>
      <c r="L74">
        <f>K74/(1-$C$75)</f>
        <v>19.068965517241363</v>
      </c>
      <c r="M74">
        <v>1E-3</v>
      </c>
      <c r="N74">
        <f>M74*1000</f>
        <v>1</v>
      </c>
      <c r="O74" s="5">
        <f>H74</f>
        <v>0.99999999785382809</v>
      </c>
      <c r="P74" s="2">
        <v>19.068965517241363</v>
      </c>
    </row>
    <row r="75" spans="3:42" x14ac:dyDescent="0.5">
      <c r="C75">
        <v>0.97099999999999997</v>
      </c>
      <c r="D75">
        <v>170</v>
      </c>
      <c r="E75">
        <v>0.1</v>
      </c>
      <c r="F75">
        <f t="shared" si="43"/>
        <v>2.9669722222222226</v>
      </c>
      <c r="G75">
        <f t="shared" ref="G75:G92" si="44">E75*3.1415/180</f>
        <v>1.7452777777777781E-3</v>
      </c>
      <c r="H75">
        <f t="shared" ref="H75:H92" si="45">ABS((0.5*COS(F75))-0.5)</f>
        <v>0.99239627697754851</v>
      </c>
      <c r="I75">
        <f t="shared" ref="I75:I92" si="46">ABS(COS(H75+G75)-COS(H75))</f>
        <v>1.4622199419855875E-3</v>
      </c>
      <c r="K75">
        <v>0.55100000000000005</v>
      </c>
      <c r="L75">
        <f t="shared" ref="L75:L92" si="47">K75/(1-$C$75)</f>
        <v>18.999999999999986</v>
      </c>
      <c r="M75">
        <v>1E-3</v>
      </c>
      <c r="N75">
        <f t="shared" ref="N75:N92" si="48">M75*1000</f>
        <v>1</v>
      </c>
      <c r="O75" s="5">
        <f t="shared" ref="O75:O92" si="49">H75</f>
        <v>0.99239627697754851</v>
      </c>
      <c r="P75" s="2">
        <v>18.999999999999986</v>
      </c>
    </row>
    <row r="76" spans="3:42" x14ac:dyDescent="0.5">
      <c r="D76">
        <v>160</v>
      </c>
      <c r="E76">
        <v>0.1</v>
      </c>
      <c r="F76">
        <f t="shared" si="43"/>
        <v>2.7924444444444445</v>
      </c>
      <c r="G76">
        <f t="shared" si="44"/>
        <v>1.7452777777777781E-3</v>
      </c>
      <c r="H76">
        <f t="shared" si="45"/>
        <v>0.96983222462435692</v>
      </c>
      <c r="I76">
        <f t="shared" si="46"/>
        <v>1.4403495858624771E-3</v>
      </c>
      <c r="K76">
        <v>0.55300000000000005</v>
      </c>
      <c r="L76">
        <f t="shared" si="47"/>
        <v>19.068965517241363</v>
      </c>
      <c r="M76">
        <v>1E-3</v>
      </c>
      <c r="N76">
        <f t="shared" si="48"/>
        <v>1</v>
      </c>
      <c r="O76" s="5">
        <f t="shared" si="49"/>
        <v>0.96983222462435692</v>
      </c>
      <c r="P76" s="2">
        <v>19.068965517241363</v>
      </c>
    </row>
    <row r="77" spans="3:42" x14ac:dyDescent="0.5">
      <c r="D77">
        <v>150</v>
      </c>
      <c r="E77">
        <v>0.1</v>
      </c>
      <c r="F77">
        <f t="shared" si="43"/>
        <v>2.6179166666666669</v>
      </c>
      <c r="G77">
        <f t="shared" si="44"/>
        <v>1.7452777777777781E-3</v>
      </c>
      <c r="H77">
        <f t="shared" si="45"/>
        <v>0.93299339777030976</v>
      </c>
      <c r="I77">
        <f t="shared" si="46"/>
        <v>1.4030725956087897E-3</v>
      </c>
      <c r="K77" s="3">
        <v>0.55000000000000004</v>
      </c>
      <c r="L77">
        <f t="shared" si="47"/>
        <v>18.965517241379295</v>
      </c>
      <c r="M77">
        <v>1E-3</v>
      </c>
      <c r="N77">
        <f t="shared" si="48"/>
        <v>1</v>
      </c>
      <c r="O77" s="5">
        <f t="shared" si="49"/>
        <v>0.93299339777030976</v>
      </c>
      <c r="P77" s="2">
        <v>18.965517241379295</v>
      </c>
    </row>
    <row r="78" spans="3:42" x14ac:dyDescent="0.5">
      <c r="D78">
        <v>140</v>
      </c>
      <c r="E78">
        <v>0.1</v>
      </c>
      <c r="F78">
        <f t="shared" si="43"/>
        <v>2.4433888888888888</v>
      </c>
      <c r="G78">
        <f t="shared" si="44"/>
        <v>1.7452777777777781E-3</v>
      </c>
      <c r="H78">
        <f t="shared" si="45"/>
        <v>0.88299905967291992</v>
      </c>
      <c r="I78">
        <f t="shared" si="46"/>
        <v>1.3494485248397581E-3</v>
      </c>
      <c r="K78">
        <v>0.54800000000000004</v>
      </c>
      <c r="L78">
        <f t="shared" si="47"/>
        <v>18.896551724137915</v>
      </c>
      <c r="M78">
        <v>1E-3</v>
      </c>
      <c r="N78">
        <f t="shared" si="48"/>
        <v>1</v>
      </c>
      <c r="O78" s="5">
        <f t="shared" si="49"/>
        <v>0.88299905967291992</v>
      </c>
      <c r="P78" s="2">
        <v>18.896551724137915</v>
      </c>
    </row>
    <row r="79" spans="3:42" x14ac:dyDescent="0.5">
      <c r="D79">
        <v>130</v>
      </c>
      <c r="E79">
        <v>0.1</v>
      </c>
      <c r="F79">
        <f t="shared" si="43"/>
        <v>2.2688611111111112</v>
      </c>
      <c r="G79">
        <f t="shared" si="44"/>
        <v>1.7452777777777781E-3</v>
      </c>
      <c r="H79">
        <f t="shared" si="45"/>
        <v>0.82136817362430803</v>
      </c>
      <c r="I79">
        <f t="shared" si="46"/>
        <v>1.2787172589115992E-3</v>
      </c>
      <c r="K79">
        <v>0.51300000000000001</v>
      </c>
      <c r="L79">
        <f t="shared" si="47"/>
        <v>17.689655172413779</v>
      </c>
      <c r="M79">
        <v>1E-3</v>
      </c>
      <c r="N79">
        <f t="shared" si="48"/>
        <v>1</v>
      </c>
      <c r="O79" s="5">
        <f t="shared" si="49"/>
        <v>0.82136817362430803</v>
      </c>
      <c r="P79" s="2">
        <v>17.689655172413779</v>
      </c>
    </row>
    <row r="80" spans="3:42" x14ac:dyDescent="0.5">
      <c r="D80">
        <v>120</v>
      </c>
      <c r="E80">
        <v>0.1</v>
      </c>
      <c r="F80">
        <f t="shared" si="43"/>
        <v>2.0943333333333336</v>
      </c>
      <c r="G80">
        <f t="shared" si="44"/>
        <v>1.7452777777777781E-3</v>
      </c>
      <c r="H80">
        <f t="shared" si="45"/>
        <v>0.74997325273558579</v>
      </c>
      <c r="I80">
        <f t="shared" si="46"/>
        <v>1.1907286073503665E-3</v>
      </c>
      <c r="K80">
        <v>0.313</v>
      </c>
      <c r="L80">
        <f t="shared" si="47"/>
        <v>10.793103448275852</v>
      </c>
      <c r="M80">
        <v>1E-3</v>
      </c>
      <c r="N80">
        <f t="shared" si="48"/>
        <v>1</v>
      </c>
      <c r="O80" s="5">
        <f t="shared" si="49"/>
        <v>0.74997325273558579</v>
      </c>
      <c r="P80" s="2">
        <v>10.793103448275852</v>
      </c>
    </row>
    <row r="81" spans="3:27" x14ac:dyDescent="0.5">
      <c r="D81">
        <v>110</v>
      </c>
      <c r="E81">
        <v>0.1</v>
      </c>
      <c r="F81">
        <f t="shared" si="43"/>
        <v>1.9198055555555555</v>
      </c>
      <c r="G81">
        <f t="shared" si="44"/>
        <v>1.7452777777777781E-3</v>
      </c>
      <c r="H81">
        <f t="shared" si="45"/>
        <v>0.67098346792091856</v>
      </c>
      <c r="I81">
        <f t="shared" si="46"/>
        <v>1.0863301663741609E-3</v>
      </c>
      <c r="K81">
        <v>0.28299999999999997</v>
      </c>
      <c r="L81">
        <f t="shared" si="47"/>
        <v>9.7586206896551637</v>
      </c>
      <c r="M81">
        <v>1E-3</v>
      </c>
      <c r="N81">
        <f t="shared" si="48"/>
        <v>1</v>
      </c>
      <c r="O81" s="5">
        <f t="shared" si="49"/>
        <v>0.67098346792091856</v>
      </c>
      <c r="P81" s="5">
        <v>9.7586206896551637</v>
      </c>
    </row>
    <row r="82" spans="3:27" x14ac:dyDescent="0.5">
      <c r="D82">
        <v>100</v>
      </c>
      <c r="E82">
        <v>0.1</v>
      </c>
      <c r="F82">
        <f t="shared" si="43"/>
        <v>1.7452777777777779</v>
      </c>
      <c r="G82">
        <f t="shared" si="44"/>
        <v>1.7452777777777781E-3</v>
      </c>
      <c r="H82">
        <f t="shared" si="45"/>
        <v>0.5867987426146819</v>
      </c>
      <c r="I82">
        <f t="shared" si="46"/>
        <v>9.6762476286238464E-4</v>
      </c>
      <c r="K82">
        <v>0.13300000000000001</v>
      </c>
      <c r="L82">
        <f t="shared" si="47"/>
        <v>4.5862068965517206</v>
      </c>
      <c r="M82">
        <v>1E-3</v>
      </c>
      <c r="N82">
        <f t="shared" si="48"/>
        <v>1</v>
      </c>
      <c r="O82" s="5">
        <f t="shared" si="49"/>
        <v>0.5867987426146819</v>
      </c>
      <c r="P82" s="5">
        <v>4.5862068965517206</v>
      </c>
    </row>
    <row r="83" spans="3:27" x14ac:dyDescent="0.5">
      <c r="D83">
        <v>90</v>
      </c>
      <c r="E83">
        <v>0.1</v>
      </c>
      <c r="F83">
        <f t="shared" si="43"/>
        <v>1.5707500000000001</v>
      </c>
      <c r="G83">
        <f t="shared" si="44"/>
        <v>1.7452777777777781E-3</v>
      </c>
      <c r="H83">
        <f t="shared" si="45"/>
        <v>0.49997683660256004</v>
      </c>
      <c r="I83">
        <f t="shared" si="46"/>
        <v>8.3803140840388313E-4</v>
      </c>
      <c r="K83" s="4">
        <v>3.8699999999999998E-2</v>
      </c>
      <c r="L83">
        <f t="shared" si="47"/>
        <v>1.3344827586206884</v>
      </c>
      <c r="M83">
        <v>1E-3</v>
      </c>
      <c r="N83">
        <f t="shared" si="48"/>
        <v>1</v>
      </c>
      <c r="O83" s="5">
        <f t="shared" si="49"/>
        <v>0.49997683660256004</v>
      </c>
      <c r="P83" s="5">
        <v>1.3344827586206884</v>
      </c>
    </row>
    <row r="84" spans="3:27" x14ac:dyDescent="0.5">
      <c r="D84">
        <v>80</v>
      </c>
      <c r="E84">
        <v>0.1</v>
      </c>
      <c r="F84">
        <f t="shared" si="43"/>
        <v>1.3962222222222223</v>
      </c>
      <c r="G84">
        <f t="shared" si="44"/>
        <v>1.7452777777777781E-3</v>
      </c>
      <c r="H84">
        <f t="shared" si="45"/>
        <v>0.41315563435713998</v>
      </c>
      <c r="I84">
        <f t="shared" si="46"/>
        <v>7.021260285663411E-4</v>
      </c>
      <c r="K84">
        <v>0.121</v>
      </c>
      <c r="L84">
        <f t="shared" si="47"/>
        <v>4.1724137931034448</v>
      </c>
      <c r="M84">
        <v>1E-3</v>
      </c>
      <c r="N84">
        <f t="shared" si="48"/>
        <v>1</v>
      </c>
      <c r="O84" s="5">
        <f t="shared" si="49"/>
        <v>0.41315563435713998</v>
      </c>
      <c r="P84" s="5">
        <v>4.1724137931034448</v>
      </c>
    </row>
    <row r="85" spans="3:27" x14ac:dyDescent="0.5">
      <c r="D85">
        <v>70</v>
      </c>
      <c r="E85">
        <v>0.1</v>
      </c>
      <c r="F85">
        <f t="shared" si="43"/>
        <v>1.2216944444444444</v>
      </c>
      <c r="G85">
        <f t="shared" si="44"/>
        <v>1.7452777777777781E-3</v>
      </c>
      <c r="H85">
        <f t="shared" si="45"/>
        <v>0.32897299896867155</v>
      </c>
      <c r="I85">
        <f t="shared" si="46"/>
        <v>5.6529014965556179E-4</v>
      </c>
      <c r="K85" s="3">
        <v>0.18</v>
      </c>
      <c r="L85">
        <f t="shared" si="47"/>
        <v>6.2068965517241326</v>
      </c>
      <c r="M85">
        <v>1E-3</v>
      </c>
      <c r="N85">
        <f t="shared" si="48"/>
        <v>1</v>
      </c>
      <c r="O85" s="5">
        <f t="shared" si="49"/>
        <v>0.32897299896867155</v>
      </c>
      <c r="P85" s="5">
        <v>6.2068965517241326</v>
      </c>
    </row>
    <row r="86" spans="3:27" x14ac:dyDescent="0.5">
      <c r="D86">
        <v>60</v>
      </c>
      <c r="E86">
        <v>0.1</v>
      </c>
      <c r="F86">
        <f t="shared" si="43"/>
        <v>1.0471666666666668</v>
      </c>
      <c r="G86">
        <f t="shared" si="44"/>
        <v>1.7452777777777781E-3</v>
      </c>
      <c r="H86">
        <f t="shared" si="45"/>
        <v>0.24998662672548183</v>
      </c>
      <c r="I86">
        <f t="shared" si="46"/>
        <v>4.3324145412593218E-4</v>
      </c>
      <c r="K86">
        <v>0.27700000000000002</v>
      </c>
      <c r="L86">
        <f t="shared" si="47"/>
        <v>9.5517241379310267</v>
      </c>
      <c r="M86">
        <v>1E-3</v>
      </c>
      <c r="N86">
        <f t="shared" si="48"/>
        <v>1</v>
      </c>
      <c r="O86" s="5">
        <f t="shared" si="49"/>
        <v>0.24998662672548183</v>
      </c>
      <c r="P86" s="5">
        <v>9.5517241379310267</v>
      </c>
    </row>
    <row r="87" spans="3:27" x14ac:dyDescent="0.5">
      <c r="D87">
        <v>50</v>
      </c>
      <c r="E87">
        <v>0.1</v>
      </c>
      <c r="F87">
        <f t="shared" si="43"/>
        <v>0.87263888888888896</v>
      </c>
      <c r="G87">
        <f t="shared" si="44"/>
        <v>1.7452777777777781E-3</v>
      </c>
      <c r="H87">
        <f t="shared" si="45"/>
        <v>0.17859633737878855</v>
      </c>
      <c r="I87">
        <f t="shared" si="46"/>
        <v>3.1154444199987807E-4</v>
      </c>
      <c r="K87">
        <v>0.44500000000000001</v>
      </c>
      <c r="L87">
        <f t="shared" si="47"/>
        <v>15.344827586206883</v>
      </c>
      <c r="M87">
        <v>1E-3</v>
      </c>
      <c r="N87">
        <f t="shared" si="48"/>
        <v>1</v>
      </c>
      <c r="O87" s="5">
        <f t="shared" si="49"/>
        <v>0.17859633737878855</v>
      </c>
      <c r="P87" s="2">
        <v>15.344827586206883</v>
      </c>
    </row>
    <row r="88" spans="3:27" x14ac:dyDescent="0.5">
      <c r="D88">
        <v>40</v>
      </c>
      <c r="E88">
        <v>0.1</v>
      </c>
      <c r="F88">
        <f t="shared" si="43"/>
        <v>0.69811111111111113</v>
      </c>
      <c r="G88">
        <f t="shared" si="44"/>
        <v>1.7452777777777781E-3</v>
      </c>
      <c r="H88">
        <f t="shared" si="45"/>
        <v>0.11697116112397621</v>
      </c>
      <c r="I88">
        <f t="shared" si="46"/>
        <v>2.0519444067057524E-4</v>
      </c>
      <c r="K88" s="3">
        <v>0.43</v>
      </c>
      <c r="L88">
        <f t="shared" si="47"/>
        <v>14.827586206896539</v>
      </c>
      <c r="M88">
        <v>1E-3</v>
      </c>
      <c r="N88">
        <f t="shared" si="48"/>
        <v>1</v>
      </c>
      <c r="O88" s="5">
        <f t="shared" si="49"/>
        <v>0.11697116112397621</v>
      </c>
      <c r="P88" s="2">
        <v>14.827586206896539</v>
      </c>
    </row>
    <row r="89" spans="3:27" x14ac:dyDescent="0.5">
      <c r="D89">
        <v>30</v>
      </c>
      <c r="E89">
        <v>0.1</v>
      </c>
      <c r="F89">
        <f t="shared" si="43"/>
        <v>0.5235833333333334</v>
      </c>
      <c r="G89">
        <f t="shared" si="44"/>
        <v>1.7452777777777781E-3</v>
      </c>
      <c r="H89">
        <f t="shared" si="45"/>
        <v>6.6983437593168327E-2</v>
      </c>
      <c r="I89">
        <f t="shared" si="46"/>
        <v>1.1833682592454764E-4</v>
      </c>
      <c r="K89">
        <v>0.45800000000000002</v>
      </c>
      <c r="L89">
        <f t="shared" si="47"/>
        <v>15.793103448275849</v>
      </c>
      <c r="M89">
        <v>1E-3</v>
      </c>
      <c r="N89">
        <f t="shared" si="48"/>
        <v>1</v>
      </c>
      <c r="O89" s="5">
        <f t="shared" si="49"/>
        <v>6.6983437593168327E-2</v>
      </c>
      <c r="P89" s="2">
        <v>15.793103448275849</v>
      </c>
    </row>
    <row r="90" spans="3:27" x14ac:dyDescent="0.5">
      <c r="D90">
        <v>20</v>
      </c>
      <c r="E90">
        <v>0.1</v>
      </c>
      <c r="F90">
        <f t="shared" si="43"/>
        <v>0.34905555555555556</v>
      </c>
      <c r="G90">
        <f t="shared" si="44"/>
        <v>1.7452777777777781E-3</v>
      </c>
      <c r="H90">
        <f t="shared" si="45"/>
        <v>3.0151929110051601E-2</v>
      </c>
      <c r="I90">
        <f t="shared" si="46"/>
        <v>5.413779642648997E-5</v>
      </c>
      <c r="K90">
        <v>0.45300000000000001</v>
      </c>
      <c r="L90">
        <f t="shared" si="47"/>
        <v>15.6206896551724</v>
      </c>
      <c r="M90">
        <v>1E-3</v>
      </c>
      <c r="N90">
        <f t="shared" si="48"/>
        <v>1</v>
      </c>
      <c r="O90" s="5">
        <f t="shared" si="49"/>
        <v>3.0151929110051601E-2</v>
      </c>
      <c r="P90" s="2">
        <v>15.6206896551724</v>
      </c>
    </row>
    <row r="91" spans="3:27" x14ac:dyDescent="0.5">
      <c r="D91">
        <v>10</v>
      </c>
      <c r="E91">
        <v>0.1</v>
      </c>
      <c r="F91">
        <f t="shared" si="43"/>
        <v>0.17452777777777778</v>
      </c>
      <c r="G91">
        <f t="shared" si="44"/>
        <v>1.7452777777777781E-3</v>
      </c>
      <c r="H91">
        <f t="shared" si="45"/>
        <v>7.5956765802242532E-3</v>
      </c>
      <c r="I91">
        <f t="shared" si="46"/>
        <v>1.4779384282070929E-5</v>
      </c>
      <c r="K91">
        <v>0.45400000000000001</v>
      </c>
      <c r="L91">
        <f t="shared" si="47"/>
        <v>15.655172413793091</v>
      </c>
      <c r="M91">
        <v>1E-3</v>
      </c>
      <c r="N91">
        <f t="shared" si="48"/>
        <v>1</v>
      </c>
      <c r="O91" s="5">
        <f t="shared" si="49"/>
        <v>7.5956765802242532E-3</v>
      </c>
      <c r="P91" s="2">
        <v>15.655172413793091</v>
      </c>
    </row>
    <row r="92" spans="3:27" x14ac:dyDescent="0.5">
      <c r="D92">
        <v>0</v>
      </c>
      <c r="E92">
        <v>0.1</v>
      </c>
      <c r="F92">
        <f t="shared" si="43"/>
        <v>0</v>
      </c>
      <c r="G92">
        <f t="shared" si="44"/>
        <v>1.7452777777777781E-3</v>
      </c>
      <c r="H92">
        <f t="shared" si="45"/>
        <v>0</v>
      </c>
      <c r="I92">
        <f t="shared" si="46"/>
        <v>1.5229968741703459E-6</v>
      </c>
      <c r="K92" s="3">
        <v>0.46</v>
      </c>
      <c r="L92">
        <f t="shared" si="47"/>
        <v>15.862068965517228</v>
      </c>
      <c r="M92">
        <v>1E-3</v>
      </c>
      <c r="N92">
        <f t="shared" si="48"/>
        <v>1</v>
      </c>
      <c r="O92" s="5">
        <f t="shared" si="49"/>
        <v>0</v>
      </c>
      <c r="P92" s="2">
        <v>15.862068965517228</v>
      </c>
    </row>
    <row r="94" spans="3:27" x14ac:dyDescent="0.5">
      <c r="C94" t="s">
        <v>2</v>
      </c>
      <c r="N94" t="s">
        <v>28</v>
      </c>
    </row>
    <row r="95" spans="3:27" x14ac:dyDescent="0.5">
      <c r="C95" t="s">
        <v>17</v>
      </c>
      <c r="D95" t="s">
        <v>11</v>
      </c>
      <c r="E95" t="s">
        <v>29</v>
      </c>
      <c r="F95" t="s">
        <v>12</v>
      </c>
      <c r="G95" t="s">
        <v>32</v>
      </c>
      <c r="H95" t="s">
        <v>72</v>
      </c>
      <c r="I95" t="s">
        <v>30</v>
      </c>
      <c r="K95" t="s">
        <v>3</v>
      </c>
      <c r="L95" t="s">
        <v>21</v>
      </c>
      <c r="M95" t="s">
        <v>7</v>
      </c>
      <c r="N95" t="s">
        <v>25</v>
      </c>
      <c r="AA95" t="s">
        <v>42</v>
      </c>
    </row>
    <row r="96" spans="3:27" x14ac:dyDescent="0.5">
      <c r="C96" t="s">
        <v>23</v>
      </c>
      <c r="D96">
        <v>180</v>
      </c>
      <c r="E96">
        <v>0.1</v>
      </c>
      <c r="F96">
        <f t="shared" ref="F96:F114" si="50">(D96*3.1415)/ 180</f>
        <v>3.1415000000000002</v>
      </c>
      <c r="G96">
        <f>E96*3.1415/180</f>
        <v>1.7452777777777781E-3</v>
      </c>
      <c r="H96">
        <f>ABS((0.5*COS(F96))-0.5)</f>
        <v>0.99999999785382809</v>
      </c>
      <c r="I96">
        <f>ABS(COS(H96+G96)-COS(H96))</f>
        <v>1.4694227415738004E-3</v>
      </c>
      <c r="K96">
        <v>0.67700000000000005</v>
      </c>
      <c r="L96">
        <f>K96/(1-$C$97)</f>
        <v>23.344827586206879</v>
      </c>
      <c r="M96">
        <v>1E-3</v>
      </c>
      <c r="N96">
        <f>M96*1000</f>
        <v>1</v>
      </c>
      <c r="O96" s="5">
        <f>H96</f>
        <v>0.99999999785382809</v>
      </c>
      <c r="P96" s="2">
        <v>23.344827586206879</v>
      </c>
    </row>
    <row r="97" spans="3:16" x14ac:dyDescent="0.5">
      <c r="C97">
        <v>0.97099999999999997</v>
      </c>
      <c r="D97">
        <v>170</v>
      </c>
      <c r="E97">
        <v>0.1</v>
      </c>
      <c r="F97">
        <f t="shared" si="50"/>
        <v>2.9669722222222226</v>
      </c>
      <c r="G97">
        <f t="shared" ref="G97:G114" si="51">E97*3.1415/180</f>
        <v>1.7452777777777781E-3</v>
      </c>
      <c r="H97">
        <f t="shared" ref="H97:H114" si="52">ABS((0.5*COS(F97))-0.5)</f>
        <v>0.99239627697754851</v>
      </c>
      <c r="I97">
        <f>ABS(COS(H97+G97)-COS(H97))</f>
        <v>1.4622199419855875E-3</v>
      </c>
      <c r="K97">
        <v>0.67500000000000004</v>
      </c>
      <c r="L97">
        <f t="shared" ref="L97:L114" si="53">K97/(1-$C$97)</f>
        <v>23.275862068965498</v>
      </c>
      <c r="M97">
        <v>1E-3</v>
      </c>
      <c r="N97">
        <f t="shared" ref="N97:N114" si="54">M97*1000</f>
        <v>1</v>
      </c>
      <c r="O97" s="5">
        <f t="shared" ref="O97:O114" si="55">H97</f>
        <v>0.99239627697754851</v>
      </c>
      <c r="P97" s="2">
        <v>23.275862068965498</v>
      </c>
    </row>
    <row r="98" spans="3:16" x14ac:dyDescent="0.5">
      <c r="D98">
        <v>160</v>
      </c>
      <c r="E98">
        <v>0.1</v>
      </c>
      <c r="F98">
        <f t="shared" si="50"/>
        <v>2.7924444444444445</v>
      </c>
      <c r="G98">
        <f t="shared" si="51"/>
        <v>1.7452777777777781E-3</v>
      </c>
      <c r="H98">
        <f t="shared" si="52"/>
        <v>0.96983222462435692</v>
      </c>
      <c r="I98">
        <f t="shared" ref="I98:I114" si="56">ABS(COS(H98+G98)-COS(H98))</f>
        <v>1.4403495858624771E-3</v>
      </c>
      <c r="K98">
        <v>0.66900000000000004</v>
      </c>
      <c r="L98">
        <f t="shared" si="53"/>
        <v>23.068965517241359</v>
      </c>
      <c r="M98">
        <v>1E-3</v>
      </c>
      <c r="N98">
        <f t="shared" si="54"/>
        <v>1</v>
      </c>
      <c r="O98" s="5">
        <f t="shared" si="55"/>
        <v>0.96983222462435692</v>
      </c>
      <c r="P98" s="2">
        <v>23.068965517241359</v>
      </c>
    </row>
    <row r="99" spans="3:16" x14ac:dyDescent="0.5">
      <c r="D99">
        <v>150</v>
      </c>
      <c r="E99">
        <v>0.1</v>
      </c>
      <c r="F99">
        <f t="shared" si="50"/>
        <v>2.6179166666666669</v>
      </c>
      <c r="G99">
        <f t="shared" si="51"/>
        <v>1.7452777777777781E-3</v>
      </c>
      <c r="H99">
        <f t="shared" si="52"/>
        <v>0.93299339777030976</v>
      </c>
      <c r="I99">
        <f t="shared" si="56"/>
        <v>1.4030725956087897E-3</v>
      </c>
      <c r="K99">
        <v>0.64200000000000002</v>
      </c>
      <c r="L99">
        <f t="shared" si="53"/>
        <v>22.13793103448274</v>
      </c>
      <c r="M99">
        <v>1E-3</v>
      </c>
      <c r="N99">
        <f t="shared" si="54"/>
        <v>1</v>
      </c>
      <c r="O99" s="5">
        <f t="shared" si="55"/>
        <v>0.93299339777030976</v>
      </c>
      <c r="P99" s="2">
        <v>22.13793103448274</v>
      </c>
    </row>
    <row r="100" spans="3:16" x14ac:dyDescent="0.5">
      <c r="D100">
        <v>140</v>
      </c>
      <c r="E100">
        <v>0.1</v>
      </c>
      <c r="F100">
        <f t="shared" si="50"/>
        <v>2.4433888888888888</v>
      </c>
      <c r="G100">
        <f t="shared" si="51"/>
        <v>1.7452777777777781E-3</v>
      </c>
      <c r="H100">
        <f t="shared" si="52"/>
        <v>0.88299905967291992</v>
      </c>
      <c r="I100">
        <f t="shared" si="56"/>
        <v>1.3494485248397581E-3</v>
      </c>
      <c r="K100" s="3">
        <v>0.46</v>
      </c>
      <c r="L100">
        <f t="shared" si="53"/>
        <v>15.862068965517228</v>
      </c>
      <c r="M100">
        <v>1E-3</v>
      </c>
      <c r="N100">
        <f t="shared" si="54"/>
        <v>1</v>
      </c>
      <c r="O100" s="5">
        <f t="shared" si="55"/>
        <v>0.88299905967291992</v>
      </c>
      <c r="P100" s="2">
        <v>15.862068965517228</v>
      </c>
    </row>
    <row r="101" spans="3:16" x14ac:dyDescent="0.5">
      <c r="D101">
        <v>130</v>
      </c>
      <c r="E101">
        <v>0.1</v>
      </c>
      <c r="F101">
        <f t="shared" si="50"/>
        <v>2.2688611111111112</v>
      </c>
      <c r="G101">
        <f t="shared" si="51"/>
        <v>1.7452777777777781E-3</v>
      </c>
      <c r="H101">
        <f t="shared" si="52"/>
        <v>0.82136817362430803</v>
      </c>
      <c r="I101">
        <f t="shared" si="56"/>
        <v>1.2787172589115992E-3</v>
      </c>
      <c r="K101">
        <v>0.15720000000000001</v>
      </c>
      <c r="L101">
        <f t="shared" si="53"/>
        <v>5.4206896551724091</v>
      </c>
      <c r="M101">
        <v>1E-4</v>
      </c>
      <c r="N101">
        <f t="shared" si="54"/>
        <v>0.1</v>
      </c>
      <c r="O101" s="5">
        <f t="shared" si="55"/>
        <v>0.82136817362430803</v>
      </c>
      <c r="P101" s="5">
        <v>5.4206896551724091</v>
      </c>
    </row>
    <row r="102" spans="3:16" x14ac:dyDescent="0.5">
      <c r="D102">
        <v>120</v>
      </c>
      <c r="E102">
        <v>0.1</v>
      </c>
      <c r="F102">
        <f t="shared" si="50"/>
        <v>2.0943333333333336</v>
      </c>
      <c r="G102">
        <f t="shared" si="51"/>
        <v>1.7452777777777781E-3</v>
      </c>
      <c r="H102">
        <f t="shared" si="52"/>
        <v>0.74997325273558579</v>
      </c>
      <c r="I102">
        <f t="shared" si="56"/>
        <v>1.1907286073503665E-3</v>
      </c>
      <c r="K102">
        <v>0.218</v>
      </c>
      <c r="L102">
        <f t="shared" si="53"/>
        <v>7.5172413793103381</v>
      </c>
      <c r="M102">
        <v>1E-3</v>
      </c>
      <c r="N102">
        <f t="shared" si="54"/>
        <v>1</v>
      </c>
      <c r="O102" s="5">
        <f t="shared" si="55"/>
        <v>0.74997325273558579</v>
      </c>
      <c r="P102" s="5">
        <v>7.5172413793103381</v>
      </c>
    </row>
    <row r="103" spans="3:16" x14ac:dyDescent="0.5">
      <c r="D103">
        <v>110</v>
      </c>
      <c r="E103">
        <v>0.1</v>
      </c>
      <c r="F103">
        <f t="shared" si="50"/>
        <v>1.9198055555555555</v>
      </c>
      <c r="G103">
        <f t="shared" si="51"/>
        <v>1.7452777777777781E-3</v>
      </c>
      <c r="H103">
        <f t="shared" si="52"/>
        <v>0.67098346792091856</v>
      </c>
      <c r="I103">
        <f t="shared" si="56"/>
        <v>1.0863301663741609E-3</v>
      </c>
      <c r="K103">
        <v>0.48099999999999998</v>
      </c>
      <c r="L103">
        <f t="shared" si="53"/>
        <v>16.586206896551708</v>
      </c>
      <c r="M103">
        <v>1E-3</v>
      </c>
      <c r="N103">
        <f t="shared" si="54"/>
        <v>1</v>
      </c>
      <c r="O103" s="5">
        <f t="shared" si="55"/>
        <v>0.67098346792091856</v>
      </c>
      <c r="P103" s="2">
        <v>16.586206896551708</v>
      </c>
    </row>
    <row r="104" spans="3:16" x14ac:dyDescent="0.5">
      <c r="D104">
        <v>100</v>
      </c>
      <c r="E104">
        <v>0.1</v>
      </c>
      <c r="F104">
        <f t="shared" si="50"/>
        <v>1.7452777777777779</v>
      </c>
      <c r="G104">
        <f t="shared" si="51"/>
        <v>1.7452777777777781E-3</v>
      </c>
      <c r="H104">
        <f t="shared" si="52"/>
        <v>0.5867987426146819</v>
      </c>
      <c r="I104">
        <f t="shared" si="56"/>
        <v>9.6762476286238464E-4</v>
      </c>
      <c r="K104">
        <v>0.61899999999999999</v>
      </c>
      <c r="L104">
        <f t="shared" si="53"/>
        <v>21.344827586206879</v>
      </c>
      <c r="M104">
        <v>1E-3</v>
      </c>
      <c r="N104">
        <f t="shared" si="54"/>
        <v>1</v>
      </c>
      <c r="O104" s="5">
        <f t="shared" si="55"/>
        <v>0.5867987426146819</v>
      </c>
      <c r="P104" s="2">
        <v>21.344827586206879</v>
      </c>
    </row>
    <row r="105" spans="3:16" x14ac:dyDescent="0.5">
      <c r="D105">
        <v>90</v>
      </c>
      <c r="E105">
        <v>0.1</v>
      </c>
      <c r="F105">
        <f t="shared" si="50"/>
        <v>1.5707500000000001</v>
      </c>
      <c r="G105">
        <f t="shared" si="51"/>
        <v>1.7452777777777781E-3</v>
      </c>
      <c r="H105">
        <f t="shared" si="52"/>
        <v>0.49997683660256004</v>
      </c>
      <c r="I105">
        <f t="shared" si="56"/>
        <v>8.3803140840388313E-4</v>
      </c>
      <c r="K105">
        <v>0.66800000000000004</v>
      </c>
      <c r="L105">
        <f t="shared" si="53"/>
        <v>23.034482758620669</v>
      </c>
      <c r="M105">
        <v>1E-3</v>
      </c>
      <c r="N105">
        <f t="shared" si="54"/>
        <v>1</v>
      </c>
      <c r="O105" s="5">
        <f t="shared" si="55"/>
        <v>0.49997683660256004</v>
      </c>
      <c r="P105" s="2">
        <v>23.034482758620669</v>
      </c>
    </row>
    <row r="106" spans="3:16" x14ac:dyDescent="0.5">
      <c r="D106">
        <v>80</v>
      </c>
      <c r="E106">
        <v>0.1</v>
      </c>
      <c r="F106">
        <f t="shared" si="50"/>
        <v>1.3962222222222223</v>
      </c>
      <c r="G106">
        <f t="shared" si="51"/>
        <v>1.7452777777777781E-3</v>
      </c>
      <c r="H106">
        <f t="shared" si="52"/>
        <v>0.41315563435713998</v>
      </c>
      <c r="I106">
        <f t="shared" si="56"/>
        <v>7.021260285663411E-4</v>
      </c>
      <c r="K106">
        <v>0.67200000000000004</v>
      </c>
      <c r="L106">
        <f t="shared" si="53"/>
        <v>23.172413793103431</v>
      </c>
      <c r="M106">
        <v>1E-3</v>
      </c>
      <c r="N106">
        <f t="shared" si="54"/>
        <v>1</v>
      </c>
      <c r="O106" s="5">
        <f t="shared" si="55"/>
        <v>0.41315563435713998</v>
      </c>
      <c r="P106" s="2">
        <v>23.172413793103431</v>
      </c>
    </row>
    <row r="107" spans="3:16" x14ac:dyDescent="0.5">
      <c r="D107">
        <v>70</v>
      </c>
      <c r="E107">
        <v>0.1</v>
      </c>
      <c r="F107">
        <f t="shared" si="50"/>
        <v>1.2216944444444444</v>
      </c>
      <c r="G107">
        <f t="shared" si="51"/>
        <v>1.7452777777777781E-3</v>
      </c>
      <c r="H107">
        <f t="shared" si="52"/>
        <v>0.32897299896867155</v>
      </c>
      <c r="I107">
        <f t="shared" si="56"/>
        <v>5.6529014965556179E-4</v>
      </c>
      <c r="K107">
        <v>0.63700000000000001</v>
      </c>
      <c r="L107">
        <f t="shared" si="53"/>
        <v>21.965517241379292</v>
      </c>
      <c r="M107">
        <v>1E-3</v>
      </c>
      <c r="N107">
        <f t="shared" si="54"/>
        <v>1</v>
      </c>
      <c r="O107" s="5">
        <f t="shared" si="55"/>
        <v>0.32897299896867155</v>
      </c>
      <c r="P107" s="2">
        <v>21.965517241379292</v>
      </c>
    </row>
    <row r="108" spans="3:16" x14ac:dyDescent="0.5">
      <c r="D108">
        <v>60</v>
      </c>
      <c r="E108">
        <v>0.1</v>
      </c>
      <c r="F108">
        <f t="shared" si="50"/>
        <v>1.0471666666666668</v>
      </c>
      <c r="G108">
        <f t="shared" si="51"/>
        <v>1.7452777777777781E-3</v>
      </c>
      <c r="H108">
        <f t="shared" si="52"/>
        <v>0.24998662672548183</v>
      </c>
      <c r="I108">
        <f t="shared" si="56"/>
        <v>4.3324145412593218E-4</v>
      </c>
      <c r="K108">
        <v>0.48399999999999999</v>
      </c>
      <c r="L108">
        <f t="shared" si="53"/>
        <v>16.689655172413779</v>
      </c>
      <c r="M108">
        <v>1E-3</v>
      </c>
      <c r="N108">
        <f t="shared" si="54"/>
        <v>1</v>
      </c>
      <c r="O108" s="5">
        <f t="shared" si="55"/>
        <v>0.24998662672548183</v>
      </c>
      <c r="P108" s="2">
        <v>16.689655172413779</v>
      </c>
    </row>
    <row r="109" spans="3:16" x14ac:dyDescent="0.5">
      <c r="D109">
        <v>50</v>
      </c>
      <c r="E109">
        <v>0.1</v>
      </c>
      <c r="F109">
        <f t="shared" si="50"/>
        <v>0.87263888888888896</v>
      </c>
      <c r="G109">
        <f t="shared" si="51"/>
        <v>1.7452777777777781E-3</v>
      </c>
      <c r="H109">
        <f t="shared" si="52"/>
        <v>0.17859633737878855</v>
      </c>
      <c r="I109">
        <f t="shared" si="56"/>
        <v>3.1154444199987807E-4</v>
      </c>
      <c r="K109">
        <v>0.36299999999999999</v>
      </c>
      <c r="L109">
        <f t="shared" si="53"/>
        <v>12.517241379310333</v>
      </c>
      <c r="M109">
        <v>1E-3</v>
      </c>
      <c r="N109">
        <f t="shared" si="54"/>
        <v>1</v>
      </c>
      <c r="O109" s="5">
        <f t="shared" si="55"/>
        <v>0.17859633737878855</v>
      </c>
      <c r="P109" s="2">
        <v>12.517241379310333</v>
      </c>
    </row>
    <row r="110" spans="3:16" x14ac:dyDescent="0.5">
      <c r="D110">
        <v>40</v>
      </c>
      <c r="E110">
        <v>0.1</v>
      </c>
      <c r="F110">
        <f t="shared" si="50"/>
        <v>0.69811111111111113</v>
      </c>
      <c r="G110">
        <f t="shared" si="51"/>
        <v>1.7452777777777781E-3</v>
      </c>
      <c r="H110">
        <f t="shared" si="52"/>
        <v>0.11697116112397621</v>
      </c>
      <c r="I110">
        <f t="shared" si="56"/>
        <v>2.0519444067057524E-4</v>
      </c>
      <c r="K110">
        <v>0.19239999999999999</v>
      </c>
      <c r="L110">
        <f t="shared" si="53"/>
        <v>6.6344827586206829</v>
      </c>
      <c r="M110">
        <v>1E-4</v>
      </c>
      <c r="N110">
        <f t="shared" si="54"/>
        <v>0.1</v>
      </c>
      <c r="O110" s="5">
        <f t="shared" si="55"/>
        <v>0.11697116112397621</v>
      </c>
      <c r="P110" s="5">
        <v>6.6344827586206829</v>
      </c>
    </row>
    <row r="111" spans="3:16" x14ac:dyDescent="0.5">
      <c r="D111">
        <v>30</v>
      </c>
      <c r="E111">
        <v>0.1</v>
      </c>
      <c r="F111">
        <f t="shared" si="50"/>
        <v>0.5235833333333334</v>
      </c>
      <c r="G111">
        <f t="shared" si="51"/>
        <v>1.7452777777777781E-3</v>
      </c>
      <c r="H111">
        <f t="shared" si="52"/>
        <v>6.6983437593168327E-2</v>
      </c>
      <c r="I111">
        <f t="shared" si="56"/>
        <v>1.1833682592454764E-4</v>
      </c>
      <c r="K111">
        <v>6.25E-2</v>
      </c>
      <c r="L111">
        <f t="shared" si="53"/>
        <v>2.1551724137931014</v>
      </c>
      <c r="M111">
        <v>1E-4</v>
      </c>
      <c r="N111">
        <f t="shared" si="54"/>
        <v>0.1</v>
      </c>
      <c r="O111" s="5">
        <f t="shared" si="55"/>
        <v>6.6983437593168327E-2</v>
      </c>
      <c r="P111" s="5">
        <v>2.1551724137931014</v>
      </c>
    </row>
    <row r="112" spans="3:16" x14ac:dyDescent="0.5">
      <c r="D112">
        <v>20</v>
      </c>
      <c r="E112">
        <v>0.1</v>
      </c>
      <c r="F112">
        <f t="shared" si="50"/>
        <v>0.34905555555555556</v>
      </c>
      <c r="G112">
        <f t="shared" si="51"/>
        <v>1.7452777777777781E-3</v>
      </c>
      <c r="H112">
        <f t="shared" si="52"/>
        <v>3.0151929110051601E-2</v>
      </c>
      <c r="I112">
        <f t="shared" si="56"/>
        <v>5.413779642648997E-5</v>
      </c>
      <c r="K112">
        <v>6.13E-2</v>
      </c>
      <c r="L112">
        <f t="shared" si="53"/>
        <v>2.1137931034482742</v>
      </c>
      <c r="M112">
        <v>1E-4</v>
      </c>
      <c r="N112">
        <f t="shared" si="54"/>
        <v>0.1</v>
      </c>
      <c r="O112" s="5">
        <f t="shared" si="55"/>
        <v>3.0151929110051601E-2</v>
      </c>
      <c r="P112" s="5">
        <v>2.1137931034482742</v>
      </c>
    </row>
    <row r="113" spans="3:27" x14ac:dyDescent="0.5">
      <c r="D113">
        <v>10</v>
      </c>
      <c r="E113">
        <v>0.1</v>
      </c>
      <c r="F113">
        <f t="shared" si="50"/>
        <v>0.17452777777777778</v>
      </c>
      <c r="G113">
        <f t="shared" si="51"/>
        <v>1.7452777777777781E-3</v>
      </c>
      <c r="H113">
        <f t="shared" si="52"/>
        <v>7.5956765802242532E-3</v>
      </c>
      <c r="I113">
        <f t="shared" si="56"/>
        <v>1.4779384282070929E-5</v>
      </c>
      <c r="K113">
        <v>0.215</v>
      </c>
      <c r="L113">
        <f t="shared" si="53"/>
        <v>7.4137931034482696</v>
      </c>
      <c r="M113">
        <v>1E-3</v>
      </c>
      <c r="N113">
        <f t="shared" si="54"/>
        <v>1</v>
      </c>
      <c r="O113" s="5">
        <f t="shared" si="55"/>
        <v>7.5956765802242532E-3</v>
      </c>
      <c r="P113" s="5">
        <v>7.4137931034482696</v>
      </c>
    </row>
    <row r="114" spans="3:27" x14ac:dyDescent="0.5">
      <c r="D114">
        <v>0</v>
      </c>
      <c r="E114">
        <v>0.1</v>
      </c>
      <c r="F114">
        <f t="shared" si="50"/>
        <v>0</v>
      </c>
      <c r="G114">
        <f t="shared" si="51"/>
        <v>1.7452777777777781E-3</v>
      </c>
      <c r="H114">
        <f t="shared" si="52"/>
        <v>0</v>
      </c>
      <c r="I114">
        <f t="shared" si="56"/>
        <v>1.5229968741703459E-6</v>
      </c>
      <c r="K114">
        <v>0.18310000000000001</v>
      </c>
      <c r="L114">
        <f t="shared" si="53"/>
        <v>6.3137931034482708</v>
      </c>
      <c r="M114">
        <v>2.0000000000000001E-4</v>
      </c>
      <c r="N114">
        <f t="shared" si="54"/>
        <v>0.2</v>
      </c>
      <c r="O114" s="5">
        <f t="shared" si="55"/>
        <v>0</v>
      </c>
      <c r="P114" s="5">
        <v>6.3137931034482708</v>
      </c>
    </row>
    <row r="116" spans="3:27" x14ac:dyDescent="0.5">
      <c r="C116" t="s">
        <v>2</v>
      </c>
    </row>
    <row r="117" spans="3:27" x14ac:dyDescent="0.5">
      <c r="C117" t="s">
        <v>18</v>
      </c>
      <c r="D117" t="s">
        <v>11</v>
      </c>
      <c r="E117" t="s">
        <v>29</v>
      </c>
      <c r="F117" t="s">
        <v>12</v>
      </c>
      <c r="G117" t="s">
        <v>32</v>
      </c>
      <c r="H117" t="s">
        <v>72</v>
      </c>
      <c r="I117" t="s">
        <v>30</v>
      </c>
      <c r="K117" t="s">
        <v>3</v>
      </c>
      <c r="L117" t="s">
        <v>21</v>
      </c>
      <c r="M117" t="s">
        <v>7</v>
      </c>
      <c r="N117" t="s">
        <v>25</v>
      </c>
      <c r="AA117" t="s">
        <v>41</v>
      </c>
    </row>
    <row r="118" spans="3:27" x14ac:dyDescent="0.5">
      <c r="C118" t="s">
        <v>22</v>
      </c>
      <c r="D118">
        <v>180</v>
      </c>
      <c r="E118">
        <v>0.1</v>
      </c>
      <c r="F118">
        <f t="shared" ref="F118:F136" si="57">(D118*3.1415)/ 180</f>
        <v>3.1415000000000002</v>
      </c>
      <c r="G118">
        <f>E118*3.1415/180</f>
        <v>1.7452777777777781E-3</v>
      </c>
      <c r="H118">
        <f>ABS((0.5*COS(F118))-0.5)</f>
        <v>0.99999999785382809</v>
      </c>
      <c r="I118">
        <f>ABS(COS(H118+G118)-COS(H118))</f>
        <v>1.4694227415738004E-3</v>
      </c>
      <c r="K118">
        <v>0.747</v>
      </c>
      <c r="L118">
        <f>K118/(1-$C$119)</f>
        <v>25.75862068965515</v>
      </c>
      <c r="M118">
        <v>1E-3</v>
      </c>
      <c r="O118">
        <f>H118</f>
        <v>0.99999999785382809</v>
      </c>
      <c r="P118">
        <v>25.75862068965515</v>
      </c>
    </row>
    <row r="119" spans="3:27" x14ac:dyDescent="0.5">
      <c r="C119">
        <v>0.97099999999999997</v>
      </c>
      <c r="D119">
        <v>170</v>
      </c>
      <c r="E119">
        <v>0.1</v>
      </c>
      <c r="F119">
        <f t="shared" si="57"/>
        <v>2.9669722222222226</v>
      </c>
      <c r="G119">
        <f t="shared" ref="G119:G136" si="58">E119*3.1415/180</f>
        <v>1.7452777777777781E-3</v>
      </c>
      <c r="H119">
        <f t="shared" ref="H119:H136" si="59">ABS((0.5*COS(F119))-0.5)</f>
        <v>0.99239627697754851</v>
      </c>
      <c r="I119">
        <f t="shared" ref="I119:I136" si="60">ABS(COS(H119+G119)-COS(H119))</f>
        <v>1.4622199419855875E-3</v>
      </c>
      <c r="K119">
        <v>0.72499999999999998</v>
      </c>
      <c r="L119">
        <f t="shared" ref="L119:L136" si="61">K119/(1-$C$119)</f>
        <v>24.999999999999979</v>
      </c>
      <c r="M119">
        <v>1E-3</v>
      </c>
      <c r="O119">
        <f t="shared" ref="O119:O136" si="62">H119</f>
        <v>0.99239627697754851</v>
      </c>
      <c r="P119">
        <v>24.999999999999979</v>
      </c>
    </row>
    <row r="120" spans="3:27" x14ac:dyDescent="0.5">
      <c r="D120">
        <v>160</v>
      </c>
      <c r="E120">
        <v>0.1</v>
      </c>
      <c r="F120">
        <f t="shared" si="57"/>
        <v>2.7924444444444445</v>
      </c>
      <c r="G120">
        <f t="shared" si="58"/>
        <v>1.7452777777777781E-3</v>
      </c>
      <c r="H120">
        <f t="shared" si="59"/>
        <v>0.96983222462435692</v>
      </c>
      <c r="I120">
        <f t="shared" si="60"/>
        <v>1.4403495858624771E-3</v>
      </c>
      <c r="K120">
        <v>0.503</v>
      </c>
      <c r="L120">
        <f t="shared" si="61"/>
        <v>17.344827586206883</v>
      </c>
      <c r="M120">
        <v>1E-3</v>
      </c>
      <c r="O120">
        <f t="shared" si="62"/>
        <v>0.96983222462435692</v>
      </c>
      <c r="P120">
        <v>17.344827586206883</v>
      </c>
    </row>
    <row r="121" spans="3:27" x14ac:dyDescent="0.5">
      <c r="D121">
        <v>150</v>
      </c>
      <c r="E121">
        <v>0.1</v>
      </c>
      <c r="F121">
        <f t="shared" si="57"/>
        <v>2.6179166666666669</v>
      </c>
      <c r="G121">
        <f t="shared" si="58"/>
        <v>1.7452777777777781E-3</v>
      </c>
      <c r="H121">
        <f t="shared" si="59"/>
        <v>0.93299339777030976</v>
      </c>
      <c r="I121">
        <f t="shared" si="60"/>
        <v>1.4030725956087897E-3</v>
      </c>
      <c r="K121">
        <v>0.216</v>
      </c>
      <c r="L121">
        <f t="shared" si="61"/>
        <v>7.4482758620689591</v>
      </c>
      <c r="M121">
        <v>1E-3</v>
      </c>
      <c r="O121">
        <f t="shared" si="62"/>
        <v>0.93299339777030976</v>
      </c>
      <c r="P121">
        <v>7.4482758620689591</v>
      </c>
    </row>
    <row r="122" spans="3:27" x14ac:dyDescent="0.5">
      <c r="D122">
        <v>140</v>
      </c>
      <c r="E122">
        <v>0.1</v>
      </c>
      <c r="F122">
        <f t="shared" si="57"/>
        <v>2.4433888888888888</v>
      </c>
      <c r="G122">
        <f t="shared" si="58"/>
        <v>1.7452777777777781E-3</v>
      </c>
      <c r="H122">
        <f t="shared" si="59"/>
        <v>0.88299905967291992</v>
      </c>
      <c r="I122">
        <f t="shared" si="60"/>
        <v>1.3494485248397581E-3</v>
      </c>
      <c r="K122">
        <v>8.7099999999999997E-2</v>
      </c>
      <c r="L122">
        <f t="shared" si="61"/>
        <v>3.0034482758620662</v>
      </c>
      <c r="M122">
        <v>1E-4</v>
      </c>
      <c r="O122">
        <f t="shared" si="62"/>
        <v>0.88299905967291992</v>
      </c>
      <c r="P122">
        <v>3.0034482758620662</v>
      </c>
    </row>
    <row r="123" spans="3:27" x14ac:dyDescent="0.5">
      <c r="D123">
        <v>130</v>
      </c>
      <c r="E123">
        <v>0.1</v>
      </c>
      <c r="F123">
        <f t="shared" si="57"/>
        <v>2.2688611111111112</v>
      </c>
      <c r="G123">
        <f t="shared" si="58"/>
        <v>1.7452777777777781E-3</v>
      </c>
      <c r="H123">
        <f t="shared" si="59"/>
        <v>0.82136817362430803</v>
      </c>
      <c r="I123">
        <f t="shared" si="60"/>
        <v>1.2787172589115992E-3</v>
      </c>
      <c r="K123">
        <v>0.30099999999999999</v>
      </c>
      <c r="L123">
        <f t="shared" si="61"/>
        <v>10.379310344827577</v>
      </c>
      <c r="M123">
        <v>1E-3</v>
      </c>
      <c r="O123">
        <f t="shared" si="62"/>
        <v>0.82136817362430803</v>
      </c>
      <c r="P123">
        <v>10.379310344827577</v>
      </c>
    </row>
    <row r="124" spans="3:27" x14ac:dyDescent="0.5">
      <c r="D124">
        <v>120</v>
      </c>
      <c r="E124">
        <v>0.1</v>
      </c>
      <c r="F124">
        <f t="shared" si="57"/>
        <v>2.0943333333333336</v>
      </c>
      <c r="G124">
        <f t="shared" si="58"/>
        <v>1.7452777777777781E-3</v>
      </c>
      <c r="H124">
        <f t="shared" si="59"/>
        <v>0.74997325273558579</v>
      </c>
      <c r="I124">
        <f t="shared" si="60"/>
        <v>1.1907286073503665E-3</v>
      </c>
      <c r="K124">
        <v>0.41599999999999998</v>
      </c>
      <c r="L124">
        <f t="shared" si="61"/>
        <v>14.344827586206883</v>
      </c>
      <c r="M124">
        <v>1E-3</v>
      </c>
      <c r="O124">
        <f t="shared" si="62"/>
        <v>0.74997325273558579</v>
      </c>
      <c r="P124">
        <v>14.344827586206883</v>
      </c>
    </row>
    <row r="125" spans="3:27" x14ac:dyDescent="0.5">
      <c r="D125">
        <v>110</v>
      </c>
      <c r="E125">
        <v>0.1</v>
      </c>
      <c r="F125">
        <f t="shared" si="57"/>
        <v>1.9198055555555555</v>
      </c>
      <c r="G125">
        <f t="shared" si="58"/>
        <v>1.7452777777777781E-3</v>
      </c>
      <c r="H125">
        <f t="shared" si="59"/>
        <v>0.67098346792091856</v>
      </c>
      <c r="I125">
        <f t="shared" si="60"/>
        <v>1.0863301663741609E-3</v>
      </c>
      <c r="K125">
        <v>0.45300000000000001</v>
      </c>
      <c r="L125">
        <f t="shared" si="61"/>
        <v>15.6206896551724</v>
      </c>
      <c r="M125">
        <v>1E-3</v>
      </c>
      <c r="O125">
        <f t="shared" si="62"/>
        <v>0.67098346792091856</v>
      </c>
      <c r="P125">
        <v>15.6206896551724</v>
      </c>
    </row>
    <row r="126" spans="3:27" x14ac:dyDescent="0.5">
      <c r="D126">
        <v>100</v>
      </c>
      <c r="E126">
        <v>0.1</v>
      </c>
      <c r="F126">
        <f t="shared" si="57"/>
        <v>1.7452777777777779</v>
      </c>
      <c r="G126">
        <f t="shared" si="58"/>
        <v>1.7452777777777781E-3</v>
      </c>
      <c r="H126">
        <f t="shared" si="59"/>
        <v>0.5867987426146819</v>
      </c>
      <c r="I126">
        <f t="shared" si="60"/>
        <v>9.6762476286238464E-4</v>
      </c>
      <c r="K126">
        <v>0.40500000000000003</v>
      </c>
      <c r="L126">
        <f t="shared" si="61"/>
        <v>13.965517241379299</v>
      </c>
      <c r="M126">
        <v>1E-3</v>
      </c>
      <c r="O126">
        <f t="shared" si="62"/>
        <v>0.5867987426146819</v>
      </c>
      <c r="P126">
        <v>13.965517241379299</v>
      </c>
    </row>
    <row r="127" spans="3:27" x14ac:dyDescent="0.5">
      <c r="D127">
        <v>90</v>
      </c>
      <c r="E127">
        <v>0.1</v>
      </c>
      <c r="F127">
        <f t="shared" si="57"/>
        <v>1.5707500000000001</v>
      </c>
      <c r="G127">
        <f t="shared" si="58"/>
        <v>1.7452777777777781E-3</v>
      </c>
      <c r="H127">
        <f t="shared" si="59"/>
        <v>0.49997683660256004</v>
      </c>
      <c r="I127">
        <f t="shared" si="60"/>
        <v>8.3803140840388313E-4</v>
      </c>
      <c r="K127">
        <v>0.25600000000000001</v>
      </c>
      <c r="L127">
        <f t="shared" si="61"/>
        <v>8.8275862068965445</v>
      </c>
      <c r="M127">
        <v>1E-3</v>
      </c>
      <c r="O127">
        <f t="shared" si="62"/>
        <v>0.49997683660256004</v>
      </c>
      <c r="P127">
        <v>8.8275862068965445</v>
      </c>
    </row>
    <row r="128" spans="3:27" x14ac:dyDescent="0.5">
      <c r="D128">
        <v>80</v>
      </c>
      <c r="E128">
        <v>0.1</v>
      </c>
      <c r="F128">
        <f t="shared" si="57"/>
        <v>1.3962222222222223</v>
      </c>
      <c r="G128">
        <f t="shared" si="58"/>
        <v>1.7452777777777781E-3</v>
      </c>
      <c r="H128">
        <f t="shared" si="59"/>
        <v>0.41315563435713998</v>
      </c>
      <c r="I128">
        <f t="shared" si="60"/>
        <v>7.021260285663411E-4</v>
      </c>
      <c r="K128">
        <v>9.3799999999999994E-2</v>
      </c>
      <c r="L128">
        <f t="shared" si="61"/>
        <v>3.2344827586206866</v>
      </c>
      <c r="M128">
        <v>1E-4</v>
      </c>
      <c r="O128">
        <f t="shared" si="62"/>
        <v>0.41315563435713998</v>
      </c>
      <c r="P128">
        <v>3.2344827586206866</v>
      </c>
    </row>
    <row r="129" spans="3:16" x14ac:dyDescent="0.5">
      <c r="D129">
        <v>70</v>
      </c>
      <c r="E129">
        <v>0.1</v>
      </c>
      <c r="F129">
        <f t="shared" si="57"/>
        <v>1.2216944444444444</v>
      </c>
      <c r="G129">
        <f t="shared" si="58"/>
        <v>1.7452777777777781E-3</v>
      </c>
      <c r="H129">
        <f t="shared" si="59"/>
        <v>0.32897299896867155</v>
      </c>
      <c r="I129">
        <f t="shared" si="60"/>
        <v>5.6529014965556179E-4</v>
      </c>
      <c r="K129">
        <v>0.20100000000000001</v>
      </c>
      <c r="L129">
        <f t="shared" si="61"/>
        <v>6.9310344827586148</v>
      </c>
      <c r="M129">
        <v>1E-3</v>
      </c>
      <c r="O129">
        <f t="shared" si="62"/>
        <v>0.32897299896867155</v>
      </c>
      <c r="P129">
        <v>6.9310344827586148</v>
      </c>
    </row>
    <row r="130" spans="3:16" x14ac:dyDescent="0.5">
      <c r="D130">
        <v>60</v>
      </c>
      <c r="E130">
        <v>0.1</v>
      </c>
      <c r="F130">
        <f t="shared" si="57"/>
        <v>1.0471666666666668</v>
      </c>
      <c r="G130">
        <f t="shared" si="58"/>
        <v>1.7452777777777781E-3</v>
      </c>
      <c r="H130">
        <f t="shared" si="59"/>
        <v>0.24998662672548183</v>
      </c>
      <c r="I130">
        <f t="shared" si="60"/>
        <v>4.3324145412593218E-4</v>
      </c>
      <c r="K130" s="3">
        <v>0.25</v>
      </c>
      <c r="L130">
        <f t="shared" si="61"/>
        <v>8.6206896551724057</v>
      </c>
      <c r="M130">
        <v>1E-3</v>
      </c>
      <c r="O130">
        <f t="shared" si="62"/>
        <v>0.24998662672548183</v>
      </c>
      <c r="P130">
        <v>8.6206896551724057</v>
      </c>
    </row>
    <row r="131" spans="3:16" x14ac:dyDescent="0.5">
      <c r="D131">
        <v>50</v>
      </c>
      <c r="E131">
        <v>0.1</v>
      </c>
      <c r="F131">
        <f t="shared" si="57"/>
        <v>0.87263888888888896</v>
      </c>
      <c r="G131">
        <f t="shared" si="58"/>
        <v>1.7452777777777781E-3</v>
      </c>
      <c r="H131">
        <f t="shared" si="59"/>
        <v>0.17859633737878855</v>
      </c>
      <c r="I131">
        <f t="shared" si="60"/>
        <v>3.1154444199987807E-4</v>
      </c>
      <c r="K131">
        <v>0.27100000000000002</v>
      </c>
      <c r="L131">
        <f t="shared" si="61"/>
        <v>9.3448275862068897</v>
      </c>
      <c r="M131">
        <v>1E-3</v>
      </c>
      <c r="O131">
        <f t="shared" si="62"/>
        <v>0.17859633737878855</v>
      </c>
      <c r="P131">
        <v>9.3448275862068897</v>
      </c>
    </row>
    <row r="132" spans="3:16" x14ac:dyDescent="0.5">
      <c r="D132">
        <v>40</v>
      </c>
      <c r="E132">
        <v>0.1</v>
      </c>
      <c r="F132">
        <f t="shared" si="57"/>
        <v>0.69811111111111113</v>
      </c>
      <c r="G132">
        <f t="shared" si="58"/>
        <v>1.7452777777777781E-3</v>
      </c>
      <c r="H132">
        <f t="shared" si="59"/>
        <v>0.11697116112397621</v>
      </c>
      <c r="I132">
        <f t="shared" si="60"/>
        <v>2.0519444067057524E-4</v>
      </c>
      <c r="K132">
        <v>0.251</v>
      </c>
      <c r="L132">
        <f t="shared" si="61"/>
        <v>8.6551724137930961</v>
      </c>
      <c r="M132">
        <v>1E-3</v>
      </c>
      <c r="O132">
        <f t="shared" si="62"/>
        <v>0.11697116112397621</v>
      </c>
      <c r="P132">
        <v>8.6551724137930961</v>
      </c>
    </row>
    <row r="133" spans="3:16" x14ac:dyDescent="0.5">
      <c r="D133">
        <v>30</v>
      </c>
      <c r="E133">
        <v>0.1</v>
      </c>
      <c r="F133">
        <f t="shared" si="57"/>
        <v>0.5235833333333334</v>
      </c>
      <c r="G133">
        <f t="shared" si="58"/>
        <v>1.7452777777777781E-3</v>
      </c>
      <c r="H133">
        <f t="shared" si="59"/>
        <v>6.6983437593168327E-2</v>
      </c>
      <c r="I133">
        <f t="shared" si="60"/>
        <v>1.1833682592454764E-4</v>
      </c>
      <c r="K133" s="3">
        <v>0.22</v>
      </c>
      <c r="L133">
        <f t="shared" si="61"/>
        <v>7.5862068965517171</v>
      </c>
      <c r="M133">
        <v>1E-3</v>
      </c>
      <c r="O133">
        <f t="shared" si="62"/>
        <v>6.6983437593168327E-2</v>
      </c>
      <c r="P133">
        <v>7.5862068965517171</v>
      </c>
    </row>
    <row r="134" spans="3:16" x14ac:dyDescent="0.5">
      <c r="D134">
        <v>20</v>
      </c>
      <c r="E134">
        <v>0.1</v>
      </c>
      <c r="F134">
        <f t="shared" si="57"/>
        <v>0.34905555555555556</v>
      </c>
      <c r="G134">
        <f t="shared" si="58"/>
        <v>1.7452777777777781E-3</v>
      </c>
      <c r="H134">
        <f t="shared" si="59"/>
        <v>3.0151929110051601E-2</v>
      </c>
      <c r="I134">
        <f t="shared" si="60"/>
        <v>5.413779642648997E-5</v>
      </c>
      <c r="K134">
        <v>0.188</v>
      </c>
      <c r="L134">
        <f t="shared" si="61"/>
        <v>6.4827586206896495</v>
      </c>
      <c r="M134">
        <v>1E-3</v>
      </c>
      <c r="O134">
        <f t="shared" si="62"/>
        <v>3.0151929110051601E-2</v>
      </c>
      <c r="P134">
        <v>6.4827586206896495</v>
      </c>
    </row>
    <row r="135" spans="3:16" x14ac:dyDescent="0.5">
      <c r="D135">
        <v>10</v>
      </c>
      <c r="E135">
        <v>0.1</v>
      </c>
      <c r="F135">
        <f t="shared" si="57"/>
        <v>0.17452777777777778</v>
      </c>
      <c r="G135">
        <f t="shared" si="58"/>
        <v>1.7452777777777781E-3</v>
      </c>
      <c r="H135">
        <f t="shared" si="59"/>
        <v>7.5956765802242532E-3</v>
      </c>
      <c r="I135">
        <f t="shared" si="60"/>
        <v>1.4779384282070929E-5</v>
      </c>
      <c r="K135">
        <v>0.14099999999999999</v>
      </c>
      <c r="L135">
        <f t="shared" si="61"/>
        <v>4.8620689655172367</v>
      </c>
      <c r="M135">
        <v>1E-3</v>
      </c>
      <c r="O135">
        <f t="shared" si="62"/>
        <v>7.5956765802242532E-3</v>
      </c>
      <c r="P135">
        <v>4.8620689655172367</v>
      </c>
    </row>
    <row r="136" spans="3:16" x14ac:dyDescent="0.5">
      <c r="D136">
        <v>0</v>
      </c>
      <c r="E136">
        <v>0.1</v>
      </c>
      <c r="F136">
        <f t="shared" si="57"/>
        <v>0</v>
      </c>
      <c r="G136">
        <f t="shared" si="58"/>
        <v>1.7452777777777781E-3</v>
      </c>
      <c r="H136">
        <f t="shared" si="59"/>
        <v>0</v>
      </c>
      <c r="I136">
        <f t="shared" si="60"/>
        <v>1.5229968741703459E-6</v>
      </c>
      <c r="K136">
        <v>0.128</v>
      </c>
      <c r="L136">
        <f t="shared" si="61"/>
        <v>4.4137931034482722</v>
      </c>
      <c r="M136">
        <v>1E-3</v>
      </c>
      <c r="O136">
        <f t="shared" si="62"/>
        <v>0</v>
      </c>
      <c r="P136">
        <v>4.4137931034482722</v>
      </c>
    </row>
    <row r="138" spans="3:16" x14ac:dyDescent="0.5">
      <c r="C138" t="s">
        <v>2</v>
      </c>
    </row>
    <row r="139" spans="3:16" x14ac:dyDescent="0.5">
      <c r="C139" t="s">
        <v>19</v>
      </c>
      <c r="D139" t="s">
        <v>11</v>
      </c>
      <c r="E139" t="s">
        <v>29</v>
      </c>
      <c r="F139" t="s">
        <v>12</v>
      </c>
      <c r="G139" t="s">
        <v>32</v>
      </c>
      <c r="H139" t="s">
        <v>72</v>
      </c>
      <c r="I139" t="s">
        <v>30</v>
      </c>
      <c r="K139" t="s">
        <v>3</v>
      </c>
      <c r="L139" t="s">
        <v>21</v>
      </c>
      <c r="M139" t="s">
        <v>7</v>
      </c>
    </row>
    <row r="140" spans="3:16" x14ac:dyDescent="0.5">
      <c r="C140" t="s">
        <v>8</v>
      </c>
      <c r="D140">
        <v>180</v>
      </c>
      <c r="E140">
        <v>0.1</v>
      </c>
      <c r="F140">
        <f t="shared" ref="F140:F158" si="63">(D140*3.1415)/ 180</f>
        <v>3.1415000000000002</v>
      </c>
      <c r="G140">
        <f>E140*3.1415/180</f>
        <v>1.7452777777777781E-3</v>
      </c>
      <c r="H140">
        <f>ABS((0.5*COS(F140))-0.5)</f>
        <v>0.99999999785382809</v>
      </c>
      <c r="I140">
        <f>ABS(COS(H140+G140)-COS(H140))</f>
        <v>1.4694227415738004E-3</v>
      </c>
      <c r="K140">
        <v>0.80600000000000005</v>
      </c>
      <c r="L140">
        <f>K140/(1-$C$141)</f>
        <v>27.79310344827584</v>
      </c>
      <c r="M140">
        <v>1E-3</v>
      </c>
      <c r="N140">
        <f>M140*10</f>
        <v>0.01</v>
      </c>
      <c r="O140" s="5">
        <f>H140</f>
        <v>0.99999999785382809</v>
      </c>
      <c r="P140" s="2">
        <v>27.79310344827584</v>
      </c>
    </row>
    <row r="141" spans="3:16" x14ac:dyDescent="0.5">
      <c r="C141">
        <v>0.97099999999999997</v>
      </c>
      <c r="D141">
        <v>170</v>
      </c>
      <c r="E141">
        <v>0.1</v>
      </c>
      <c r="F141">
        <f t="shared" si="63"/>
        <v>2.9669722222222226</v>
      </c>
      <c r="G141">
        <f t="shared" ref="G141:G158" si="64">E141*3.1415/180</f>
        <v>1.7452777777777781E-3</v>
      </c>
      <c r="H141">
        <f t="shared" ref="H141:H158" si="65">ABS((0.5*COS(F141))-0.5)</f>
        <v>0.99239627697754851</v>
      </c>
      <c r="I141">
        <f t="shared" ref="I141:I158" si="66">ABS(COS(H141+G141)-COS(H141))</f>
        <v>1.4622199419855875E-3</v>
      </c>
      <c r="K141">
        <v>0.70499999999999996</v>
      </c>
      <c r="L141">
        <f t="shared" ref="L141:L158" si="67">K141/(1-$C$141)</f>
        <v>24.310344827586185</v>
      </c>
      <c r="M141">
        <v>1E-3</v>
      </c>
      <c r="N141">
        <f t="shared" ref="N141:N158" si="68">M141*10</f>
        <v>0.01</v>
      </c>
      <c r="O141" s="5">
        <f t="shared" ref="O141:O158" si="69">H141</f>
        <v>0.99239627697754851</v>
      </c>
      <c r="P141" s="2">
        <v>24.310344827586185</v>
      </c>
    </row>
    <row r="142" spans="3:16" x14ac:dyDescent="0.5">
      <c r="D142">
        <v>160</v>
      </c>
      <c r="E142">
        <v>0.1</v>
      </c>
      <c r="F142">
        <f t="shared" si="63"/>
        <v>2.7924444444444445</v>
      </c>
      <c r="G142">
        <f t="shared" si="64"/>
        <v>1.7452777777777781E-3</v>
      </c>
      <c r="H142">
        <f t="shared" si="65"/>
        <v>0.96983222462435692</v>
      </c>
      <c r="I142">
        <f t="shared" si="66"/>
        <v>1.4403495858624771E-3</v>
      </c>
      <c r="K142">
        <v>0.47499999999999998</v>
      </c>
      <c r="L142">
        <f t="shared" si="67"/>
        <v>16.379310344827569</v>
      </c>
      <c r="M142">
        <v>1E-3</v>
      </c>
      <c r="N142">
        <f t="shared" si="68"/>
        <v>0.01</v>
      </c>
      <c r="O142" s="5">
        <f t="shared" si="69"/>
        <v>0.96983222462435692</v>
      </c>
      <c r="P142" s="2">
        <v>16.379310344827569</v>
      </c>
    </row>
    <row r="143" spans="3:16" x14ac:dyDescent="0.5">
      <c r="D143">
        <v>150</v>
      </c>
      <c r="E143">
        <v>0.1</v>
      </c>
      <c r="F143">
        <f t="shared" si="63"/>
        <v>2.6179166666666669</v>
      </c>
      <c r="G143">
        <f t="shared" si="64"/>
        <v>1.7452777777777781E-3</v>
      </c>
      <c r="H143">
        <f t="shared" si="65"/>
        <v>0.93299339777030976</v>
      </c>
      <c r="I143">
        <f t="shared" si="66"/>
        <v>1.4030725956087897E-3</v>
      </c>
      <c r="K143">
        <v>0.113</v>
      </c>
      <c r="L143">
        <f t="shared" si="67"/>
        <v>3.8965517241379275</v>
      </c>
      <c r="M143">
        <v>1E-3</v>
      </c>
      <c r="N143">
        <f t="shared" si="68"/>
        <v>0.01</v>
      </c>
      <c r="O143" s="5">
        <f t="shared" si="69"/>
        <v>0.93299339777030976</v>
      </c>
      <c r="P143" s="5">
        <v>3.8965517241379275</v>
      </c>
    </row>
    <row r="144" spans="3:16" x14ac:dyDescent="0.5">
      <c r="D144">
        <v>140</v>
      </c>
      <c r="E144">
        <v>0.1</v>
      </c>
      <c r="F144">
        <f t="shared" si="63"/>
        <v>2.4433888888888888</v>
      </c>
      <c r="G144">
        <f t="shared" si="64"/>
        <v>1.7452777777777781E-3</v>
      </c>
      <c r="H144">
        <f t="shared" si="65"/>
        <v>0.88299905967291992</v>
      </c>
      <c r="I144">
        <f t="shared" si="66"/>
        <v>1.3494485248397581E-3</v>
      </c>
      <c r="K144">
        <v>0.21199999999999999</v>
      </c>
      <c r="L144">
        <f t="shared" si="67"/>
        <v>7.3103448275862002</v>
      </c>
      <c r="M144">
        <v>1E-3</v>
      </c>
      <c r="N144">
        <f t="shared" si="68"/>
        <v>0.01</v>
      </c>
      <c r="O144" s="5">
        <f t="shared" si="69"/>
        <v>0.88299905967291992</v>
      </c>
      <c r="P144" s="5">
        <v>7.3103448275862002</v>
      </c>
    </row>
    <row r="145" spans="3:16" x14ac:dyDescent="0.5">
      <c r="D145">
        <v>130</v>
      </c>
      <c r="E145">
        <v>0.1</v>
      </c>
      <c r="F145">
        <f t="shared" si="63"/>
        <v>2.2688611111111112</v>
      </c>
      <c r="G145">
        <f t="shared" si="64"/>
        <v>1.7452777777777781E-3</v>
      </c>
      <c r="H145">
        <f t="shared" si="65"/>
        <v>0.82136817362430803</v>
      </c>
      <c r="I145">
        <f t="shared" si="66"/>
        <v>1.2787172589115992E-3</v>
      </c>
      <c r="K145">
        <v>0.40100000000000002</v>
      </c>
      <c r="L145">
        <f t="shared" si="67"/>
        <v>13.827586206896541</v>
      </c>
      <c r="M145">
        <v>1E-3</v>
      </c>
      <c r="N145">
        <f t="shared" si="68"/>
        <v>0.01</v>
      </c>
      <c r="O145" s="5">
        <f t="shared" si="69"/>
        <v>0.82136817362430803</v>
      </c>
      <c r="P145" s="2">
        <v>13.827586206896541</v>
      </c>
    </row>
    <row r="146" spans="3:16" x14ac:dyDescent="0.5">
      <c r="D146">
        <v>120</v>
      </c>
      <c r="E146">
        <v>0.1</v>
      </c>
      <c r="F146">
        <f t="shared" si="63"/>
        <v>2.0943333333333336</v>
      </c>
      <c r="G146">
        <f t="shared" si="64"/>
        <v>1.7452777777777781E-3</v>
      </c>
      <c r="H146">
        <f t="shared" si="65"/>
        <v>0.74997325273558579</v>
      </c>
      <c r="I146">
        <f t="shared" si="66"/>
        <v>1.1907286073503665E-3</v>
      </c>
      <c r="K146">
        <v>0.42499999999999999</v>
      </c>
      <c r="L146">
        <f t="shared" si="67"/>
        <v>14.655172413793091</v>
      </c>
      <c r="M146">
        <v>1E-3</v>
      </c>
      <c r="N146">
        <f t="shared" si="68"/>
        <v>0.01</v>
      </c>
      <c r="O146" s="5">
        <f t="shared" si="69"/>
        <v>0.74997325273558579</v>
      </c>
      <c r="P146" s="2">
        <v>14.655172413793091</v>
      </c>
    </row>
    <row r="147" spans="3:16" x14ac:dyDescent="0.5">
      <c r="D147">
        <v>110</v>
      </c>
      <c r="E147">
        <v>0.1</v>
      </c>
      <c r="F147">
        <f t="shared" si="63"/>
        <v>1.9198055555555555</v>
      </c>
      <c r="G147">
        <f t="shared" si="64"/>
        <v>1.7452777777777781E-3</v>
      </c>
      <c r="H147">
        <f t="shared" si="65"/>
        <v>0.67098346792091856</v>
      </c>
      <c r="I147">
        <f t="shared" si="66"/>
        <v>1.0863301663741609E-3</v>
      </c>
      <c r="K147">
        <v>0.312</v>
      </c>
      <c r="L147">
        <f t="shared" si="67"/>
        <v>10.758620689655164</v>
      </c>
      <c r="M147">
        <v>1E-3</v>
      </c>
      <c r="N147">
        <f t="shared" si="68"/>
        <v>0.01</v>
      </c>
      <c r="O147" s="5">
        <f t="shared" si="69"/>
        <v>0.67098346792091856</v>
      </c>
      <c r="P147" s="2">
        <v>10.758620689655164</v>
      </c>
    </row>
    <row r="148" spans="3:16" x14ac:dyDescent="0.5">
      <c r="D148">
        <v>100</v>
      </c>
      <c r="E148">
        <v>0.1</v>
      </c>
      <c r="F148">
        <f t="shared" si="63"/>
        <v>1.7452777777777779</v>
      </c>
      <c r="G148">
        <f t="shared" si="64"/>
        <v>1.7452777777777781E-3</v>
      </c>
      <c r="H148">
        <f t="shared" si="65"/>
        <v>0.5867987426146819</v>
      </c>
      <c r="I148">
        <f t="shared" si="66"/>
        <v>9.6762476286238464E-4</v>
      </c>
      <c r="K148">
        <v>0.11700000000000001</v>
      </c>
      <c r="L148">
        <f t="shared" si="67"/>
        <v>4.0344827586206859</v>
      </c>
      <c r="M148">
        <v>1E-3</v>
      </c>
      <c r="N148">
        <f t="shared" si="68"/>
        <v>0.01</v>
      </c>
      <c r="O148" s="5">
        <f t="shared" si="69"/>
        <v>0.5867987426146819</v>
      </c>
      <c r="P148" s="5">
        <v>4.0344827586206859</v>
      </c>
    </row>
    <row r="149" spans="3:16" x14ac:dyDescent="0.5">
      <c r="D149">
        <v>90</v>
      </c>
      <c r="E149">
        <v>0.1</v>
      </c>
      <c r="F149">
        <f t="shared" si="63"/>
        <v>1.5707500000000001</v>
      </c>
      <c r="G149">
        <f t="shared" si="64"/>
        <v>1.7452777777777781E-3</v>
      </c>
      <c r="H149">
        <f t="shared" si="65"/>
        <v>0.49997683660256004</v>
      </c>
      <c r="I149">
        <f t="shared" si="66"/>
        <v>8.3803140840388313E-4</v>
      </c>
      <c r="K149">
        <v>9.6100000000000005E-2</v>
      </c>
      <c r="L149">
        <f t="shared" si="67"/>
        <v>3.313793103448273</v>
      </c>
      <c r="M149">
        <v>1E-4</v>
      </c>
      <c r="N149">
        <f t="shared" si="68"/>
        <v>1E-3</v>
      </c>
      <c r="O149" s="5">
        <f t="shared" si="69"/>
        <v>0.49997683660256004</v>
      </c>
      <c r="P149" s="5">
        <v>3.313793103448273</v>
      </c>
    </row>
    <row r="150" spans="3:16" x14ac:dyDescent="0.5">
      <c r="D150">
        <v>80</v>
      </c>
      <c r="E150">
        <v>0.1</v>
      </c>
      <c r="F150">
        <f t="shared" si="63"/>
        <v>1.3962222222222223</v>
      </c>
      <c r="G150">
        <f t="shared" si="64"/>
        <v>1.7452777777777781E-3</v>
      </c>
      <c r="H150">
        <f t="shared" si="65"/>
        <v>0.41315563435713998</v>
      </c>
      <c r="I150">
        <f t="shared" si="66"/>
        <v>7.021260285663411E-4</v>
      </c>
      <c r="K150">
        <v>0.245</v>
      </c>
      <c r="L150">
        <f t="shared" si="67"/>
        <v>8.4482758620689573</v>
      </c>
      <c r="M150">
        <v>1E-3</v>
      </c>
      <c r="N150">
        <f t="shared" si="68"/>
        <v>0.01</v>
      </c>
      <c r="O150" s="5">
        <f t="shared" si="69"/>
        <v>0.41315563435713998</v>
      </c>
      <c r="P150" s="5">
        <v>8.4482758620689573</v>
      </c>
    </row>
    <row r="151" spans="3:16" x14ac:dyDescent="0.5">
      <c r="D151">
        <v>70</v>
      </c>
      <c r="E151">
        <v>0.1</v>
      </c>
      <c r="F151">
        <f t="shared" si="63"/>
        <v>1.2216944444444444</v>
      </c>
      <c r="G151">
        <f t="shared" si="64"/>
        <v>1.7452777777777781E-3</v>
      </c>
      <c r="H151">
        <f t="shared" si="65"/>
        <v>0.32897299896867155</v>
      </c>
      <c r="I151">
        <f t="shared" si="66"/>
        <v>5.6529014965556179E-4</v>
      </c>
      <c r="K151">
        <v>0.30199999999999999</v>
      </c>
      <c r="L151">
        <f t="shared" si="67"/>
        <v>10.413793103448267</v>
      </c>
      <c r="M151">
        <v>1E-3</v>
      </c>
      <c r="N151">
        <f t="shared" si="68"/>
        <v>0.01</v>
      </c>
      <c r="O151" s="5">
        <f t="shared" si="69"/>
        <v>0.32897299896867155</v>
      </c>
      <c r="P151" s="2">
        <v>10.413793103448267</v>
      </c>
    </row>
    <row r="152" spans="3:16" x14ac:dyDescent="0.5">
      <c r="D152">
        <v>60</v>
      </c>
      <c r="E152">
        <v>0.1</v>
      </c>
      <c r="F152">
        <f t="shared" si="63"/>
        <v>1.0471666666666668</v>
      </c>
      <c r="G152">
        <f t="shared" si="64"/>
        <v>1.7452777777777781E-3</v>
      </c>
      <c r="H152">
        <f t="shared" si="65"/>
        <v>0.24998662672548183</v>
      </c>
      <c r="I152">
        <f t="shared" si="66"/>
        <v>4.3324145412593218E-4</v>
      </c>
      <c r="K152">
        <v>0.28299999999999997</v>
      </c>
      <c r="L152">
        <f t="shared" si="67"/>
        <v>9.7586206896551637</v>
      </c>
      <c r="M152">
        <v>1E-3</v>
      </c>
      <c r="N152">
        <f t="shared" si="68"/>
        <v>0.01</v>
      </c>
      <c r="O152" s="5">
        <f t="shared" si="69"/>
        <v>0.24998662672548183</v>
      </c>
      <c r="P152" s="5">
        <v>9.7586206896551637</v>
      </c>
    </row>
    <row r="153" spans="3:16" x14ac:dyDescent="0.5">
      <c r="D153">
        <v>50</v>
      </c>
      <c r="E153">
        <v>0.1</v>
      </c>
      <c r="F153">
        <f t="shared" si="63"/>
        <v>0.87263888888888896</v>
      </c>
      <c r="G153">
        <f t="shared" si="64"/>
        <v>1.7452777777777781E-3</v>
      </c>
      <c r="H153">
        <f t="shared" si="65"/>
        <v>0.17859633737878855</v>
      </c>
      <c r="I153">
        <f t="shared" si="66"/>
        <v>3.1154444199987807E-4</v>
      </c>
      <c r="K153">
        <v>0.20799999999999999</v>
      </c>
      <c r="L153">
        <f t="shared" si="67"/>
        <v>7.1724137931034413</v>
      </c>
      <c r="M153">
        <v>1E-3</v>
      </c>
      <c r="N153">
        <f t="shared" si="68"/>
        <v>0.01</v>
      </c>
      <c r="O153" s="5">
        <f t="shared" si="69"/>
        <v>0.17859633737878855</v>
      </c>
      <c r="P153" s="5">
        <v>7.1724137931034413</v>
      </c>
    </row>
    <row r="154" spans="3:16" x14ac:dyDescent="0.5">
      <c r="D154">
        <v>40</v>
      </c>
      <c r="E154">
        <v>0.1</v>
      </c>
      <c r="F154">
        <f t="shared" si="63"/>
        <v>0.69811111111111113</v>
      </c>
      <c r="G154">
        <f t="shared" si="64"/>
        <v>1.7452777777777781E-3</v>
      </c>
      <c r="H154">
        <f t="shared" si="65"/>
        <v>0.11697116112397621</v>
      </c>
      <c r="I154">
        <f t="shared" si="66"/>
        <v>2.0519444067057524E-4</v>
      </c>
      <c r="K154">
        <v>0.13300000000000001</v>
      </c>
      <c r="L154">
        <f t="shared" si="67"/>
        <v>4.5862068965517206</v>
      </c>
      <c r="M154">
        <v>1E-3</v>
      </c>
      <c r="N154">
        <f t="shared" si="68"/>
        <v>0.01</v>
      </c>
      <c r="O154" s="5">
        <f t="shared" si="69"/>
        <v>0.11697116112397621</v>
      </c>
      <c r="P154" s="5">
        <v>4.5862068965517206</v>
      </c>
    </row>
    <row r="155" spans="3:16" x14ac:dyDescent="0.5">
      <c r="D155">
        <v>30</v>
      </c>
      <c r="E155">
        <v>0.1</v>
      </c>
      <c r="F155">
        <f t="shared" si="63"/>
        <v>0.5235833333333334</v>
      </c>
      <c r="G155">
        <f t="shared" si="64"/>
        <v>1.7452777777777781E-3</v>
      </c>
      <c r="H155">
        <f t="shared" si="65"/>
        <v>6.6983437593168327E-2</v>
      </c>
      <c r="I155">
        <f t="shared" si="66"/>
        <v>1.1833682592454764E-4</v>
      </c>
      <c r="K155">
        <v>1.2800000000000001E-2</v>
      </c>
      <c r="L155">
        <f t="shared" si="67"/>
        <v>0.44137931034482719</v>
      </c>
      <c r="M155">
        <v>1E-4</v>
      </c>
      <c r="N155">
        <f t="shared" si="68"/>
        <v>1E-3</v>
      </c>
      <c r="O155" s="5">
        <f t="shared" si="69"/>
        <v>6.6983437593168327E-2</v>
      </c>
      <c r="P155" s="3">
        <v>0.44137931034482719</v>
      </c>
    </row>
    <row r="156" spans="3:16" x14ac:dyDescent="0.5">
      <c r="D156">
        <v>20</v>
      </c>
      <c r="E156">
        <v>0.1</v>
      </c>
      <c r="F156">
        <f t="shared" si="63"/>
        <v>0.34905555555555556</v>
      </c>
      <c r="G156">
        <f t="shared" si="64"/>
        <v>1.7452777777777781E-3</v>
      </c>
      <c r="H156">
        <f t="shared" si="65"/>
        <v>3.0151929110051601E-2</v>
      </c>
      <c r="I156">
        <f t="shared" si="66"/>
        <v>5.413779642648997E-5</v>
      </c>
      <c r="K156">
        <v>5.2600000000000001E-2</v>
      </c>
      <c r="L156">
        <f t="shared" si="67"/>
        <v>1.8137931034482744</v>
      </c>
      <c r="M156">
        <v>1E-4</v>
      </c>
      <c r="N156">
        <f t="shared" si="68"/>
        <v>1E-3</v>
      </c>
      <c r="O156" s="5">
        <f t="shared" si="69"/>
        <v>3.0151929110051601E-2</v>
      </c>
      <c r="P156" s="5">
        <v>1.8137931034482744</v>
      </c>
    </row>
    <row r="157" spans="3:16" x14ac:dyDescent="0.5">
      <c r="D157">
        <v>10</v>
      </c>
      <c r="E157">
        <v>0.1</v>
      </c>
      <c r="F157">
        <f t="shared" si="63"/>
        <v>0.17452777777777778</v>
      </c>
      <c r="G157">
        <f t="shared" si="64"/>
        <v>1.7452777777777781E-3</v>
      </c>
      <c r="H157">
        <f t="shared" si="65"/>
        <v>7.5956765802242532E-3</v>
      </c>
      <c r="I157">
        <f t="shared" si="66"/>
        <v>1.4779384282070929E-5</v>
      </c>
      <c r="K157">
        <v>0.10100000000000001</v>
      </c>
      <c r="L157">
        <f t="shared" si="67"/>
        <v>3.4827586206896521</v>
      </c>
      <c r="M157">
        <v>1E-3</v>
      </c>
      <c r="N157">
        <f t="shared" si="68"/>
        <v>0.01</v>
      </c>
      <c r="O157" s="5">
        <f t="shared" si="69"/>
        <v>7.5956765802242532E-3</v>
      </c>
      <c r="P157" s="5">
        <v>3.4827586206896521</v>
      </c>
    </row>
    <row r="158" spans="3:16" x14ac:dyDescent="0.5">
      <c r="D158">
        <v>0</v>
      </c>
      <c r="E158">
        <v>0.1</v>
      </c>
      <c r="F158">
        <f t="shared" si="63"/>
        <v>0</v>
      </c>
      <c r="G158">
        <f t="shared" si="64"/>
        <v>1.7452777777777781E-3</v>
      </c>
      <c r="H158">
        <f t="shared" si="65"/>
        <v>0</v>
      </c>
      <c r="I158">
        <f t="shared" si="66"/>
        <v>1.5229968741703459E-6</v>
      </c>
      <c r="K158">
        <v>0.108</v>
      </c>
      <c r="L158">
        <f t="shared" si="67"/>
        <v>3.7241379310344795</v>
      </c>
      <c r="M158">
        <v>1E-3</v>
      </c>
      <c r="N158">
        <f t="shared" si="68"/>
        <v>0.01</v>
      </c>
      <c r="O158" s="5">
        <f t="shared" si="69"/>
        <v>0</v>
      </c>
      <c r="P158" s="5">
        <v>3.7241379310344795</v>
      </c>
    </row>
    <row r="160" spans="3:16" x14ac:dyDescent="0.5">
      <c r="C160" t="s">
        <v>2</v>
      </c>
    </row>
    <row r="161" spans="3:16" x14ac:dyDescent="0.5">
      <c r="C161" t="s">
        <v>20</v>
      </c>
      <c r="D161" t="s">
        <v>11</v>
      </c>
      <c r="E161" t="s">
        <v>29</v>
      </c>
      <c r="F161" t="s">
        <v>12</v>
      </c>
      <c r="G161" t="s">
        <v>32</v>
      </c>
      <c r="H161" t="s">
        <v>10</v>
      </c>
      <c r="I161" t="s">
        <v>30</v>
      </c>
      <c r="K161" t="s">
        <v>3</v>
      </c>
      <c r="L161" t="s">
        <v>21</v>
      </c>
      <c r="M161" t="s">
        <v>7</v>
      </c>
    </row>
    <row r="162" spans="3:16" x14ac:dyDescent="0.5">
      <c r="C162" t="s">
        <v>8</v>
      </c>
      <c r="D162">
        <v>180</v>
      </c>
      <c r="E162">
        <v>0.1</v>
      </c>
      <c r="F162">
        <f t="shared" ref="F162:F180" si="70">(D162*3.1415)/ 180</f>
        <v>3.1415000000000002</v>
      </c>
      <c r="G162">
        <f>E162*3.1415/180</f>
        <v>1.7452777777777781E-3</v>
      </c>
      <c r="H162">
        <f t="shared" ref="H162:H180" si="71">ACOS((0.5*COS(F162))-0.5)</f>
        <v>3.1415271376084206</v>
      </c>
      <c r="I162">
        <f t="shared" ref="I162:I180" si="72">COS(H162+G162)-COS(H162)</f>
        <v>1.4086533427493109E-6</v>
      </c>
      <c r="K162">
        <v>0.40200000000000002</v>
      </c>
      <c r="L162">
        <f>K162/(1-$C$163)</f>
        <v>13.86206896551723</v>
      </c>
      <c r="M162">
        <v>1E-3</v>
      </c>
      <c r="O162">
        <v>3.1415271376084206</v>
      </c>
      <c r="P162">
        <v>13.86206896551723</v>
      </c>
    </row>
    <row r="163" spans="3:16" x14ac:dyDescent="0.5">
      <c r="C163">
        <v>0.97099999999999997</v>
      </c>
      <c r="D163">
        <v>170</v>
      </c>
      <c r="E163">
        <v>0.1</v>
      </c>
      <c r="F163">
        <f t="shared" si="70"/>
        <v>2.9669722222222226</v>
      </c>
      <c r="G163">
        <f t="shared" ref="G163:G180" si="73">E163*3.1415/180</f>
        <v>1.7452777777777781E-3</v>
      </c>
      <c r="H163">
        <f t="shared" si="71"/>
        <v>3.0181959055799767</v>
      </c>
      <c r="I163">
        <f t="shared" si="72"/>
        <v>-2.1330394947693954E-4</v>
      </c>
      <c r="K163">
        <v>0.38600000000000001</v>
      </c>
      <c r="L163">
        <f t="shared" ref="L163:L180" si="74">K163/(1-$C$163)</f>
        <v>13.310344827586196</v>
      </c>
      <c r="M163">
        <v>1E-3</v>
      </c>
      <c r="O163">
        <v>3.0181959055799767</v>
      </c>
      <c r="P163">
        <v>13.310344827586196</v>
      </c>
    </row>
    <row r="164" spans="3:16" x14ac:dyDescent="0.5">
      <c r="D164">
        <v>160</v>
      </c>
      <c r="E164">
        <v>0.1</v>
      </c>
      <c r="F164">
        <f t="shared" si="70"/>
        <v>2.7924444444444445</v>
      </c>
      <c r="G164">
        <f t="shared" si="73"/>
        <v>1.7452777777777781E-3</v>
      </c>
      <c r="H164">
        <f t="shared" si="71"/>
        <v>2.8953379479392147</v>
      </c>
      <c r="I164">
        <f t="shared" si="72"/>
        <v>-4.23974978610131E-4</v>
      </c>
      <c r="K164">
        <v>0.35199999999999998</v>
      </c>
      <c r="L164">
        <f t="shared" si="74"/>
        <v>12.137931034482747</v>
      </c>
      <c r="M164">
        <v>1E-3</v>
      </c>
      <c r="O164">
        <v>2.8953379479392147</v>
      </c>
      <c r="P164">
        <v>12.137931034482747</v>
      </c>
    </row>
    <row r="165" spans="3:16" x14ac:dyDescent="0.5">
      <c r="D165">
        <v>150</v>
      </c>
      <c r="E165">
        <v>0.1</v>
      </c>
      <c r="F165">
        <f t="shared" si="70"/>
        <v>2.6179166666666669</v>
      </c>
      <c r="G165">
        <f t="shared" si="73"/>
        <v>1.7452777777777781E-3</v>
      </c>
      <c r="H165">
        <f t="shared" si="71"/>
        <v>2.7734389286959695</v>
      </c>
      <c r="I165">
        <f t="shared" si="72"/>
        <v>-6.2669283482841287E-4</v>
      </c>
      <c r="K165">
        <v>0.30099999999999999</v>
      </c>
      <c r="L165">
        <f t="shared" si="74"/>
        <v>10.379310344827577</v>
      </c>
      <c r="M165">
        <v>1E-3</v>
      </c>
      <c r="O165">
        <v>2.7734389286959695</v>
      </c>
      <c r="P165">
        <v>10.379310344827577</v>
      </c>
    </row>
    <row r="166" spans="3:16" x14ac:dyDescent="0.5">
      <c r="D166">
        <v>140</v>
      </c>
      <c r="E166">
        <v>0.1</v>
      </c>
      <c r="F166">
        <f t="shared" si="70"/>
        <v>2.4433888888888888</v>
      </c>
      <c r="G166">
        <f t="shared" si="73"/>
        <v>1.7452777777777781E-3</v>
      </c>
      <c r="H166">
        <f t="shared" si="71"/>
        <v>2.6530101014524243</v>
      </c>
      <c r="I166">
        <f t="shared" si="72"/>
        <v>-8.1784410864227386E-4</v>
      </c>
      <c r="K166" s="3">
        <v>0.24</v>
      </c>
      <c r="L166">
        <f t="shared" si="74"/>
        <v>8.2758620689655089</v>
      </c>
      <c r="M166">
        <v>1E-3</v>
      </c>
      <c r="O166">
        <v>2.6530101014524243</v>
      </c>
      <c r="P166">
        <v>8.2758620689655089</v>
      </c>
    </row>
    <row r="167" spans="3:16" x14ac:dyDescent="0.5">
      <c r="D167">
        <v>130</v>
      </c>
      <c r="E167">
        <v>0.1</v>
      </c>
      <c r="F167">
        <f t="shared" si="70"/>
        <v>2.2688611111111112</v>
      </c>
      <c r="G167">
        <f t="shared" si="73"/>
        <v>1.7452777777777781E-3</v>
      </c>
      <c r="H167">
        <f t="shared" si="71"/>
        <v>2.5346018477865488</v>
      </c>
      <c r="I167">
        <f t="shared" si="72"/>
        <v>-9.9425218806814541E-4</v>
      </c>
      <c r="K167">
        <v>0.16800000000000001</v>
      </c>
      <c r="L167">
        <f t="shared" si="74"/>
        <v>5.7931034482758577</v>
      </c>
      <c r="M167">
        <v>1E-3</v>
      </c>
      <c r="O167">
        <v>2.5346018477865488</v>
      </c>
      <c r="P167">
        <v>5.7931034482758577</v>
      </c>
    </row>
    <row r="168" spans="3:16" x14ac:dyDescent="0.5">
      <c r="D168">
        <v>120</v>
      </c>
      <c r="E168">
        <v>0.1</v>
      </c>
      <c r="F168">
        <f t="shared" si="70"/>
        <v>2.0943333333333336</v>
      </c>
      <c r="G168">
        <f t="shared" si="73"/>
        <v>1.7452777777777781E-3</v>
      </c>
      <c r="H168">
        <f t="shared" si="71"/>
        <v>2.4188179686406213</v>
      </c>
      <c r="I168">
        <f t="shared" si="72"/>
        <v>-1.1533028787718003E-3</v>
      </c>
      <c r="K168">
        <v>0.114</v>
      </c>
      <c r="L168">
        <f t="shared" si="74"/>
        <v>3.9310344827586174</v>
      </c>
      <c r="M168">
        <v>1E-3</v>
      </c>
      <c r="O168">
        <v>2.4188179686406213</v>
      </c>
      <c r="P168">
        <v>3.9310344827586174</v>
      </c>
    </row>
    <row r="169" spans="3:16" x14ac:dyDescent="0.5">
      <c r="D169">
        <v>110</v>
      </c>
      <c r="E169">
        <v>0.1</v>
      </c>
      <c r="F169">
        <f t="shared" si="70"/>
        <v>1.9198055555555555</v>
      </c>
      <c r="G169">
        <f t="shared" si="73"/>
        <v>1.7452777777777781E-3</v>
      </c>
      <c r="H169">
        <f t="shared" si="71"/>
        <v>2.3063306913269903</v>
      </c>
      <c r="I169">
        <f t="shared" si="72"/>
        <v>-1.2930525819514482E-3</v>
      </c>
      <c r="K169">
        <v>8.5300000000000001E-2</v>
      </c>
      <c r="L169">
        <f t="shared" si="74"/>
        <v>2.9413793103448249</v>
      </c>
      <c r="M169">
        <v>1E-4</v>
      </c>
      <c r="O169">
        <v>2.3063306913269903</v>
      </c>
      <c r="P169">
        <v>2.9413793103448249</v>
      </c>
    </row>
    <row r="170" spans="3:16" x14ac:dyDescent="0.5">
      <c r="D170">
        <v>100</v>
      </c>
      <c r="E170">
        <v>0.1</v>
      </c>
      <c r="F170">
        <f t="shared" si="70"/>
        <v>1.7452777777777779</v>
      </c>
      <c r="G170">
        <f t="shared" si="73"/>
        <v>1.7452777777777781E-3</v>
      </c>
      <c r="H170">
        <f t="shared" si="71"/>
        <v>2.197896003866108</v>
      </c>
      <c r="I170">
        <f t="shared" si="72"/>
        <v>-1.4123142821557133E-3</v>
      </c>
      <c r="K170">
        <v>0.105</v>
      </c>
      <c r="L170">
        <f t="shared" si="74"/>
        <v>3.6206896551724106</v>
      </c>
      <c r="M170">
        <v>1E-3</v>
      </c>
      <c r="O170">
        <v>2.197896003866108</v>
      </c>
      <c r="P170">
        <v>3.6206896551724106</v>
      </c>
    </row>
    <row r="171" spans="3:16" x14ac:dyDescent="0.5">
      <c r="D171">
        <v>90</v>
      </c>
      <c r="E171">
        <v>0.1</v>
      </c>
      <c r="F171">
        <f t="shared" si="70"/>
        <v>1.5707500000000001</v>
      </c>
      <c r="G171">
        <f t="shared" si="73"/>
        <v>1.7452777777777781E-3</v>
      </c>
      <c r="H171">
        <f t="shared" si="71"/>
        <v>2.0943683558122101</v>
      </c>
      <c r="I171">
        <f t="shared" si="72"/>
        <v>-1.5107160012971521E-3</v>
      </c>
      <c r="K171">
        <v>6.5299999999999997E-2</v>
      </c>
      <c r="L171">
        <f t="shared" si="74"/>
        <v>2.2517241379310322</v>
      </c>
      <c r="M171">
        <v>1E-4</v>
      </c>
      <c r="O171">
        <v>2.0943683558122101</v>
      </c>
      <c r="P171">
        <v>2.2517241379310322</v>
      </c>
    </row>
    <row r="172" spans="3:16" x14ac:dyDescent="0.5">
      <c r="D172">
        <v>80</v>
      </c>
      <c r="E172">
        <v>0.1</v>
      </c>
      <c r="F172">
        <f t="shared" si="70"/>
        <v>1.3962222222222223</v>
      </c>
      <c r="G172">
        <f t="shared" si="73"/>
        <v>1.7452777777777781E-3</v>
      </c>
      <c r="H172">
        <f t="shared" si="71"/>
        <v>1.996712891474163</v>
      </c>
      <c r="I172">
        <f t="shared" si="72"/>
        <v>-1.5887253728842365E-3</v>
      </c>
      <c r="K172">
        <v>0.14599999999999999</v>
      </c>
      <c r="L172">
        <f t="shared" si="74"/>
        <v>5.0344827586206851</v>
      </c>
      <c r="M172">
        <v>1E-3</v>
      </c>
      <c r="O172">
        <v>1.996712891474163</v>
      </c>
      <c r="P172">
        <v>5.0344827586206851</v>
      </c>
    </row>
    <row r="173" spans="3:16" x14ac:dyDescent="0.5">
      <c r="D173">
        <v>70</v>
      </c>
      <c r="E173">
        <v>0.1</v>
      </c>
      <c r="F173">
        <f t="shared" si="70"/>
        <v>1.2216944444444444</v>
      </c>
      <c r="G173">
        <f t="shared" si="73"/>
        <v>1.7452777777777781E-3</v>
      </c>
      <c r="H173">
        <f t="shared" si="71"/>
        <v>1.9060121617472292</v>
      </c>
      <c r="I173">
        <f t="shared" si="72"/>
        <v>-1.6476325818663984E-3</v>
      </c>
      <c r="K173">
        <v>7.8299999999999995E-2</v>
      </c>
      <c r="L173">
        <f t="shared" si="74"/>
        <v>2.6999999999999975</v>
      </c>
      <c r="M173">
        <v>1E-4</v>
      </c>
      <c r="O173">
        <v>1.9060121617472292</v>
      </c>
      <c r="P173">
        <v>2.6999999999999975</v>
      </c>
    </row>
    <row r="174" spans="3:16" x14ac:dyDescent="0.5">
      <c r="D174">
        <v>60</v>
      </c>
      <c r="E174">
        <v>0.1</v>
      </c>
      <c r="F174">
        <f t="shared" si="70"/>
        <v>1.0471666666666668</v>
      </c>
      <c r="G174">
        <f t="shared" si="73"/>
        <v>1.7452777777777781E-3</v>
      </c>
      <c r="H174">
        <f t="shared" si="71"/>
        <v>1.8234627701030712</v>
      </c>
      <c r="I174">
        <f t="shared" si="72"/>
        <v>-1.6894823814332938E-3</v>
      </c>
      <c r="K174">
        <v>8.5900000000000004E-2</v>
      </c>
      <c r="L174">
        <f t="shared" si="74"/>
        <v>2.962068965517239</v>
      </c>
      <c r="M174">
        <v>1E-4</v>
      </c>
      <c r="O174">
        <v>1.8234627701030712</v>
      </c>
      <c r="P174">
        <v>2.962068965517239</v>
      </c>
    </row>
    <row r="175" spans="3:16" x14ac:dyDescent="0.5">
      <c r="D175">
        <v>50</v>
      </c>
      <c r="E175">
        <v>0.1</v>
      </c>
      <c r="F175">
        <f t="shared" si="70"/>
        <v>0.87263888888888896</v>
      </c>
      <c r="G175">
        <f t="shared" si="73"/>
        <v>1.7452777777777781E-3</v>
      </c>
      <c r="H175">
        <f t="shared" si="71"/>
        <v>1.7503559939372297</v>
      </c>
      <c r="I175">
        <f t="shared" si="72"/>
        <v>-1.7169450787156981E-3</v>
      </c>
      <c r="K175">
        <v>9.5100000000000004E-2</v>
      </c>
      <c r="L175">
        <f t="shared" si="74"/>
        <v>3.2793103448275835</v>
      </c>
      <c r="M175">
        <v>1E-4</v>
      </c>
      <c r="O175">
        <v>1.7503559939372297</v>
      </c>
      <c r="P175">
        <v>3.2793103448275835</v>
      </c>
    </row>
    <row r="176" spans="3:16" x14ac:dyDescent="0.5">
      <c r="D176">
        <v>40</v>
      </c>
      <c r="E176">
        <v>0.1</v>
      </c>
      <c r="F176">
        <f t="shared" si="70"/>
        <v>0.69811111111111113</v>
      </c>
      <c r="G176">
        <f t="shared" si="73"/>
        <v>1.7452777777777781E-3</v>
      </c>
      <c r="H176">
        <f t="shared" si="71"/>
        <v>1.6880358818914452</v>
      </c>
      <c r="I176">
        <f t="shared" si="72"/>
        <v>-1.7331179632935761E-3</v>
      </c>
      <c r="K176">
        <v>0.16500000000000001</v>
      </c>
      <c r="L176">
        <f t="shared" si="74"/>
        <v>5.6896551724137883</v>
      </c>
      <c r="M176">
        <v>1E-3</v>
      </c>
      <c r="O176">
        <v>1.6880358818914452</v>
      </c>
      <c r="P176">
        <v>5.6896551724137883</v>
      </c>
    </row>
    <row r="177" spans="4:16" x14ac:dyDescent="0.5">
      <c r="D177">
        <v>30</v>
      </c>
      <c r="E177">
        <v>0.1</v>
      </c>
      <c r="F177">
        <f t="shared" si="70"/>
        <v>0.5235833333333334</v>
      </c>
      <c r="G177">
        <f t="shared" si="73"/>
        <v>1.7452777777777781E-3</v>
      </c>
      <c r="H177">
        <f t="shared" si="71"/>
        <v>1.6378299557948135</v>
      </c>
      <c r="I177">
        <f t="shared" si="72"/>
        <v>-1.7412551369765106E-3</v>
      </c>
      <c r="K177">
        <v>0.112</v>
      </c>
      <c r="L177">
        <f t="shared" si="74"/>
        <v>3.862068965517238</v>
      </c>
      <c r="M177">
        <v>1E-3</v>
      </c>
      <c r="O177">
        <v>1.6378299557948135</v>
      </c>
      <c r="P177">
        <v>3.862068965517238</v>
      </c>
    </row>
    <row r="178" spans="4:16" x14ac:dyDescent="0.5">
      <c r="D178">
        <v>20</v>
      </c>
      <c r="E178">
        <v>0.1</v>
      </c>
      <c r="F178">
        <f t="shared" si="70"/>
        <v>0.34905555555555556</v>
      </c>
      <c r="G178">
        <f t="shared" si="73"/>
        <v>1.7452777777777781E-3</v>
      </c>
      <c r="H178">
        <f t="shared" si="71"/>
        <v>1.6009528264899993</v>
      </c>
      <c r="I178">
        <f t="shared" si="72"/>
        <v>-1.7444374405732668E-3</v>
      </c>
      <c r="K178">
        <v>0.115</v>
      </c>
      <c r="L178">
        <f t="shared" si="74"/>
        <v>3.9655172413793069</v>
      </c>
      <c r="M178">
        <v>1E-3</v>
      </c>
      <c r="O178">
        <v>1.6009528264899993</v>
      </c>
      <c r="P178">
        <v>3.9655172413793069</v>
      </c>
    </row>
    <row r="179" spans="4:16" x14ac:dyDescent="0.5">
      <c r="D179">
        <v>10</v>
      </c>
      <c r="E179">
        <v>0.1</v>
      </c>
      <c r="F179">
        <f t="shared" si="70"/>
        <v>0.17452777777777778</v>
      </c>
      <c r="G179">
        <f t="shared" si="73"/>
        <v>1.7452777777777781E-3</v>
      </c>
      <c r="H179">
        <f t="shared" si="71"/>
        <v>1.5783920764148944</v>
      </c>
      <c r="I179">
        <f t="shared" si="72"/>
        <v>-1.7452149765756157E-3</v>
      </c>
      <c r="K179">
        <v>0.11700000000000001</v>
      </c>
      <c r="L179">
        <f t="shared" si="74"/>
        <v>4.0344827586206859</v>
      </c>
      <c r="M179">
        <v>1E-3</v>
      </c>
      <c r="O179">
        <v>1.5783920764148944</v>
      </c>
      <c r="P179">
        <v>4.0344827586206859</v>
      </c>
    </row>
    <row r="180" spans="4:16" x14ac:dyDescent="0.5">
      <c r="D180">
        <v>0</v>
      </c>
      <c r="E180">
        <v>0.1</v>
      </c>
      <c r="F180">
        <f t="shared" si="70"/>
        <v>0</v>
      </c>
      <c r="G180">
        <f t="shared" si="73"/>
        <v>1.7452777777777781E-3</v>
      </c>
      <c r="H180">
        <f t="shared" si="71"/>
        <v>1.5707963267948966</v>
      </c>
      <c r="I180">
        <f t="shared" si="72"/>
        <v>-1.7452768917601527E-3</v>
      </c>
      <c r="K180">
        <v>0.121</v>
      </c>
      <c r="L180">
        <f t="shared" si="74"/>
        <v>4.1724137931034448</v>
      </c>
      <c r="M180">
        <v>1E-3</v>
      </c>
      <c r="O180">
        <v>1.5707963267948966</v>
      </c>
      <c r="P180">
        <v>4.1724137931034448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213"/>
  <sheetViews>
    <sheetView tabSelected="1" topLeftCell="AO1" zoomScale="84" workbookViewId="0">
      <selection activeCell="AW5" sqref="AW5"/>
    </sheetView>
  </sheetViews>
  <sheetFormatPr defaultRowHeight="15.75" x14ac:dyDescent="0.5"/>
  <cols>
    <col min="2" max="2" width="14.3125" customWidth="1"/>
    <col min="3" max="3" width="10.3125" bestFit="1" customWidth="1"/>
    <col min="4" max="4" width="14.875" bestFit="1" customWidth="1"/>
    <col min="5" max="5" width="12.25" bestFit="1" customWidth="1"/>
    <col min="6" max="6" width="14.8125" bestFit="1" customWidth="1"/>
    <col min="7" max="7" width="12.25" bestFit="1" customWidth="1"/>
    <col min="8" max="8" width="14.75" bestFit="1" customWidth="1"/>
    <col min="9" max="9" width="19.0625" bestFit="1" customWidth="1"/>
    <col min="10" max="10" width="20.875" bestFit="1" customWidth="1"/>
    <col min="11" max="11" width="9.25" bestFit="1" customWidth="1"/>
    <col min="12" max="12" width="10.625" bestFit="1" customWidth="1"/>
    <col min="13" max="13" width="9.0625" bestFit="1" customWidth="1"/>
    <col min="15" max="15" width="10.6875" bestFit="1" customWidth="1"/>
    <col min="16" max="16" width="15.4375" customWidth="1"/>
    <col min="17" max="17" width="10.6875" bestFit="1" customWidth="1"/>
    <col min="18" max="18" width="15.25" bestFit="1" customWidth="1"/>
    <col min="19" max="19" width="15.6875" bestFit="1" customWidth="1"/>
    <col min="20" max="20" width="11.25" bestFit="1" customWidth="1"/>
    <col min="33" max="33" width="21.6875" customWidth="1"/>
    <col min="34" max="34" width="14.5625" bestFit="1" customWidth="1"/>
    <col min="37" max="37" width="21.6875" bestFit="1" customWidth="1"/>
    <col min="38" max="38" width="14.5625" bestFit="1" customWidth="1"/>
    <col min="39" max="39" width="17.5" bestFit="1" customWidth="1"/>
    <col min="40" max="40" width="15.625" bestFit="1" customWidth="1"/>
    <col min="45" max="45" width="4.6875" customWidth="1"/>
    <col min="46" max="46" width="8.5625" bestFit="1" customWidth="1"/>
    <col min="47" max="47" width="9.3125" bestFit="1" customWidth="1"/>
    <col min="48" max="48" width="9.6875" bestFit="1" customWidth="1"/>
    <col min="49" max="49" width="8.625" bestFit="1" customWidth="1"/>
  </cols>
  <sheetData>
    <row r="2" spans="3:51" x14ac:dyDescent="0.5">
      <c r="C2" s="11" t="s">
        <v>43</v>
      </c>
      <c r="D2" s="7"/>
      <c r="O2" s="7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  <row r="3" spans="3:51" x14ac:dyDescent="0.5">
      <c r="C3" t="s">
        <v>11</v>
      </c>
      <c r="D3" t="s">
        <v>29</v>
      </c>
      <c r="E3" t="s">
        <v>12</v>
      </c>
      <c r="F3" t="s">
        <v>32</v>
      </c>
      <c r="G3" t="s">
        <v>31</v>
      </c>
      <c r="H3" t="s">
        <v>30</v>
      </c>
      <c r="I3" t="s">
        <v>4</v>
      </c>
      <c r="J3" t="s">
        <v>21</v>
      </c>
      <c r="K3" t="s">
        <v>5</v>
      </c>
      <c r="L3" t="s">
        <v>24</v>
      </c>
      <c r="N3" s="11" t="s">
        <v>43</v>
      </c>
      <c r="O3" s="9"/>
      <c r="AI3" s="1"/>
    </row>
    <row r="4" spans="3:51" x14ac:dyDescent="0.5">
      <c r="C4" s="6">
        <v>0</v>
      </c>
      <c r="D4" s="6">
        <v>0.1</v>
      </c>
      <c r="E4" s="9">
        <f t="shared" ref="E4:E22" si="0" xml:space="preserve"> 3.1415 * C4/180</f>
        <v>0</v>
      </c>
      <c r="F4" s="9">
        <f>D4*3.1415/180</f>
        <v>1.7452777777777781E-3</v>
      </c>
      <c r="G4" s="8">
        <f>ACOS((0.5*COS(E4))-0.5)</f>
        <v>1.5707963267948966</v>
      </c>
      <c r="H4" s="9">
        <f>ABS(COS(G4+F4) - COS(G4))</f>
        <v>1.7452768917601527E-3</v>
      </c>
      <c r="I4" s="6">
        <v>91.2</v>
      </c>
      <c r="J4" s="9">
        <f>I4/1000</f>
        <v>9.1200000000000003E-2</v>
      </c>
      <c r="K4" s="6">
        <v>1</v>
      </c>
      <c r="L4" s="6">
        <f>K4/1000</f>
        <v>1E-3</v>
      </c>
      <c r="O4" s="1" t="s">
        <v>11</v>
      </c>
      <c r="P4" s="1" t="s">
        <v>29</v>
      </c>
      <c r="Q4" s="1" t="s">
        <v>31</v>
      </c>
      <c r="R4" s="1" t="s">
        <v>30</v>
      </c>
      <c r="S4" s="1" t="s">
        <v>3</v>
      </c>
      <c r="T4" s="1" t="s">
        <v>24</v>
      </c>
      <c r="AG4" s="12" t="s">
        <v>44</v>
      </c>
      <c r="AH4" s="12" t="s">
        <v>45</v>
      </c>
      <c r="AK4" s="27" t="s">
        <v>2</v>
      </c>
      <c r="AL4" s="28" t="s">
        <v>57</v>
      </c>
      <c r="AM4" s="27" t="s">
        <v>58</v>
      </c>
      <c r="AN4" s="27" t="s">
        <v>59</v>
      </c>
      <c r="AR4" t="s">
        <v>10</v>
      </c>
      <c r="AS4" s="44" t="s">
        <v>75</v>
      </c>
      <c r="AT4" s="49" t="s">
        <v>73</v>
      </c>
      <c r="AU4" s="44" t="s">
        <v>74</v>
      </c>
      <c r="AV4" s="44" t="s">
        <v>76</v>
      </c>
      <c r="AW4" s="62" t="s">
        <v>81</v>
      </c>
    </row>
    <row r="5" spans="3:51" x14ac:dyDescent="0.5">
      <c r="C5" s="6">
        <v>10</v>
      </c>
      <c r="D5" s="6">
        <v>0.1</v>
      </c>
      <c r="E5" s="9">
        <f t="shared" si="0"/>
        <v>0.17452777777777778</v>
      </c>
      <c r="F5" s="9">
        <f t="shared" ref="F5:F22" si="1">D5*3.1415/180</f>
        <v>1.7452777777777781E-3</v>
      </c>
      <c r="G5" s="8">
        <f t="shared" ref="G5:G22" si="2">ACOS((0.5*COS(E5))-0.5)</f>
        <v>1.5783920764148944</v>
      </c>
      <c r="H5" s="9">
        <f t="shared" ref="H5:H22" si="3">ABS(COS(G5+F5) - COS(G5))</f>
        <v>1.7452149765756157E-3</v>
      </c>
      <c r="I5" s="6">
        <v>91.8</v>
      </c>
      <c r="J5" s="9">
        <f t="shared" ref="J5:J22" si="4">I5/1000</f>
        <v>9.1799999999999993E-2</v>
      </c>
      <c r="K5" s="6">
        <v>1</v>
      </c>
      <c r="L5" s="6">
        <f t="shared" ref="L5:L22" si="5">K5/1000</f>
        <v>1E-3</v>
      </c>
      <c r="O5" s="9">
        <v>0</v>
      </c>
      <c r="P5" s="9">
        <v>0.1</v>
      </c>
      <c r="Q5" s="9">
        <f>ACOS((0.5*COS(O5))-0.5)</f>
        <v>1.5707963267948966</v>
      </c>
      <c r="R5" s="9">
        <v>1.7452768917601527E-3</v>
      </c>
      <c r="S5" s="9">
        <v>9.1200000000000003E-2</v>
      </c>
      <c r="T5" s="9">
        <v>1E-3</v>
      </c>
      <c r="AG5" s="12" t="s">
        <v>2</v>
      </c>
      <c r="AH5" s="12" t="s">
        <v>57</v>
      </c>
      <c r="AK5" s="31">
        <v>2291</v>
      </c>
      <c r="AL5" s="32">
        <v>1</v>
      </c>
      <c r="AM5" s="31">
        <v>1.91</v>
      </c>
      <c r="AN5" s="21">
        <v>1.6476325818663984E-3</v>
      </c>
      <c r="AR5" s="5">
        <v>0</v>
      </c>
      <c r="AS5" s="6">
        <v>1</v>
      </c>
      <c r="AT5" s="50">
        <f>AR5</f>
        <v>0</v>
      </c>
      <c r="AU5" s="53">
        <f>ABS(COS(AM5))</f>
        <v>0.33273624568084514</v>
      </c>
      <c r="AV5" s="45">
        <f>ABS(AT5-AU5)</f>
        <v>0.33273624568084514</v>
      </c>
      <c r="AW5" s="4">
        <f>STDEV(AU5:AU13)/9</f>
        <v>3.6001835759026261E-2</v>
      </c>
    </row>
    <row r="6" spans="3:51" x14ac:dyDescent="0.5">
      <c r="C6" s="6">
        <v>20</v>
      </c>
      <c r="D6" s="6">
        <v>0.1</v>
      </c>
      <c r="E6" s="9">
        <f t="shared" si="0"/>
        <v>0.34905555555555556</v>
      </c>
      <c r="F6" s="9">
        <f t="shared" si="1"/>
        <v>1.7452777777777781E-3</v>
      </c>
      <c r="G6" s="8">
        <f t="shared" si="2"/>
        <v>1.6009528264899993</v>
      </c>
      <c r="H6" s="9">
        <f t="shared" si="3"/>
        <v>1.7444374405732668E-3</v>
      </c>
      <c r="I6" s="6">
        <v>93.9</v>
      </c>
      <c r="J6" s="9">
        <f t="shared" si="4"/>
        <v>9.3900000000000011E-2</v>
      </c>
      <c r="K6" s="6">
        <v>1</v>
      </c>
      <c r="L6" s="6">
        <f t="shared" si="5"/>
        <v>1E-3</v>
      </c>
      <c r="O6" s="9">
        <v>10</v>
      </c>
      <c r="P6" s="9">
        <v>0.1</v>
      </c>
      <c r="Q6" s="9">
        <f t="shared" ref="Q6:Q23" si="6">ACOS((0.5*COS(O6))-0.5)</f>
        <v>2.73769393316101</v>
      </c>
      <c r="R6" s="9">
        <v>1.7452149765756157E-3</v>
      </c>
      <c r="S6" s="9">
        <v>9.1799999999999993E-2</v>
      </c>
      <c r="T6" s="9">
        <v>1E-3</v>
      </c>
      <c r="AG6" s="6">
        <v>2291</v>
      </c>
      <c r="AH6" s="6">
        <v>1</v>
      </c>
      <c r="AK6" s="25">
        <v>3679</v>
      </c>
      <c r="AL6" s="29">
        <v>1</v>
      </c>
      <c r="AM6" s="25">
        <v>2.09</v>
      </c>
      <c r="AN6" s="30">
        <v>1.5107160012971521E-3</v>
      </c>
      <c r="AR6" s="3">
        <v>0.57735027000000005</v>
      </c>
      <c r="AS6" s="46">
        <v>2</v>
      </c>
      <c r="AT6" s="51">
        <f t="shared" ref="AT6:AT13" si="7">AR6</f>
        <v>0.57735027000000005</v>
      </c>
      <c r="AU6" s="54">
        <f t="shared" ref="AU6:AU13" si="8">ABS(COS(AM6))</f>
        <v>0.49618891270599885</v>
      </c>
      <c r="AV6" s="47">
        <f t="shared" ref="AV6:AV13" si="9">ABS(AT6-AU6)</f>
        <v>8.1161357294001202E-2</v>
      </c>
    </row>
    <row r="7" spans="3:51" x14ac:dyDescent="0.5">
      <c r="C7" s="6">
        <v>30</v>
      </c>
      <c r="D7" s="6">
        <v>0.1</v>
      </c>
      <c r="E7" s="9">
        <f t="shared" si="0"/>
        <v>0.5235833333333334</v>
      </c>
      <c r="F7" s="9">
        <f t="shared" si="1"/>
        <v>1.7452777777777781E-3</v>
      </c>
      <c r="G7" s="8">
        <f t="shared" si="2"/>
        <v>1.6378299557948135</v>
      </c>
      <c r="H7" s="9">
        <f t="shared" si="3"/>
        <v>1.7412551369765106E-3</v>
      </c>
      <c r="I7" s="6">
        <v>94.3</v>
      </c>
      <c r="J7" s="9">
        <f t="shared" si="4"/>
        <v>9.4299999999999995E-2</v>
      </c>
      <c r="K7" s="6">
        <v>1</v>
      </c>
      <c r="L7" s="6">
        <f t="shared" si="5"/>
        <v>1E-3</v>
      </c>
      <c r="O7" s="9">
        <v>20</v>
      </c>
      <c r="P7" s="9">
        <v>0.1</v>
      </c>
      <c r="Q7" s="9">
        <f t="shared" si="6"/>
        <v>1.8712556347187697</v>
      </c>
      <c r="R7" s="9">
        <v>1.7444374405732668E-3</v>
      </c>
      <c r="S7" s="9">
        <v>9.3900000000000011E-2</v>
      </c>
      <c r="T7" s="9">
        <v>1E-3</v>
      </c>
      <c r="AG7" s="6">
        <v>3679</v>
      </c>
      <c r="AH7" s="6">
        <v>1</v>
      </c>
      <c r="AK7" s="57">
        <v>4962</v>
      </c>
      <c r="AL7" s="32">
        <v>1</v>
      </c>
      <c r="AM7" s="31">
        <v>1.64</v>
      </c>
      <c r="AN7" s="21">
        <v>1.7169450787156981E-3</v>
      </c>
      <c r="AR7" s="5">
        <v>0</v>
      </c>
      <c r="AS7" s="59">
        <v>3</v>
      </c>
      <c r="AT7" s="50">
        <f t="shared" si="7"/>
        <v>0</v>
      </c>
      <c r="AU7" s="53">
        <f t="shared" si="8"/>
        <v>6.9148448654061945E-2</v>
      </c>
      <c r="AV7" s="45">
        <f t="shared" si="9"/>
        <v>6.9148448654061945E-2</v>
      </c>
    </row>
    <row r="8" spans="3:51" x14ac:dyDescent="0.5">
      <c r="C8" s="6">
        <v>40</v>
      </c>
      <c r="D8" s="6">
        <v>0.1</v>
      </c>
      <c r="E8" s="9">
        <f t="shared" si="0"/>
        <v>0.69811111111111113</v>
      </c>
      <c r="F8" s="9">
        <f t="shared" si="1"/>
        <v>1.7452777777777781E-3</v>
      </c>
      <c r="G8" s="8">
        <f t="shared" si="2"/>
        <v>1.6880358818914452</v>
      </c>
      <c r="H8" s="9">
        <f t="shared" si="3"/>
        <v>1.7331179632935761E-3</v>
      </c>
      <c r="I8" s="6">
        <v>94.8</v>
      </c>
      <c r="J8" s="9">
        <f t="shared" si="4"/>
        <v>9.4799999999999995E-2</v>
      </c>
      <c r="K8" s="6">
        <v>1</v>
      </c>
      <c r="L8" s="6">
        <f t="shared" si="5"/>
        <v>1E-3</v>
      </c>
      <c r="O8" s="9">
        <v>30</v>
      </c>
      <c r="P8" s="9">
        <v>0.1</v>
      </c>
      <c r="Q8" s="9">
        <f t="shared" si="6"/>
        <v>2.0074111378434045</v>
      </c>
      <c r="R8" s="9">
        <v>1.7412551369765106E-3</v>
      </c>
      <c r="S8" s="9">
        <v>9.4299999999999995E-2</v>
      </c>
      <c r="T8" s="9">
        <v>1E-3</v>
      </c>
      <c r="AG8" s="6">
        <v>4962</v>
      </c>
      <c r="AH8" s="6">
        <v>1</v>
      </c>
      <c r="AK8" s="57"/>
      <c r="AL8" s="32">
        <v>1</v>
      </c>
      <c r="AM8" s="31">
        <v>2.5299999999999998</v>
      </c>
      <c r="AN8" s="21">
        <v>4.23974978610131E-4</v>
      </c>
      <c r="AR8" s="3">
        <v>0.77459666900000002</v>
      </c>
      <c r="AS8" s="59"/>
      <c r="AT8" s="50">
        <f t="shared" si="7"/>
        <v>0.77459666900000002</v>
      </c>
      <c r="AU8" s="53">
        <f t="shared" si="8"/>
        <v>0.81873459927738157</v>
      </c>
      <c r="AV8" s="45">
        <f t="shared" si="9"/>
        <v>4.4137930277381554E-2</v>
      </c>
    </row>
    <row r="9" spans="3:51" x14ac:dyDescent="0.5">
      <c r="C9" s="6">
        <v>50</v>
      </c>
      <c r="D9" s="6">
        <v>0.1</v>
      </c>
      <c r="E9" s="9">
        <f t="shared" si="0"/>
        <v>0.87263888888888896</v>
      </c>
      <c r="F9" s="9">
        <f t="shared" si="1"/>
        <v>1.7452777777777781E-3</v>
      </c>
      <c r="G9" s="8">
        <f t="shared" si="2"/>
        <v>1.7503559939372297</v>
      </c>
      <c r="H9" s="9">
        <f t="shared" si="3"/>
        <v>1.7169450787156981E-3</v>
      </c>
      <c r="I9" s="6">
        <v>94.6</v>
      </c>
      <c r="J9" s="9">
        <f t="shared" si="4"/>
        <v>9.459999999999999E-2</v>
      </c>
      <c r="K9" s="6">
        <v>1</v>
      </c>
      <c r="L9" s="6">
        <f t="shared" si="5"/>
        <v>1E-3</v>
      </c>
      <c r="O9" s="9">
        <v>40</v>
      </c>
      <c r="P9" s="9">
        <v>0.1</v>
      </c>
      <c r="Q9" s="9">
        <f t="shared" si="6"/>
        <v>2.5561526415782136</v>
      </c>
      <c r="R9" s="9">
        <v>1.7331179632935761E-3</v>
      </c>
      <c r="S9" s="9">
        <v>9.4799999999999995E-2</v>
      </c>
      <c r="T9" s="9">
        <v>1E-3</v>
      </c>
      <c r="AG9" s="6">
        <v>6202</v>
      </c>
      <c r="AH9" s="6">
        <v>1</v>
      </c>
      <c r="AK9" s="56">
        <v>6202</v>
      </c>
      <c r="AL9" s="29">
        <v>1</v>
      </c>
      <c r="AM9" s="26">
        <v>2</v>
      </c>
      <c r="AN9" s="30">
        <v>1.7331179632935761E-3</v>
      </c>
      <c r="AR9" s="3">
        <v>0.33998104000000001</v>
      </c>
      <c r="AS9" s="60">
        <v>4</v>
      </c>
      <c r="AT9" s="51">
        <f t="shared" si="7"/>
        <v>0.33998104000000001</v>
      </c>
      <c r="AU9" s="54">
        <f t="shared" si="8"/>
        <v>0.41614683654714241</v>
      </c>
      <c r="AV9" s="47">
        <f t="shared" si="9"/>
        <v>7.6165796547142395E-2</v>
      </c>
      <c r="AY9" s="63"/>
    </row>
    <row r="10" spans="3:51" x14ac:dyDescent="0.5">
      <c r="C10" s="6">
        <v>60</v>
      </c>
      <c r="D10" s="6">
        <v>0.1</v>
      </c>
      <c r="E10" s="9">
        <f t="shared" si="0"/>
        <v>1.0471666666666668</v>
      </c>
      <c r="F10" s="9">
        <f t="shared" si="1"/>
        <v>1.7452777777777781E-3</v>
      </c>
      <c r="G10" s="8">
        <f t="shared" si="2"/>
        <v>1.8234627701030712</v>
      </c>
      <c r="H10" s="9">
        <f t="shared" si="3"/>
        <v>1.6894823814332938E-3</v>
      </c>
      <c r="I10" s="6">
        <v>97.6</v>
      </c>
      <c r="J10" s="9">
        <f t="shared" si="4"/>
        <v>9.7599999999999992E-2</v>
      </c>
      <c r="K10" s="6">
        <v>1</v>
      </c>
      <c r="L10" s="6">
        <f t="shared" si="5"/>
        <v>1E-3</v>
      </c>
      <c r="O10" s="9">
        <v>50</v>
      </c>
      <c r="P10" s="9">
        <v>0.1</v>
      </c>
      <c r="Q10" s="9">
        <f t="shared" si="6"/>
        <v>1.5883142085051947</v>
      </c>
      <c r="R10" s="9">
        <v>1.7169450787156981E-3</v>
      </c>
      <c r="S10" s="9">
        <v>9.459999999999999E-2</v>
      </c>
      <c r="T10" s="9">
        <v>1E-3</v>
      </c>
      <c r="AG10" s="6">
        <v>7409</v>
      </c>
      <c r="AH10" s="6">
        <v>1</v>
      </c>
      <c r="AK10" s="56"/>
      <c r="AL10" s="29">
        <v>1</v>
      </c>
      <c r="AM10" s="25">
        <v>2.65</v>
      </c>
      <c r="AN10" s="30">
        <v>1.4123142821557133E-3</v>
      </c>
      <c r="AR10" s="3">
        <v>0.86113631000000002</v>
      </c>
      <c r="AS10" s="60"/>
      <c r="AT10" s="51">
        <f t="shared" si="7"/>
        <v>0.86113631000000002</v>
      </c>
      <c r="AU10" s="54">
        <f t="shared" si="8"/>
        <v>0.8815821958782859</v>
      </c>
      <c r="AV10" s="47">
        <f t="shared" si="9"/>
        <v>2.0445885878285885E-2</v>
      </c>
    </row>
    <row r="11" spans="3:51" x14ac:dyDescent="0.5">
      <c r="C11" s="6">
        <v>70</v>
      </c>
      <c r="D11" s="6">
        <v>0.1</v>
      </c>
      <c r="E11" s="9">
        <f t="shared" si="0"/>
        <v>1.2216944444444444</v>
      </c>
      <c r="F11" s="9">
        <f t="shared" si="1"/>
        <v>1.7452777777777781E-3</v>
      </c>
      <c r="G11" s="8">
        <f t="shared" si="2"/>
        <v>1.9060121617472292</v>
      </c>
      <c r="H11" s="9">
        <f t="shared" si="3"/>
        <v>1.6476325818663984E-3</v>
      </c>
      <c r="I11" s="6">
        <v>98.6</v>
      </c>
      <c r="J11" s="9">
        <f t="shared" si="4"/>
        <v>9.8599999999999993E-2</v>
      </c>
      <c r="K11" s="6">
        <v>1</v>
      </c>
      <c r="L11" s="6">
        <f t="shared" si="5"/>
        <v>1E-3</v>
      </c>
      <c r="O11" s="9">
        <v>60</v>
      </c>
      <c r="P11" s="9">
        <v>0.1</v>
      </c>
      <c r="Q11" s="9">
        <f t="shared" si="6"/>
        <v>2.9230132937570135</v>
      </c>
      <c r="R11" s="9">
        <v>1.6894823814332938E-3</v>
      </c>
      <c r="S11" s="9">
        <v>9.7599999999999992E-2</v>
      </c>
      <c r="T11" s="9">
        <v>1E-3</v>
      </c>
      <c r="AK11" s="57">
        <v>7409</v>
      </c>
      <c r="AL11" s="32">
        <v>1</v>
      </c>
      <c r="AM11" s="31">
        <v>1.64</v>
      </c>
      <c r="AN11" s="21">
        <v>1.7412551369765106E-3</v>
      </c>
      <c r="AR11" s="5">
        <v>0</v>
      </c>
      <c r="AS11" s="59">
        <v>5</v>
      </c>
      <c r="AT11" s="50">
        <f t="shared" si="7"/>
        <v>0</v>
      </c>
      <c r="AU11" s="53">
        <f t="shared" si="8"/>
        <v>6.9148448654061945E-2</v>
      </c>
      <c r="AV11" s="45">
        <f t="shared" si="9"/>
        <v>6.9148448654061945E-2</v>
      </c>
    </row>
    <row r="12" spans="3:51" x14ac:dyDescent="0.5">
      <c r="C12" s="6">
        <v>80</v>
      </c>
      <c r="D12" s="6">
        <v>0.1</v>
      </c>
      <c r="E12" s="9">
        <f t="shared" si="0"/>
        <v>1.3962222222222223</v>
      </c>
      <c r="F12" s="9">
        <f t="shared" si="1"/>
        <v>1.7452777777777781E-3</v>
      </c>
      <c r="G12" s="8">
        <f t="shared" si="2"/>
        <v>1.996712891474163</v>
      </c>
      <c r="H12" s="9">
        <f t="shared" si="3"/>
        <v>1.5887253728842365E-3</v>
      </c>
      <c r="I12" s="6">
        <v>98.9</v>
      </c>
      <c r="J12" s="9">
        <f t="shared" si="4"/>
        <v>9.8900000000000002E-2</v>
      </c>
      <c r="K12" s="6">
        <v>2</v>
      </c>
      <c r="L12" s="6">
        <f t="shared" si="5"/>
        <v>2E-3</v>
      </c>
      <c r="O12" s="9">
        <v>70</v>
      </c>
      <c r="P12" s="9">
        <v>0.1</v>
      </c>
      <c r="Q12" s="9">
        <f t="shared" si="6"/>
        <v>1.7551797047719659</v>
      </c>
      <c r="R12" s="9">
        <v>1.6476325818663984E-3</v>
      </c>
      <c r="S12" s="9">
        <v>9.8599999999999993E-2</v>
      </c>
      <c r="T12" s="9">
        <v>1E-3</v>
      </c>
      <c r="AK12" s="57"/>
      <c r="AL12" s="32">
        <v>1</v>
      </c>
      <c r="AM12" s="31">
        <v>2.09</v>
      </c>
      <c r="AN12" s="21">
        <v>1.5107160012971521E-3</v>
      </c>
      <c r="AR12" s="3">
        <v>0.53846930999999998</v>
      </c>
      <c r="AS12" s="59"/>
      <c r="AT12" s="50">
        <f t="shared" si="7"/>
        <v>0.53846930999999998</v>
      </c>
      <c r="AU12" s="53">
        <f t="shared" si="8"/>
        <v>0.49618891270599885</v>
      </c>
      <c r="AV12" s="45">
        <f t="shared" si="9"/>
        <v>4.2280397294001126E-2</v>
      </c>
    </row>
    <row r="13" spans="3:51" x14ac:dyDescent="0.5">
      <c r="C13" s="6">
        <v>90</v>
      </c>
      <c r="D13" s="6">
        <v>0.1</v>
      </c>
      <c r="E13" s="9">
        <f t="shared" si="0"/>
        <v>1.5707500000000001</v>
      </c>
      <c r="F13" s="9">
        <f t="shared" si="1"/>
        <v>1.7452777777777781E-3</v>
      </c>
      <c r="G13" s="8">
        <f t="shared" si="2"/>
        <v>2.0943683558122101</v>
      </c>
      <c r="H13" s="9">
        <f t="shared" si="3"/>
        <v>1.5107160012971521E-3</v>
      </c>
      <c r="I13" s="6">
        <v>99.7</v>
      </c>
      <c r="J13" s="9">
        <f t="shared" si="4"/>
        <v>9.9699999999999997E-2</v>
      </c>
      <c r="K13" s="6">
        <v>2</v>
      </c>
      <c r="L13" s="6">
        <f t="shared" si="5"/>
        <v>2E-3</v>
      </c>
      <c r="O13" s="9">
        <v>80</v>
      </c>
      <c r="P13" s="9">
        <v>0.1</v>
      </c>
      <c r="Q13" s="9">
        <f t="shared" si="6"/>
        <v>2.1593920715298665</v>
      </c>
      <c r="R13" s="9">
        <v>1.5887253728842365E-3</v>
      </c>
      <c r="S13" s="9">
        <v>9.8900000000000002E-2</v>
      </c>
      <c r="T13" s="9">
        <v>2E-3</v>
      </c>
      <c r="AK13" s="58"/>
      <c r="AL13" s="33">
        <v>1</v>
      </c>
      <c r="AM13" s="34">
        <v>2.77</v>
      </c>
      <c r="AN13" s="35">
        <v>6.2669283482841287E-4</v>
      </c>
      <c r="AR13" s="3">
        <v>0.90617984600000001</v>
      </c>
      <c r="AS13" s="61"/>
      <c r="AT13" s="52">
        <f t="shared" si="7"/>
        <v>0.90617984600000001</v>
      </c>
      <c r="AU13" s="55">
        <f t="shared" si="8"/>
        <v>0.93175023528857215</v>
      </c>
      <c r="AV13" s="48">
        <f t="shared" si="9"/>
        <v>2.5570389288572137E-2</v>
      </c>
    </row>
    <row r="14" spans="3:51" x14ac:dyDescent="0.5">
      <c r="C14" s="6">
        <v>100</v>
      </c>
      <c r="D14" s="6">
        <v>0.1</v>
      </c>
      <c r="E14" s="9">
        <f t="shared" si="0"/>
        <v>1.7452777777777779</v>
      </c>
      <c r="F14" s="9">
        <f t="shared" si="1"/>
        <v>1.7452777777777781E-3</v>
      </c>
      <c r="G14" s="8">
        <f t="shared" si="2"/>
        <v>2.197896003866108</v>
      </c>
      <c r="H14" s="9">
        <f t="shared" si="3"/>
        <v>1.4123142821557133E-3</v>
      </c>
      <c r="I14" s="10">
        <v>103.2</v>
      </c>
      <c r="J14" s="9">
        <f t="shared" si="4"/>
        <v>0.1032</v>
      </c>
      <c r="K14" s="6">
        <v>2</v>
      </c>
      <c r="L14" s="6">
        <f t="shared" si="5"/>
        <v>2E-3</v>
      </c>
      <c r="O14" s="9">
        <v>90</v>
      </c>
      <c r="P14" s="9">
        <v>0.1</v>
      </c>
      <c r="Q14" s="9">
        <f t="shared" si="6"/>
        <v>2.3804332823438754</v>
      </c>
      <c r="R14" s="9">
        <v>1.5107160012971521E-3</v>
      </c>
      <c r="S14" s="9">
        <v>9.9699999999999997E-2</v>
      </c>
      <c r="T14" s="9">
        <v>2E-3</v>
      </c>
      <c r="AK14" s="16"/>
      <c r="AL14" s="16"/>
      <c r="AM14" s="16"/>
      <c r="AN14" s="16"/>
    </row>
    <row r="15" spans="3:51" x14ac:dyDescent="0.5">
      <c r="C15" s="6">
        <v>110</v>
      </c>
      <c r="D15" s="6">
        <v>0.1</v>
      </c>
      <c r="E15" s="9">
        <f t="shared" si="0"/>
        <v>1.9198055555555555</v>
      </c>
      <c r="F15" s="9">
        <f t="shared" si="1"/>
        <v>1.7452777777777781E-3</v>
      </c>
      <c r="G15" s="8">
        <f t="shared" si="2"/>
        <v>2.3063306913269903</v>
      </c>
      <c r="H15" s="9">
        <f t="shared" si="3"/>
        <v>1.2930525819514482E-3</v>
      </c>
      <c r="I15" s="10">
        <v>104.1</v>
      </c>
      <c r="J15" s="9">
        <f t="shared" si="4"/>
        <v>0.1041</v>
      </c>
      <c r="K15" s="6">
        <v>2</v>
      </c>
      <c r="L15" s="6">
        <f t="shared" si="5"/>
        <v>2E-3</v>
      </c>
      <c r="O15" s="9">
        <v>100</v>
      </c>
      <c r="P15" s="9">
        <v>0.1</v>
      </c>
      <c r="Q15" s="9">
        <f t="shared" si="6"/>
        <v>1.6396913797711354</v>
      </c>
      <c r="R15" s="9">
        <v>1.4123142821557133E-3</v>
      </c>
      <c r="S15" s="9">
        <v>0.1032</v>
      </c>
      <c r="T15" s="9">
        <v>2E-3</v>
      </c>
    </row>
    <row r="16" spans="3:51" x14ac:dyDescent="0.5">
      <c r="C16" s="6">
        <v>120</v>
      </c>
      <c r="D16" s="6">
        <v>0.1</v>
      </c>
      <c r="E16" s="9">
        <f t="shared" si="0"/>
        <v>2.0943333333333336</v>
      </c>
      <c r="F16" s="9">
        <f t="shared" si="1"/>
        <v>1.7452777777777781E-3</v>
      </c>
      <c r="G16" s="8">
        <f t="shared" si="2"/>
        <v>2.4188179686406213</v>
      </c>
      <c r="H16" s="9">
        <f t="shared" si="3"/>
        <v>1.1533028787718003E-3</v>
      </c>
      <c r="I16" s="10">
        <v>107.7</v>
      </c>
      <c r="J16" s="9">
        <f t="shared" si="4"/>
        <v>0.1077</v>
      </c>
      <c r="K16" s="6">
        <v>2</v>
      </c>
      <c r="L16" s="6">
        <f t="shared" si="5"/>
        <v>2E-3</v>
      </c>
      <c r="O16" s="9">
        <v>110</v>
      </c>
      <c r="P16" s="9">
        <v>0.1</v>
      </c>
      <c r="Q16" s="9">
        <f t="shared" si="6"/>
        <v>3.1102994179575916</v>
      </c>
      <c r="R16" s="9">
        <v>1.2930525819514482E-3</v>
      </c>
      <c r="S16" s="9">
        <v>0.1041</v>
      </c>
      <c r="T16" s="9">
        <v>2E-3</v>
      </c>
    </row>
    <row r="17" spans="3:20" x14ac:dyDescent="0.5">
      <c r="C17" s="6">
        <v>130</v>
      </c>
      <c r="D17" s="6">
        <v>0.1</v>
      </c>
      <c r="E17" s="9">
        <f t="shared" si="0"/>
        <v>2.2688611111111112</v>
      </c>
      <c r="F17" s="9">
        <f t="shared" si="1"/>
        <v>1.7452777777777781E-3</v>
      </c>
      <c r="G17" s="8">
        <f t="shared" si="2"/>
        <v>2.5346018477865488</v>
      </c>
      <c r="H17" s="9">
        <f t="shared" si="3"/>
        <v>9.9425218806814541E-4</v>
      </c>
      <c r="I17" s="10">
        <v>111.2</v>
      </c>
      <c r="J17" s="9">
        <f t="shared" si="4"/>
        <v>0.11120000000000001</v>
      </c>
      <c r="K17" s="6">
        <v>2</v>
      </c>
      <c r="L17" s="6">
        <f t="shared" si="5"/>
        <v>2E-3</v>
      </c>
      <c r="O17" s="9">
        <v>120</v>
      </c>
      <c r="P17" s="9">
        <v>0.1</v>
      </c>
      <c r="Q17" s="9">
        <f t="shared" si="6"/>
        <v>1.6638400320253137</v>
      </c>
      <c r="R17" s="9">
        <v>1.1533028787718003E-3</v>
      </c>
      <c r="S17" s="9">
        <v>0.1077</v>
      </c>
      <c r="T17" s="9">
        <v>2E-3</v>
      </c>
    </row>
    <row r="18" spans="3:20" x14ac:dyDescent="0.5">
      <c r="C18" s="6">
        <v>140</v>
      </c>
      <c r="D18" s="6">
        <v>0.1</v>
      </c>
      <c r="E18" s="9">
        <f t="shared" si="0"/>
        <v>2.4433888888888888</v>
      </c>
      <c r="F18" s="9">
        <f t="shared" si="1"/>
        <v>1.7452777777777781E-3</v>
      </c>
      <c r="G18" s="8">
        <f t="shared" si="2"/>
        <v>2.6530101014524243</v>
      </c>
      <c r="H18" s="9">
        <f t="shared" si="3"/>
        <v>8.1784410864227386E-4</v>
      </c>
      <c r="I18" s="10">
        <v>114.3</v>
      </c>
      <c r="J18" s="9">
        <f t="shared" si="4"/>
        <v>0.1143</v>
      </c>
      <c r="K18" s="6">
        <v>2.5</v>
      </c>
      <c r="L18" s="6">
        <f t="shared" si="5"/>
        <v>2.5000000000000001E-3</v>
      </c>
      <c r="O18" s="9">
        <v>130</v>
      </c>
      <c r="P18" s="9">
        <v>0.1</v>
      </c>
      <c r="Q18" s="9">
        <f t="shared" si="6"/>
        <v>2.3235426831151003</v>
      </c>
      <c r="R18" s="9">
        <v>9.9425218806814541E-4</v>
      </c>
      <c r="S18" s="9">
        <v>0.11120000000000001</v>
      </c>
      <c r="T18" s="9">
        <v>2E-3</v>
      </c>
    </row>
    <row r="19" spans="3:20" x14ac:dyDescent="0.5">
      <c r="C19" s="6">
        <v>150</v>
      </c>
      <c r="D19" s="6">
        <v>0.1</v>
      </c>
      <c r="E19" s="9">
        <f t="shared" si="0"/>
        <v>2.6179166666666669</v>
      </c>
      <c r="F19" s="9">
        <f t="shared" si="1"/>
        <v>1.7452777777777781E-3</v>
      </c>
      <c r="G19" s="8">
        <f t="shared" si="2"/>
        <v>2.7734389286959695</v>
      </c>
      <c r="H19" s="9">
        <f t="shared" si="3"/>
        <v>6.2669283482841287E-4</v>
      </c>
      <c r="I19" s="10">
        <v>117.6</v>
      </c>
      <c r="J19" s="9">
        <f t="shared" si="4"/>
        <v>0.1176</v>
      </c>
      <c r="K19" s="6">
        <v>2.5</v>
      </c>
      <c r="L19" s="6">
        <f t="shared" si="5"/>
        <v>2.5000000000000001E-3</v>
      </c>
      <c r="O19" s="9">
        <v>140</v>
      </c>
      <c r="P19" s="9">
        <v>0.1</v>
      </c>
      <c r="Q19" s="9">
        <f t="shared" si="6"/>
        <v>2.2129316184622523</v>
      </c>
      <c r="R19" s="9">
        <v>8.1784410864227386E-4</v>
      </c>
      <c r="S19" s="9">
        <v>0.1143</v>
      </c>
      <c r="T19" s="9">
        <v>2.5000000000000001E-3</v>
      </c>
    </row>
    <row r="20" spans="3:20" x14ac:dyDescent="0.5">
      <c r="C20" s="6">
        <v>160</v>
      </c>
      <c r="D20" s="6">
        <v>0.1</v>
      </c>
      <c r="E20" s="9">
        <f t="shared" si="0"/>
        <v>2.7924444444444445</v>
      </c>
      <c r="F20" s="9">
        <f t="shared" si="1"/>
        <v>1.7452777777777781E-3</v>
      </c>
      <c r="G20" s="8">
        <f t="shared" si="2"/>
        <v>2.8953379479392147</v>
      </c>
      <c r="H20" s="9">
        <f t="shared" si="3"/>
        <v>4.23974978610131E-4</v>
      </c>
      <c r="I20" s="10">
        <v>120.4</v>
      </c>
      <c r="J20" s="9">
        <f t="shared" si="4"/>
        <v>0.12040000000000001</v>
      </c>
      <c r="K20" s="6">
        <v>2.5</v>
      </c>
      <c r="L20" s="6">
        <f t="shared" si="5"/>
        <v>2.5000000000000001E-3</v>
      </c>
      <c r="O20" s="9">
        <v>150</v>
      </c>
      <c r="P20" s="9">
        <v>0.1</v>
      </c>
      <c r="Q20" s="9">
        <f t="shared" si="6"/>
        <v>1.7217434939203535</v>
      </c>
      <c r="R20" s="9">
        <v>6.2669283482841287E-4</v>
      </c>
      <c r="S20" s="9">
        <v>0.1176</v>
      </c>
      <c r="T20" s="9">
        <v>2.5000000000000001E-3</v>
      </c>
    </row>
    <row r="21" spans="3:20" x14ac:dyDescent="0.5">
      <c r="C21" s="6">
        <v>170</v>
      </c>
      <c r="D21" s="6">
        <v>0.1</v>
      </c>
      <c r="E21" s="9">
        <f t="shared" si="0"/>
        <v>2.9669722222222226</v>
      </c>
      <c r="F21" s="9">
        <f t="shared" si="1"/>
        <v>1.7452777777777781E-3</v>
      </c>
      <c r="G21" s="8">
        <f t="shared" si="2"/>
        <v>3.0181959055799767</v>
      </c>
      <c r="H21" s="9">
        <f t="shared" si="3"/>
        <v>2.1330394947693954E-4</v>
      </c>
      <c r="I21" s="10">
        <v>118.8</v>
      </c>
      <c r="J21" s="9">
        <f t="shared" si="4"/>
        <v>0.1188</v>
      </c>
      <c r="K21" s="6">
        <v>2.5</v>
      </c>
      <c r="L21" s="6">
        <f t="shared" si="5"/>
        <v>2.5000000000000001E-3</v>
      </c>
      <c r="O21" s="9">
        <v>160</v>
      </c>
      <c r="P21" s="9">
        <v>0.1</v>
      </c>
      <c r="Q21" s="9">
        <f t="shared" si="6"/>
        <v>2.9853225577151248</v>
      </c>
      <c r="R21" s="9">
        <v>4.23974978610131E-4</v>
      </c>
      <c r="S21" s="9">
        <v>0.12040000000000001</v>
      </c>
      <c r="T21" s="9">
        <v>2.5000000000000001E-3</v>
      </c>
    </row>
    <row r="22" spans="3:20" x14ac:dyDescent="0.5">
      <c r="C22" s="6">
        <v>180</v>
      </c>
      <c r="D22" s="6">
        <v>0.1</v>
      </c>
      <c r="E22" s="9">
        <f t="shared" si="0"/>
        <v>3.1415000000000002</v>
      </c>
      <c r="F22" s="9">
        <f t="shared" si="1"/>
        <v>1.7452777777777781E-3</v>
      </c>
      <c r="G22" s="8">
        <f t="shared" si="2"/>
        <v>3.1415271376084206</v>
      </c>
      <c r="H22" s="9">
        <f t="shared" si="3"/>
        <v>1.4086533427493109E-6</v>
      </c>
      <c r="I22" s="10">
        <v>117.8</v>
      </c>
      <c r="J22" s="9">
        <f t="shared" si="4"/>
        <v>0.1178</v>
      </c>
      <c r="K22" s="6">
        <v>2.5</v>
      </c>
      <c r="L22" s="6">
        <f t="shared" si="5"/>
        <v>2.5000000000000001E-3</v>
      </c>
      <c r="O22" s="9">
        <v>170</v>
      </c>
      <c r="P22" s="9">
        <v>0.1</v>
      </c>
      <c r="Q22" s="9">
        <f t="shared" si="6"/>
        <v>1.6018039193120774</v>
      </c>
      <c r="R22" s="9">
        <v>2.1330394947693954E-4</v>
      </c>
      <c r="S22" s="9">
        <v>0.1188</v>
      </c>
      <c r="T22" s="9">
        <v>2.5000000000000001E-3</v>
      </c>
    </row>
    <row r="23" spans="3:20" x14ac:dyDescent="0.5">
      <c r="O23" s="9">
        <v>180</v>
      </c>
      <c r="P23" s="9">
        <v>0.1</v>
      </c>
      <c r="Q23" s="9">
        <f t="shared" si="6"/>
        <v>2.4968093646505438</v>
      </c>
      <c r="R23" s="9">
        <v>1.4086533427493109E-6</v>
      </c>
      <c r="S23" s="9">
        <v>0.1178</v>
      </c>
      <c r="T23" s="9">
        <v>2.5000000000000001E-3</v>
      </c>
    </row>
    <row r="29" spans="3:20" x14ac:dyDescent="0.5">
      <c r="C29" t="s">
        <v>39</v>
      </c>
    </row>
    <row r="30" spans="3:20" x14ac:dyDescent="0.5">
      <c r="O30" s="1" t="s">
        <v>44</v>
      </c>
      <c r="P30" t="s">
        <v>45</v>
      </c>
      <c r="Q30" t="s">
        <v>46</v>
      </c>
      <c r="R30" t="s">
        <v>47</v>
      </c>
      <c r="S30" t="s">
        <v>48</v>
      </c>
      <c r="T30" t="s">
        <v>49</v>
      </c>
    </row>
    <row r="31" spans="3:20" x14ac:dyDescent="0.5">
      <c r="C31" t="s">
        <v>11</v>
      </c>
      <c r="D31" t="s">
        <v>29</v>
      </c>
      <c r="E31" t="s">
        <v>12</v>
      </c>
      <c r="F31" t="s">
        <v>32</v>
      </c>
      <c r="G31" t="s">
        <v>31</v>
      </c>
      <c r="H31" t="s">
        <v>30</v>
      </c>
      <c r="I31" t="s">
        <v>4</v>
      </c>
      <c r="J31" t="s">
        <v>21</v>
      </c>
      <c r="K31" t="s">
        <v>5</v>
      </c>
      <c r="L31" t="s">
        <v>24</v>
      </c>
      <c r="O31" s="1" t="s">
        <v>52</v>
      </c>
    </row>
    <row r="32" spans="3:20" x14ac:dyDescent="0.5">
      <c r="C32">
        <v>0</v>
      </c>
      <c r="D32">
        <v>0.1</v>
      </c>
      <c r="E32">
        <f t="shared" ref="E32:E50" si="10" xml:space="preserve"> 3.1415 * C32/180</f>
        <v>0</v>
      </c>
      <c r="F32">
        <f>D32*3.1415/180</f>
        <v>1.7452777777777781E-3</v>
      </c>
      <c r="G32">
        <f>ACOS((0.5*COS(E32))-0.5)</f>
        <v>1.5707963267948966</v>
      </c>
      <c r="H32">
        <f>ABS(COS(G32+F32) - COS(G32))</f>
        <v>1.7452768917601527E-3</v>
      </c>
      <c r="I32">
        <v>84.9</v>
      </c>
      <c r="J32">
        <f>I32/1000</f>
        <v>8.4900000000000003E-2</v>
      </c>
      <c r="K32">
        <v>1</v>
      </c>
      <c r="L32">
        <f>K32/1000</f>
        <v>1E-3</v>
      </c>
      <c r="O32" s="1" t="s">
        <v>11</v>
      </c>
      <c r="P32" s="1" t="s">
        <v>29</v>
      </c>
      <c r="Q32" s="1" t="s">
        <v>31</v>
      </c>
      <c r="R32" s="1" t="s">
        <v>30</v>
      </c>
      <c r="S32" s="1" t="s">
        <v>3</v>
      </c>
      <c r="T32" s="1" t="s">
        <v>24</v>
      </c>
    </row>
    <row r="33" spans="3:20" x14ac:dyDescent="0.5">
      <c r="C33">
        <v>10</v>
      </c>
      <c r="D33">
        <v>0.1</v>
      </c>
      <c r="E33">
        <f t="shared" si="10"/>
        <v>0.17452777777777778</v>
      </c>
      <c r="F33">
        <f t="shared" ref="F33:F50" si="11">D33*3.1415/180</f>
        <v>1.7452777777777781E-3</v>
      </c>
      <c r="G33">
        <f t="shared" ref="G33:G50" si="12">ACOS((0.5*COS(E33))-0.5)</f>
        <v>1.5783920764148944</v>
      </c>
      <c r="H33">
        <f t="shared" ref="H33:H50" si="13">ABS(COS(G33+F33) - COS(G33))</f>
        <v>1.7452149765756157E-3</v>
      </c>
      <c r="I33">
        <v>83.4</v>
      </c>
      <c r="J33">
        <f t="shared" ref="J33:J50" si="14">I33/1000</f>
        <v>8.3400000000000002E-2</v>
      </c>
      <c r="K33">
        <v>1</v>
      </c>
      <c r="L33">
        <f t="shared" ref="L33:L50" si="15">K33/1000</f>
        <v>1E-3</v>
      </c>
      <c r="O33" s="9">
        <v>0</v>
      </c>
      <c r="P33" s="9">
        <v>0.1</v>
      </c>
      <c r="Q33" s="9">
        <v>1.5707963267948966</v>
      </c>
      <c r="R33" s="9">
        <v>1.7452768917601527E-3</v>
      </c>
      <c r="S33" s="9">
        <f>R33/1000</f>
        <v>1.7452768917601527E-6</v>
      </c>
      <c r="T33" s="9">
        <v>1E-3</v>
      </c>
    </row>
    <row r="34" spans="3:20" x14ac:dyDescent="0.5">
      <c r="C34">
        <v>20</v>
      </c>
      <c r="D34">
        <v>0.1</v>
      </c>
      <c r="E34">
        <f t="shared" si="10"/>
        <v>0.34905555555555556</v>
      </c>
      <c r="F34">
        <f t="shared" si="11"/>
        <v>1.7452777777777781E-3</v>
      </c>
      <c r="G34">
        <f t="shared" si="12"/>
        <v>1.6009528264899993</v>
      </c>
      <c r="H34">
        <f t="shared" si="13"/>
        <v>1.7444374405732668E-3</v>
      </c>
      <c r="I34">
        <v>82.6</v>
      </c>
      <c r="J34">
        <f t="shared" si="14"/>
        <v>8.2599999999999993E-2</v>
      </c>
      <c r="K34">
        <v>1</v>
      </c>
      <c r="L34">
        <f t="shared" si="15"/>
        <v>1E-3</v>
      </c>
      <c r="O34" s="9">
        <v>10</v>
      </c>
      <c r="P34" s="9">
        <v>0.1</v>
      </c>
      <c r="Q34" s="9">
        <v>1.5783920764148944</v>
      </c>
      <c r="R34" s="9">
        <v>1.7452149765756157E-3</v>
      </c>
      <c r="S34" s="9">
        <f t="shared" ref="S34:S51" si="16">R34/1000</f>
        <v>1.7452149765756156E-6</v>
      </c>
      <c r="T34" s="9">
        <v>1E-3</v>
      </c>
    </row>
    <row r="35" spans="3:20" x14ac:dyDescent="0.5">
      <c r="C35">
        <v>30</v>
      </c>
      <c r="D35">
        <v>0.1</v>
      </c>
      <c r="E35">
        <f t="shared" si="10"/>
        <v>0.5235833333333334</v>
      </c>
      <c r="F35">
        <f t="shared" si="11"/>
        <v>1.7452777777777781E-3</v>
      </c>
      <c r="G35">
        <f t="shared" si="12"/>
        <v>1.6378299557948135</v>
      </c>
      <c r="H35">
        <f t="shared" si="13"/>
        <v>1.7412551369765106E-3</v>
      </c>
      <c r="I35">
        <v>80.3</v>
      </c>
      <c r="J35">
        <f t="shared" si="14"/>
        <v>8.0299999999999996E-2</v>
      </c>
      <c r="K35">
        <v>1</v>
      </c>
      <c r="L35">
        <f t="shared" si="15"/>
        <v>1E-3</v>
      </c>
      <c r="O35" s="9">
        <v>20</v>
      </c>
      <c r="P35" s="9">
        <v>0.1</v>
      </c>
      <c r="Q35" s="9">
        <v>1.6009528264899993</v>
      </c>
      <c r="R35" s="9">
        <v>1.7444374405732668E-3</v>
      </c>
      <c r="S35" s="9">
        <f t="shared" si="16"/>
        <v>1.7444374405732669E-6</v>
      </c>
      <c r="T35" s="9">
        <v>1E-3</v>
      </c>
    </row>
    <row r="36" spans="3:20" x14ac:dyDescent="0.5">
      <c r="C36">
        <v>40</v>
      </c>
      <c r="D36">
        <v>0.1</v>
      </c>
      <c r="E36">
        <f t="shared" si="10"/>
        <v>0.69811111111111113</v>
      </c>
      <c r="F36">
        <f t="shared" si="11"/>
        <v>1.7452777777777781E-3</v>
      </c>
      <c r="G36">
        <f t="shared" si="12"/>
        <v>1.6880358818914452</v>
      </c>
      <c r="H36">
        <f t="shared" si="13"/>
        <v>1.7331179632935761E-3</v>
      </c>
      <c r="I36">
        <v>81.5</v>
      </c>
      <c r="J36">
        <f t="shared" si="14"/>
        <v>8.1500000000000003E-2</v>
      </c>
      <c r="K36">
        <v>1</v>
      </c>
      <c r="L36">
        <f t="shared" si="15"/>
        <v>1E-3</v>
      </c>
      <c r="O36" s="9">
        <v>30</v>
      </c>
      <c r="P36" s="9">
        <v>0.1</v>
      </c>
      <c r="Q36" s="9">
        <v>1.6378299557948135</v>
      </c>
      <c r="R36" s="9">
        <v>1.7412551369765106E-3</v>
      </c>
      <c r="S36" s="9">
        <f t="shared" si="16"/>
        <v>1.7412551369765107E-6</v>
      </c>
      <c r="T36" s="9">
        <v>1E-3</v>
      </c>
    </row>
    <row r="37" spans="3:20" x14ac:dyDescent="0.5">
      <c r="C37">
        <v>50</v>
      </c>
      <c r="D37">
        <v>0.1</v>
      </c>
      <c r="E37">
        <f t="shared" si="10"/>
        <v>0.87263888888888896</v>
      </c>
      <c r="F37">
        <f t="shared" si="11"/>
        <v>1.7452777777777781E-3</v>
      </c>
      <c r="G37">
        <f t="shared" si="12"/>
        <v>1.7503559939372297</v>
      </c>
      <c r="H37">
        <f t="shared" si="13"/>
        <v>1.7169450787156981E-3</v>
      </c>
      <c r="I37">
        <v>80.099999999999994</v>
      </c>
      <c r="J37">
        <f t="shared" si="14"/>
        <v>8.0099999999999991E-2</v>
      </c>
      <c r="K37">
        <v>1</v>
      </c>
      <c r="L37">
        <f t="shared" si="15"/>
        <v>1E-3</v>
      </c>
      <c r="O37" s="9">
        <v>40</v>
      </c>
      <c r="P37" s="9">
        <v>0.1</v>
      </c>
      <c r="Q37" s="9">
        <v>1.6880358818914452</v>
      </c>
      <c r="R37" s="9">
        <v>1.7331179632935761E-3</v>
      </c>
      <c r="S37" s="9">
        <f t="shared" si="16"/>
        <v>1.7331179632935761E-6</v>
      </c>
      <c r="T37" s="9">
        <v>1E-3</v>
      </c>
    </row>
    <row r="38" spans="3:20" x14ac:dyDescent="0.5">
      <c r="C38">
        <v>60</v>
      </c>
      <c r="D38">
        <v>0.1</v>
      </c>
      <c r="E38">
        <f t="shared" si="10"/>
        <v>1.0471666666666668</v>
      </c>
      <c r="F38">
        <f t="shared" si="11"/>
        <v>1.7452777777777781E-3</v>
      </c>
      <c r="G38">
        <f t="shared" si="12"/>
        <v>1.8234627701030712</v>
      </c>
      <c r="H38">
        <f t="shared" si="13"/>
        <v>1.6894823814332938E-3</v>
      </c>
      <c r="I38">
        <v>82.2</v>
      </c>
      <c r="J38">
        <f t="shared" si="14"/>
        <v>8.2200000000000009E-2</v>
      </c>
      <c r="K38">
        <v>1</v>
      </c>
      <c r="L38">
        <f t="shared" si="15"/>
        <v>1E-3</v>
      </c>
      <c r="O38" s="9">
        <v>50</v>
      </c>
      <c r="P38" s="9">
        <v>0.1</v>
      </c>
      <c r="Q38" s="9">
        <v>1.7503559939372297</v>
      </c>
      <c r="R38" s="9">
        <v>1.7169450787156981E-3</v>
      </c>
      <c r="S38" s="9">
        <f t="shared" si="16"/>
        <v>1.7169450787156982E-6</v>
      </c>
      <c r="T38" s="9">
        <v>1E-3</v>
      </c>
    </row>
    <row r="39" spans="3:20" x14ac:dyDescent="0.5">
      <c r="C39">
        <v>70</v>
      </c>
      <c r="D39">
        <v>0.1</v>
      </c>
      <c r="E39">
        <f t="shared" si="10"/>
        <v>1.2216944444444444</v>
      </c>
      <c r="F39">
        <f t="shared" si="11"/>
        <v>1.7452777777777781E-3</v>
      </c>
      <c r="G39">
        <f t="shared" si="12"/>
        <v>1.9060121617472292</v>
      </c>
      <c r="H39">
        <f t="shared" si="13"/>
        <v>1.6476325818663984E-3</v>
      </c>
      <c r="I39">
        <v>83.3</v>
      </c>
      <c r="J39">
        <f t="shared" si="14"/>
        <v>8.3299999999999999E-2</v>
      </c>
      <c r="K39">
        <v>1</v>
      </c>
      <c r="L39">
        <f t="shared" si="15"/>
        <v>1E-3</v>
      </c>
      <c r="O39" s="9">
        <v>60</v>
      </c>
      <c r="P39" s="9">
        <v>0.1</v>
      </c>
      <c r="Q39" s="9">
        <v>1.8234627701030712</v>
      </c>
      <c r="R39" s="9">
        <v>1.6894823814332938E-3</v>
      </c>
      <c r="S39" s="9">
        <f t="shared" si="16"/>
        <v>1.6894823814332938E-6</v>
      </c>
      <c r="T39" s="9">
        <v>1E-3</v>
      </c>
    </row>
    <row r="40" spans="3:20" x14ac:dyDescent="0.5">
      <c r="C40">
        <v>80</v>
      </c>
      <c r="D40">
        <v>0.1</v>
      </c>
      <c r="E40">
        <f t="shared" si="10"/>
        <v>1.3962222222222223</v>
      </c>
      <c r="F40">
        <f t="shared" si="11"/>
        <v>1.7452777777777781E-3</v>
      </c>
      <c r="G40">
        <f t="shared" si="12"/>
        <v>1.996712891474163</v>
      </c>
      <c r="H40">
        <f t="shared" si="13"/>
        <v>1.5887253728842365E-3</v>
      </c>
      <c r="I40">
        <v>77.8</v>
      </c>
      <c r="J40">
        <f t="shared" si="14"/>
        <v>7.7799999999999994E-2</v>
      </c>
      <c r="K40">
        <v>1</v>
      </c>
      <c r="L40">
        <f t="shared" si="15"/>
        <v>1E-3</v>
      </c>
      <c r="O40" s="9">
        <v>70</v>
      </c>
      <c r="P40" s="9">
        <v>0.1</v>
      </c>
      <c r="Q40" s="9">
        <v>1.9060121617472292</v>
      </c>
      <c r="R40" s="9">
        <v>1.6476325818663984E-3</v>
      </c>
      <c r="S40" s="9">
        <f t="shared" si="16"/>
        <v>1.6476325818663985E-6</v>
      </c>
      <c r="T40" s="9">
        <v>1E-3</v>
      </c>
    </row>
    <row r="41" spans="3:20" x14ac:dyDescent="0.5">
      <c r="C41">
        <v>90</v>
      </c>
      <c r="D41">
        <v>0.1</v>
      </c>
      <c r="E41">
        <f t="shared" si="10"/>
        <v>1.5707500000000001</v>
      </c>
      <c r="F41">
        <f t="shared" si="11"/>
        <v>1.7452777777777781E-3</v>
      </c>
      <c r="G41">
        <f t="shared" si="12"/>
        <v>2.0943683558122101</v>
      </c>
      <c r="H41">
        <f t="shared" si="13"/>
        <v>1.5107160012971521E-3</v>
      </c>
      <c r="I41">
        <v>76.7</v>
      </c>
      <c r="J41">
        <f t="shared" si="14"/>
        <v>7.6700000000000004E-2</v>
      </c>
      <c r="K41">
        <v>1</v>
      </c>
      <c r="L41">
        <f t="shared" si="15"/>
        <v>1E-3</v>
      </c>
      <c r="O41" s="9">
        <v>80</v>
      </c>
      <c r="P41" s="9">
        <v>0.1</v>
      </c>
      <c r="Q41" s="9">
        <v>1.996712891474163</v>
      </c>
      <c r="R41" s="9">
        <v>1.5887253728842365E-3</v>
      </c>
      <c r="S41" s="9">
        <f t="shared" si="16"/>
        <v>1.5887253728842366E-6</v>
      </c>
      <c r="T41" s="9">
        <v>1E-3</v>
      </c>
    </row>
    <row r="42" spans="3:20" x14ac:dyDescent="0.5">
      <c r="C42">
        <v>100</v>
      </c>
      <c r="D42">
        <v>0.1</v>
      </c>
      <c r="E42">
        <f t="shared" si="10"/>
        <v>1.7452777777777779</v>
      </c>
      <c r="F42">
        <f t="shared" si="11"/>
        <v>1.7452777777777781E-3</v>
      </c>
      <c r="G42">
        <f t="shared" si="12"/>
        <v>2.197896003866108</v>
      </c>
      <c r="H42">
        <f t="shared" si="13"/>
        <v>1.4123142821557133E-3</v>
      </c>
      <c r="I42">
        <v>82.7</v>
      </c>
      <c r="J42">
        <f t="shared" si="14"/>
        <v>8.270000000000001E-2</v>
      </c>
      <c r="K42">
        <v>1</v>
      </c>
      <c r="L42">
        <f t="shared" si="15"/>
        <v>1E-3</v>
      </c>
      <c r="O42" s="9">
        <v>90</v>
      </c>
      <c r="P42" s="9">
        <v>0.1</v>
      </c>
      <c r="Q42" s="9">
        <v>2.0943683558122101</v>
      </c>
      <c r="R42" s="9">
        <v>1.5107160012971521E-3</v>
      </c>
      <c r="S42" s="9">
        <f t="shared" si="16"/>
        <v>1.5107160012971522E-6</v>
      </c>
      <c r="T42" s="9">
        <v>1E-3</v>
      </c>
    </row>
    <row r="43" spans="3:20" x14ac:dyDescent="0.5">
      <c r="C43">
        <v>110</v>
      </c>
      <c r="D43">
        <v>0.1</v>
      </c>
      <c r="E43">
        <f t="shared" si="10"/>
        <v>1.9198055555555555</v>
      </c>
      <c r="F43">
        <f t="shared" si="11"/>
        <v>1.7452777777777781E-3</v>
      </c>
      <c r="G43">
        <f t="shared" si="12"/>
        <v>2.3063306913269903</v>
      </c>
      <c r="H43">
        <f t="shared" si="13"/>
        <v>1.2930525819514482E-3</v>
      </c>
      <c r="I43">
        <v>94.3</v>
      </c>
      <c r="J43">
        <f t="shared" si="14"/>
        <v>9.4299999999999995E-2</v>
      </c>
      <c r="K43">
        <v>1</v>
      </c>
      <c r="L43">
        <f t="shared" si="15"/>
        <v>1E-3</v>
      </c>
      <c r="O43" s="9">
        <v>100</v>
      </c>
      <c r="P43" s="9">
        <v>0.1</v>
      </c>
      <c r="Q43" s="9">
        <v>2.197896003866108</v>
      </c>
      <c r="R43" s="9">
        <v>1.4123142821557133E-3</v>
      </c>
      <c r="S43" s="9">
        <f t="shared" si="16"/>
        <v>1.4123142821557134E-6</v>
      </c>
      <c r="T43" s="9">
        <v>1E-3</v>
      </c>
    </row>
    <row r="44" spans="3:20" x14ac:dyDescent="0.5">
      <c r="C44">
        <v>120</v>
      </c>
      <c r="D44">
        <v>0.1</v>
      </c>
      <c r="E44">
        <f t="shared" si="10"/>
        <v>2.0943333333333336</v>
      </c>
      <c r="F44">
        <f t="shared" si="11"/>
        <v>1.7452777777777781E-3</v>
      </c>
      <c r="G44">
        <f t="shared" si="12"/>
        <v>2.4188179686406213</v>
      </c>
      <c r="H44">
        <f t="shared" si="13"/>
        <v>1.1533028787718003E-3</v>
      </c>
      <c r="I44">
        <v>93.8</v>
      </c>
      <c r="J44">
        <f t="shared" si="14"/>
        <v>9.3799999999999994E-2</v>
      </c>
      <c r="K44">
        <v>1</v>
      </c>
      <c r="L44">
        <f t="shared" si="15"/>
        <v>1E-3</v>
      </c>
      <c r="O44" s="9">
        <v>110</v>
      </c>
      <c r="P44" s="9">
        <v>0.1</v>
      </c>
      <c r="Q44" s="9">
        <v>2.3063306913269903</v>
      </c>
      <c r="R44" s="9">
        <v>1.2930525819514482E-3</v>
      </c>
      <c r="S44" s="9">
        <f t="shared" si="16"/>
        <v>1.2930525819514482E-6</v>
      </c>
      <c r="T44" s="9">
        <v>1E-3</v>
      </c>
    </row>
    <row r="45" spans="3:20" x14ac:dyDescent="0.5">
      <c r="C45">
        <v>130</v>
      </c>
      <c r="D45">
        <v>0.1</v>
      </c>
      <c r="E45">
        <f t="shared" si="10"/>
        <v>2.2688611111111112</v>
      </c>
      <c r="F45">
        <f t="shared" si="11"/>
        <v>1.7452777777777781E-3</v>
      </c>
      <c r="G45">
        <f t="shared" si="12"/>
        <v>2.5346018477865488</v>
      </c>
      <c r="H45">
        <f t="shared" si="13"/>
        <v>9.9425218806814541E-4</v>
      </c>
      <c r="I45">
        <v>106.9</v>
      </c>
      <c r="J45">
        <f t="shared" si="14"/>
        <v>0.10690000000000001</v>
      </c>
      <c r="K45">
        <v>1</v>
      </c>
      <c r="L45">
        <f t="shared" si="15"/>
        <v>1E-3</v>
      </c>
      <c r="O45" s="9">
        <v>120</v>
      </c>
      <c r="P45" s="9">
        <v>0.1</v>
      </c>
      <c r="Q45" s="9">
        <v>2.4188179686406213</v>
      </c>
      <c r="R45" s="9">
        <v>1.1533028787718003E-3</v>
      </c>
      <c r="S45" s="9">
        <f t="shared" si="16"/>
        <v>1.1533028787718002E-6</v>
      </c>
      <c r="T45" s="9">
        <v>1E-3</v>
      </c>
    </row>
    <row r="46" spans="3:20" x14ac:dyDescent="0.5">
      <c r="C46">
        <v>140</v>
      </c>
      <c r="D46">
        <v>0.1</v>
      </c>
      <c r="E46">
        <f t="shared" si="10"/>
        <v>2.4433888888888888</v>
      </c>
      <c r="F46">
        <f t="shared" si="11"/>
        <v>1.7452777777777781E-3</v>
      </c>
      <c r="G46">
        <f t="shared" si="12"/>
        <v>2.6530101014524243</v>
      </c>
      <c r="H46">
        <f t="shared" si="13"/>
        <v>8.1784410864227386E-4</v>
      </c>
      <c r="I46">
        <v>116.6</v>
      </c>
      <c r="J46">
        <f t="shared" si="14"/>
        <v>0.1166</v>
      </c>
      <c r="K46">
        <v>1</v>
      </c>
      <c r="L46">
        <f t="shared" si="15"/>
        <v>1E-3</v>
      </c>
      <c r="O46" s="9">
        <v>130</v>
      </c>
      <c r="P46" s="9">
        <v>0.1</v>
      </c>
      <c r="Q46" s="9">
        <v>2.5346018477865488</v>
      </c>
      <c r="R46" s="9">
        <v>9.9425218806814541E-4</v>
      </c>
      <c r="S46" s="9">
        <f t="shared" si="16"/>
        <v>9.9425218806814544E-7</v>
      </c>
      <c r="T46" s="9">
        <v>1E-3</v>
      </c>
    </row>
    <row r="47" spans="3:20" x14ac:dyDescent="0.5">
      <c r="C47">
        <v>150</v>
      </c>
      <c r="D47">
        <v>0.1</v>
      </c>
      <c r="E47">
        <f t="shared" si="10"/>
        <v>2.6179166666666669</v>
      </c>
      <c r="F47">
        <f t="shared" si="11"/>
        <v>1.7452777777777781E-3</v>
      </c>
      <c r="G47">
        <f t="shared" si="12"/>
        <v>2.7734389286959695</v>
      </c>
      <c r="H47">
        <f t="shared" si="13"/>
        <v>6.2669283482841287E-4</v>
      </c>
      <c r="I47">
        <v>125.1</v>
      </c>
      <c r="J47">
        <f t="shared" si="14"/>
        <v>0.12509999999999999</v>
      </c>
      <c r="K47">
        <v>1</v>
      </c>
      <c r="L47">
        <f t="shared" si="15"/>
        <v>1E-3</v>
      </c>
      <c r="O47" s="9">
        <v>140</v>
      </c>
      <c r="P47" s="9">
        <v>0.1</v>
      </c>
      <c r="Q47" s="9">
        <v>2.6530101014524243</v>
      </c>
      <c r="R47" s="9">
        <v>8.1784410864227386E-4</v>
      </c>
      <c r="S47" s="9">
        <f t="shared" si="16"/>
        <v>8.178441086422739E-7</v>
      </c>
      <c r="T47" s="9">
        <v>1E-3</v>
      </c>
    </row>
    <row r="48" spans="3:20" x14ac:dyDescent="0.5">
      <c r="C48">
        <v>160</v>
      </c>
      <c r="D48">
        <v>0.1</v>
      </c>
      <c r="E48">
        <f t="shared" si="10"/>
        <v>2.7924444444444445</v>
      </c>
      <c r="F48">
        <f t="shared" si="11"/>
        <v>1.7452777777777781E-3</v>
      </c>
      <c r="G48">
        <f t="shared" si="12"/>
        <v>2.8953379479392147</v>
      </c>
      <c r="H48">
        <f t="shared" si="13"/>
        <v>4.23974978610131E-4</v>
      </c>
      <c r="I48">
        <v>132.80000000000001</v>
      </c>
      <c r="J48">
        <f t="shared" si="14"/>
        <v>0.1328</v>
      </c>
      <c r="K48">
        <v>2</v>
      </c>
      <c r="L48">
        <f t="shared" si="15"/>
        <v>2E-3</v>
      </c>
      <c r="O48" s="9">
        <v>150</v>
      </c>
      <c r="P48" s="9">
        <v>0.1</v>
      </c>
      <c r="Q48" s="9">
        <v>2.7734389286959695</v>
      </c>
      <c r="R48" s="9">
        <v>6.2669283482841287E-4</v>
      </c>
      <c r="S48" s="9">
        <f t="shared" si="16"/>
        <v>6.2669283482841285E-7</v>
      </c>
      <c r="T48" s="9">
        <v>1E-3</v>
      </c>
    </row>
    <row r="49" spans="3:40" x14ac:dyDescent="0.5">
      <c r="C49">
        <v>170</v>
      </c>
      <c r="D49">
        <v>0.1</v>
      </c>
      <c r="E49">
        <f t="shared" si="10"/>
        <v>2.9669722222222226</v>
      </c>
      <c r="F49">
        <f t="shared" si="11"/>
        <v>1.7452777777777781E-3</v>
      </c>
      <c r="G49">
        <f t="shared" si="12"/>
        <v>3.0181959055799767</v>
      </c>
      <c r="H49">
        <f t="shared" si="13"/>
        <v>2.1330394947693954E-4</v>
      </c>
      <c r="I49">
        <v>135.69999999999999</v>
      </c>
      <c r="J49">
        <f t="shared" si="14"/>
        <v>0.13569999999999999</v>
      </c>
      <c r="K49">
        <v>2</v>
      </c>
      <c r="L49">
        <f t="shared" si="15"/>
        <v>2E-3</v>
      </c>
      <c r="O49" s="9">
        <v>160</v>
      </c>
      <c r="P49" s="9">
        <v>0.1</v>
      </c>
      <c r="Q49" s="9">
        <v>2.8953379479392147</v>
      </c>
      <c r="R49" s="9">
        <v>4.23974978610131E-4</v>
      </c>
      <c r="S49" s="9">
        <f t="shared" si="16"/>
        <v>4.2397497861013102E-7</v>
      </c>
      <c r="T49" s="9">
        <v>2E-3</v>
      </c>
    </row>
    <row r="50" spans="3:40" x14ac:dyDescent="0.5">
      <c r="C50">
        <v>180</v>
      </c>
      <c r="D50">
        <v>0.1</v>
      </c>
      <c r="E50">
        <f t="shared" si="10"/>
        <v>3.1415000000000002</v>
      </c>
      <c r="F50">
        <f t="shared" si="11"/>
        <v>1.7452777777777781E-3</v>
      </c>
      <c r="G50">
        <f t="shared" si="12"/>
        <v>3.1415271376084206</v>
      </c>
      <c r="H50">
        <f t="shared" si="13"/>
        <v>1.4086533427493109E-6</v>
      </c>
      <c r="I50">
        <v>137.9</v>
      </c>
      <c r="J50">
        <f t="shared" si="14"/>
        <v>0.13789999999999999</v>
      </c>
      <c r="K50">
        <v>2.5</v>
      </c>
      <c r="L50">
        <f t="shared" si="15"/>
        <v>2.5000000000000001E-3</v>
      </c>
      <c r="O50" s="9">
        <v>170</v>
      </c>
      <c r="P50" s="9">
        <v>0.1</v>
      </c>
      <c r="Q50" s="9">
        <v>3.0181959055799767</v>
      </c>
      <c r="R50" s="9">
        <v>2.1330394947693954E-4</v>
      </c>
      <c r="S50" s="9">
        <f t="shared" si="16"/>
        <v>2.1330394947693955E-7</v>
      </c>
      <c r="T50" s="9">
        <v>2E-3</v>
      </c>
    </row>
    <row r="51" spans="3:40" x14ac:dyDescent="0.5">
      <c r="O51" s="9">
        <v>180</v>
      </c>
      <c r="P51" s="9">
        <v>0.1</v>
      </c>
      <c r="Q51" s="9">
        <v>3.1415271376084206</v>
      </c>
      <c r="R51" s="9">
        <v>1.4086533427493109E-6</v>
      </c>
      <c r="S51" s="9">
        <f t="shared" si="16"/>
        <v>1.4086533427493108E-9</v>
      </c>
      <c r="T51" s="9">
        <v>2.5000000000000001E-3</v>
      </c>
    </row>
    <row r="53" spans="3:40" x14ac:dyDescent="0.5">
      <c r="O53" s="17"/>
      <c r="P53" s="17"/>
      <c r="Q53" s="17"/>
      <c r="R53" s="17"/>
      <c r="S53" s="17"/>
      <c r="T53" s="17"/>
    </row>
    <row r="54" spans="3:40" x14ac:dyDescent="0.5">
      <c r="C54" t="s">
        <v>50</v>
      </c>
      <c r="E54" t="s">
        <v>40</v>
      </c>
      <c r="N54" s="16"/>
      <c r="O54" s="18"/>
      <c r="P54" s="18"/>
      <c r="Q54" s="18"/>
      <c r="R54" s="18"/>
      <c r="S54" s="18"/>
      <c r="T54" s="18"/>
      <c r="U54" s="16"/>
    </row>
    <row r="55" spans="3:40" x14ac:dyDescent="0.5">
      <c r="C55" t="s">
        <v>11</v>
      </c>
      <c r="D55" t="s">
        <v>29</v>
      </c>
      <c r="E55" t="s">
        <v>12</v>
      </c>
      <c r="F55" t="s">
        <v>32</v>
      </c>
      <c r="G55" t="s">
        <v>31</v>
      </c>
      <c r="H55" t="s">
        <v>30</v>
      </c>
      <c r="I55" t="s">
        <v>4</v>
      </c>
      <c r="J55" t="s">
        <v>21</v>
      </c>
      <c r="K55" t="s">
        <v>5</v>
      </c>
      <c r="L55" t="s">
        <v>24</v>
      </c>
      <c r="N55" s="16"/>
      <c r="O55" s="18" t="s">
        <v>44</v>
      </c>
      <c r="P55" s="19" t="s">
        <v>45</v>
      </c>
      <c r="Q55" s="19" t="s">
        <v>46</v>
      </c>
      <c r="R55" s="19" t="s">
        <v>47</v>
      </c>
      <c r="S55" s="19" t="s">
        <v>48</v>
      </c>
      <c r="T55" s="19" t="s">
        <v>49</v>
      </c>
      <c r="U55" s="16"/>
    </row>
    <row r="56" spans="3:40" x14ac:dyDescent="0.5">
      <c r="C56">
        <v>0</v>
      </c>
      <c r="D56">
        <v>0.1</v>
      </c>
      <c r="E56">
        <f t="shared" ref="E56:E74" si="17" xml:space="preserve"> 3.1415 * C56/180</f>
        <v>0</v>
      </c>
      <c r="F56">
        <f>D56*3.1415/180</f>
        <v>1.7452777777777781E-3</v>
      </c>
      <c r="G56">
        <f>ACOS((0.5*COS(E56))-0.5)</f>
        <v>1.5707963267948966</v>
      </c>
      <c r="H56">
        <f>ABS(COS(G56+F56) - COS(G56))</f>
        <v>1.7452768917601527E-3</v>
      </c>
      <c r="I56">
        <v>56.9</v>
      </c>
      <c r="J56">
        <f>I56/1000</f>
        <v>5.6899999999999999E-2</v>
      </c>
      <c r="K56">
        <v>1</v>
      </c>
      <c r="L56">
        <f>K56/1000</f>
        <v>1E-3</v>
      </c>
      <c r="N56" s="16"/>
      <c r="O56" s="18" t="s">
        <v>50</v>
      </c>
      <c r="P56" s="19"/>
      <c r="Q56" s="19"/>
      <c r="R56" s="19"/>
      <c r="S56" s="19"/>
      <c r="T56" s="19"/>
      <c r="U56" s="16"/>
      <c r="AH56" s="42" t="s">
        <v>50</v>
      </c>
      <c r="AI56" s="43"/>
      <c r="AJ56" s="43"/>
      <c r="AK56" s="43"/>
      <c r="AL56" s="43"/>
      <c r="AM56" s="43"/>
    </row>
    <row r="57" spans="3:40" x14ac:dyDescent="0.5">
      <c r="C57">
        <v>10</v>
      </c>
      <c r="D57">
        <v>0.1</v>
      </c>
      <c r="E57">
        <f t="shared" si="17"/>
        <v>0.17452777777777778</v>
      </c>
      <c r="F57">
        <f t="shared" ref="F57:F74" si="18">D57*3.1415/180</f>
        <v>1.7452777777777781E-3</v>
      </c>
      <c r="G57">
        <f t="shared" ref="G57:G74" si="19">ACOS((0.5*COS(E57))-0.5)</f>
        <v>1.5783920764148944</v>
      </c>
      <c r="H57">
        <f t="shared" ref="H57:H74" si="20">ABS(COS(G57+F57) - COS(G57))</f>
        <v>1.7452149765756157E-3</v>
      </c>
      <c r="I57">
        <v>60.1</v>
      </c>
      <c r="J57">
        <f t="shared" ref="J57:J74" si="21">I57/1000</f>
        <v>6.0100000000000001E-2</v>
      </c>
      <c r="K57">
        <v>1</v>
      </c>
      <c r="L57">
        <f>K57/1000</f>
        <v>1E-3</v>
      </c>
      <c r="N57" s="16"/>
      <c r="O57" s="20" t="s">
        <v>11</v>
      </c>
      <c r="P57" s="20" t="s">
        <v>29</v>
      </c>
      <c r="Q57" s="20" t="s">
        <v>31</v>
      </c>
      <c r="R57" s="20" t="s">
        <v>30</v>
      </c>
      <c r="S57" s="20" t="s">
        <v>3</v>
      </c>
      <c r="T57" s="20" t="s">
        <v>24</v>
      </c>
      <c r="U57" s="16"/>
      <c r="AH57" s="41" t="s">
        <v>11</v>
      </c>
      <c r="AI57" s="41" t="s">
        <v>29</v>
      </c>
      <c r="AJ57" s="41" t="s">
        <v>31</v>
      </c>
      <c r="AK57" s="41" t="s">
        <v>30</v>
      </c>
      <c r="AL57" s="41" t="s">
        <v>3</v>
      </c>
      <c r="AM57" s="41" t="s">
        <v>24</v>
      </c>
    </row>
    <row r="58" spans="3:40" x14ac:dyDescent="0.5">
      <c r="C58">
        <v>20</v>
      </c>
      <c r="D58">
        <v>0.1</v>
      </c>
      <c r="E58">
        <f t="shared" si="17"/>
        <v>0.34905555555555556</v>
      </c>
      <c r="F58">
        <f t="shared" si="18"/>
        <v>1.7452777777777781E-3</v>
      </c>
      <c r="G58">
        <f t="shared" si="19"/>
        <v>1.6009528264899993</v>
      </c>
      <c r="H58">
        <f t="shared" si="20"/>
        <v>1.7444374405732668E-3</v>
      </c>
      <c r="I58">
        <v>58.7</v>
      </c>
      <c r="J58">
        <f t="shared" si="21"/>
        <v>5.8700000000000002E-2</v>
      </c>
      <c r="K58">
        <v>1</v>
      </c>
      <c r="L58">
        <f t="shared" ref="L58:L74" si="22">K58/1000</f>
        <v>1E-3</v>
      </c>
      <c r="N58" s="16"/>
      <c r="O58" s="21">
        <v>0</v>
      </c>
      <c r="P58" s="21">
        <v>0.1</v>
      </c>
      <c r="Q58" s="21">
        <v>1.5707963267948966</v>
      </c>
      <c r="R58" s="21">
        <v>1.7452768917601527E-3</v>
      </c>
      <c r="S58" s="9">
        <v>5.6899999999999999E-2</v>
      </c>
      <c r="T58" s="21">
        <v>1E-3</v>
      </c>
      <c r="U58" s="16"/>
      <c r="AH58" s="37">
        <v>0</v>
      </c>
      <c r="AI58" s="37">
        <v>0.1</v>
      </c>
      <c r="AJ58" s="37">
        <v>1.5707963267948966</v>
      </c>
      <c r="AK58" s="37">
        <v>1.7452768917601527E-3</v>
      </c>
      <c r="AL58" s="39">
        <v>5.6899999999999999E-2</v>
      </c>
      <c r="AM58" s="37">
        <v>1E-3</v>
      </c>
      <c r="AN58">
        <f>COS(AJ58)</f>
        <v>6.1257422745431001E-17</v>
      </c>
    </row>
    <row r="59" spans="3:40" x14ac:dyDescent="0.5">
      <c r="C59">
        <v>30</v>
      </c>
      <c r="D59">
        <v>0.1</v>
      </c>
      <c r="E59">
        <f t="shared" si="17"/>
        <v>0.5235833333333334</v>
      </c>
      <c r="F59">
        <f t="shared" si="18"/>
        <v>1.7452777777777781E-3</v>
      </c>
      <c r="G59">
        <f t="shared" si="19"/>
        <v>1.6378299557948135</v>
      </c>
      <c r="H59">
        <f t="shared" si="20"/>
        <v>1.7412551369765106E-3</v>
      </c>
      <c r="I59">
        <v>59.1</v>
      </c>
      <c r="J59">
        <f t="shared" si="21"/>
        <v>5.91E-2</v>
      </c>
      <c r="K59">
        <v>1</v>
      </c>
      <c r="L59">
        <f t="shared" si="22"/>
        <v>1E-3</v>
      </c>
      <c r="N59" s="16"/>
      <c r="O59" s="21">
        <v>10</v>
      </c>
      <c r="P59" s="21">
        <v>0.1</v>
      </c>
      <c r="Q59" s="21">
        <v>1.5783920764148944</v>
      </c>
      <c r="R59" s="21">
        <v>1.7452149765756157E-3</v>
      </c>
      <c r="S59" s="9">
        <v>6.0100000000000001E-2</v>
      </c>
      <c r="T59" s="21">
        <v>1E-3</v>
      </c>
      <c r="U59" s="16"/>
      <c r="AH59" s="36">
        <v>10</v>
      </c>
      <c r="AI59" s="36">
        <v>0.1</v>
      </c>
      <c r="AJ59" s="36">
        <v>1.5783920764148944</v>
      </c>
      <c r="AK59" s="36">
        <v>1.7452149765756157E-3</v>
      </c>
      <c r="AL59" s="40">
        <v>6.0100000000000001E-2</v>
      </c>
      <c r="AM59" s="36">
        <v>1E-3</v>
      </c>
      <c r="AN59">
        <f t="shared" ref="AN59:AN76" si="23">COS(AJ59)</f>
        <v>-7.5956765802241838E-3</v>
      </c>
    </row>
    <row r="60" spans="3:40" x14ac:dyDescent="0.5">
      <c r="C60">
        <v>40</v>
      </c>
      <c r="D60">
        <v>0.1</v>
      </c>
      <c r="E60">
        <f t="shared" si="17"/>
        <v>0.69811111111111113</v>
      </c>
      <c r="F60">
        <f t="shared" si="18"/>
        <v>1.7452777777777781E-3</v>
      </c>
      <c r="G60">
        <f t="shared" si="19"/>
        <v>1.6880358818914452</v>
      </c>
      <c r="H60">
        <f t="shared" si="20"/>
        <v>1.7331179632935761E-3</v>
      </c>
      <c r="I60">
        <v>42.6</v>
      </c>
      <c r="J60">
        <f t="shared" si="21"/>
        <v>4.2599999999999999E-2</v>
      </c>
      <c r="K60">
        <v>1</v>
      </c>
      <c r="L60">
        <f t="shared" si="22"/>
        <v>1E-3</v>
      </c>
      <c r="N60" s="16"/>
      <c r="O60" s="21">
        <v>20</v>
      </c>
      <c r="P60" s="21">
        <v>0.1</v>
      </c>
      <c r="Q60" s="21">
        <v>1.6009528264899993</v>
      </c>
      <c r="R60" s="21">
        <v>1.7444374405732668E-3</v>
      </c>
      <c r="S60" s="9">
        <v>5.8700000000000002E-2</v>
      </c>
      <c r="T60" s="21">
        <v>1E-3</v>
      </c>
      <c r="U60" s="16"/>
      <c r="AH60" s="37">
        <v>20</v>
      </c>
      <c r="AI60" s="37">
        <v>0.1</v>
      </c>
      <c r="AJ60" s="37">
        <v>1.6009528264899993</v>
      </c>
      <c r="AK60" s="37">
        <v>1.7444374405732668E-3</v>
      </c>
      <c r="AL60" s="39">
        <v>5.8700000000000002E-2</v>
      </c>
      <c r="AM60" s="37">
        <v>1E-3</v>
      </c>
      <c r="AN60">
        <f t="shared" si="23"/>
        <v>-3.0151929110051448E-2</v>
      </c>
    </row>
    <row r="61" spans="3:40" x14ac:dyDescent="0.5">
      <c r="C61">
        <v>50</v>
      </c>
      <c r="D61">
        <v>0.1</v>
      </c>
      <c r="E61">
        <f t="shared" si="17"/>
        <v>0.87263888888888896</v>
      </c>
      <c r="F61">
        <f t="shared" si="18"/>
        <v>1.7452777777777781E-3</v>
      </c>
      <c r="G61">
        <f t="shared" si="19"/>
        <v>1.7503559939372297</v>
      </c>
      <c r="H61">
        <f t="shared" si="20"/>
        <v>1.7169450787156981E-3</v>
      </c>
      <c r="I61">
        <v>41.6</v>
      </c>
      <c r="J61">
        <f t="shared" si="21"/>
        <v>4.1599999999999998E-2</v>
      </c>
      <c r="K61">
        <v>1</v>
      </c>
      <c r="L61">
        <f t="shared" si="22"/>
        <v>1E-3</v>
      </c>
      <c r="N61" s="16"/>
      <c r="O61" s="21">
        <v>30</v>
      </c>
      <c r="P61" s="21">
        <v>0.1</v>
      </c>
      <c r="Q61" s="21">
        <v>1.6378299557948135</v>
      </c>
      <c r="R61" s="21">
        <v>1.7412551369765106E-3</v>
      </c>
      <c r="S61" s="9">
        <v>5.91E-2</v>
      </c>
      <c r="T61" s="21">
        <v>1E-3</v>
      </c>
      <c r="U61" s="16"/>
      <c r="AH61" s="36">
        <v>30</v>
      </c>
      <c r="AI61" s="36">
        <v>0.1</v>
      </c>
      <c r="AJ61" s="36">
        <v>1.6378299557948135</v>
      </c>
      <c r="AK61" s="36">
        <v>1.7412551369765106E-3</v>
      </c>
      <c r="AL61" s="40">
        <v>5.91E-2</v>
      </c>
      <c r="AM61" s="36">
        <v>1E-3</v>
      </c>
      <c r="AN61">
        <f t="shared" si="23"/>
        <v>-6.6983437593168244E-2</v>
      </c>
    </row>
    <row r="62" spans="3:40" x14ac:dyDescent="0.5">
      <c r="C62">
        <v>60</v>
      </c>
      <c r="D62">
        <v>0.1</v>
      </c>
      <c r="E62">
        <f t="shared" si="17"/>
        <v>1.0471666666666668</v>
      </c>
      <c r="F62">
        <f t="shared" si="18"/>
        <v>1.7452777777777781E-3</v>
      </c>
      <c r="G62">
        <f t="shared" si="19"/>
        <v>1.8234627701030712</v>
      </c>
      <c r="H62">
        <f t="shared" si="20"/>
        <v>1.6894823814332938E-3</v>
      </c>
      <c r="I62" s="2">
        <v>34</v>
      </c>
      <c r="J62">
        <f t="shared" si="21"/>
        <v>3.4000000000000002E-2</v>
      </c>
      <c r="K62">
        <v>1</v>
      </c>
      <c r="L62">
        <f t="shared" si="22"/>
        <v>1E-3</v>
      </c>
      <c r="N62" s="16"/>
      <c r="O62" s="21">
        <v>40</v>
      </c>
      <c r="P62" s="21">
        <v>0.1</v>
      </c>
      <c r="Q62" s="21">
        <v>1.6880358818914452</v>
      </c>
      <c r="R62" s="21">
        <v>1.7331179632935761E-3</v>
      </c>
      <c r="S62" s="9">
        <v>4.2599999999999999E-2</v>
      </c>
      <c r="T62" s="21">
        <v>1E-3</v>
      </c>
      <c r="U62" s="16"/>
      <c r="AH62" s="37">
        <v>40</v>
      </c>
      <c r="AI62" s="37">
        <v>0.1</v>
      </c>
      <c r="AJ62" s="37">
        <v>1.6880358818914452</v>
      </c>
      <c r="AK62" s="37">
        <v>1.7331179632935761E-3</v>
      </c>
      <c r="AL62" s="39">
        <v>4.2599999999999999E-2</v>
      </c>
      <c r="AM62" s="37">
        <v>1E-3</v>
      </c>
      <c r="AN62">
        <f t="shared" si="23"/>
        <v>-0.11697116112397606</v>
      </c>
    </row>
    <row r="63" spans="3:40" x14ac:dyDescent="0.5">
      <c r="C63">
        <v>70</v>
      </c>
      <c r="D63">
        <v>0.1</v>
      </c>
      <c r="E63">
        <f t="shared" si="17"/>
        <v>1.2216944444444444</v>
      </c>
      <c r="F63">
        <f t="shared" si="18"/>
        <v>1.7452777777777781E-3</v>
      </c>
      <c r="G63">
        <f t="shared" si="19"/>
        <v>1.9060121617472292</v>
      </c>
      <c r="H63">
        <f t="shared" si="20"/>
        <v>1.6476325818663984E-3</v>
      </c>
      <c r="I63">
        <v>32.9</v>
      </c>
      <c r="J63">
        <f t="shared" si="21"/>
        <v>3.2899999999999999E-2</v>
      </c>
      <c r="K63">
        <v>1</v>
      </c>
      <c r="L63">
        <f t="shared" si="22"/>
        <v>1E-3</v>
      </c>
      <c r="N63" s="16"/>
      <c r="O63" s="21">
        <v>50</v>
      </c>
      <c r="P63" s="21">
        <v>0.1</v>
      </c>
      <c r="Q63" s="21">
        <v>1.7503559939372297</v>
      </c>
      <c r="R63" s="21">
        <v>1.7169450787156981E-3</v>
      </c>
      <c r="S63" s="9">
        <v>4.1599999999999998E-2</v>
      </c>
      <c r="T63" s="21">
        <v>1E-3</v>
      </c>
      <c r="U63" s="16"/>
      <c r="AH63" s="36">
        <v>50</v>
      </c>
      <c r="AI63" s="36">
        <v>0.1</v>
      </c>
      <c r="AJ63" s="36">
        <v>1.7503559939372297</v>
      </c>
      <c r="AK63" s="36">
        <v>1.7169450787156981E-3</v>
      </c>
      <c r="AL63" s="40">
        <v>4.1599999999999998E-2</v>
      </c>
      <c r="AM63" s="36">
        <v>1E-3</v>
      </c>
      <c r="AN63">
        <f t="shared" si="23"/>
        <v>-0.17859633737878838</v>
      </c>
    </row>
    <row r="64" spans="3:40" x14ac:dyDescent="0.5">
      <c r="C64">
        <v>80</v>
      </c>
      <c r="D64">
        <v>0.1</v>
      </c>
      <c r="E64">
        <f t="shared" si="17"/>
        <v>1.3962222222222223</v>
      </c>
      <c r="F64">
        <f t="shared" si="18"/>
        <v>1.7452777777777781E-3</v>
      </c>
      <c r="G64">
        <f t="shared" si="19"/>
        <v>1.996712891474163</v>
      </c>
      <c r="H64">
        <f t="shared" si="20"/>
        <v>1.5887253728842365E-3</v>
      </c>
      <c r="I64">
        <v>47.6</v>
      </c>
      <c r="J64">
        <f t="shared" si="21"/>
        <v>4.7600000000000003E-2</v>
      </c>
      <c r="K64">
        <v>1</v>
      </c>
      <c r="L64">
        <f t="shared" si="22"/>
        <v>1E-3</v>
      </c>
      <c r="N64" s="16"/>
      <c r="O64" s="21">
        <v>60</v>
      </c>
      <c r="P64" s="21">
        <v>0.1</v>
      </c>
      <c r="Q64" s="21">
        <v>1.8234627701030712</v>
      </c>
      <c r="R64" s="21">
        <v>1.6894823814332938E-3</v>
      </c>
      <c r="S64" s="9">
        <v>3.4000000000000002E-2</v>
      </c>
      <c r="T64" s="21">
        <v>1E-3</v>
      </c>
      <c r="U64" s="16"/>
      <c r="AH64" s="37">
        <v>60</v>
      </c>
      <c r="AI64" s="37">
        <v>0.1</v>
      </c>
      <c r="AJ64" s="37">
        <v>1.8234627701030712</v>
      </c>
      <c r="AK64" s="37">
        <v>1.6894823814332938E-3</v>
      </c>
      <c r="AL64" s="39">
        <v>3.4000000000000002E-2</v>
      </c>
      <c r="AM64" s="37">
        <v>1E-3</v>
      </c>
      <c r="AN64">
        <f t="shared" si="23"/>
        <v>-0.24998662672548183</v>
      </c>
    </row>
    <row r="65" spans="3:40" x14ac:dyDescent="0.5">
      <c r="C65">
        <v>90</v>
      </c>
      <c r="D65">
        <v>0.1</v>
      </c>
      <c r="E65">
        <f t="shared" si="17"/>
        <v>1.5707500000000001</v>
      </c>
      <c r="F65">
        <f t="shared" si="18"/>
        <v>1.7452777777777781E-3</v>
      </c>
      <c r="G65">
        <f t="shared" si="19"/>
        <v>2.0943683558122101</v>
      </c>
      <c r="H65">
        <f t="shared" si="20"/>
        <v>1.5107160012971521E-3</v>
      </c>
      <c r="I65">
        <v>50.1</v>
      </c>
      <c r="J65">
        <f t="shared" si="21"/>
        <v>5.0099999999999999E-2</v>
      </c>
      <c r="K65">
        <v>1</v>
      </c>
      <c r="L65">
        <f t="shared" si="22"/>
        <v>1E-3</v>
      </c>
      <c r="N65" s="16"/>
      <c r="O65" s="21">
        <v>70</v>
      </c>
      <c r="P65" s="21">
        <v>0.1</v>
      </c>
      <c r="Q65" s="21">
        <v>1.9060121617472292</v>
      </c>
      <c r="R65" s="21">
        <v>1.6476325818663984E-3</v>
      </c>
      <c r="S65" s="9">
        <v>3.2899999999999999E-2</v>
      </c>
      <c r="T65" s="21">
        <v>1E-3</v>
      </c>
      <c r="U65" s="16"/>
      <c r="AH65" s="36">
        <v>70</v>
      </c>
      <c r="AI65" s="36">
        <v>0.1</v>
      </c>
      <c r="AJ65" s="36">
        <v>1.9060121617472292</v>
      </c>
      <c r="AK65" s="36">
        <v>1.6476325818663984E-3</v>
      </c>
      <c r="AL65" s="40">
        <v>3.2899999999999999E-2</v>
      </c>
      <c r="AM65" s="36">
        <v>1E-3</v>
      </c>
      <c r="AN65">
        <f t="shared" si="23"/>
        <v>-0.32897299896867155</v>
      </c>
    </row>
    <row r="66" spans="3:40" x14ac:dyDescent="0.5">
      <c r="C66">
        <v>100</v>
      </c>
      <c r="D66">
        <v>0.1</v>
      </c>
      <c r="E66">
        <f t="shared" si="17"/>
        <v>1.7452777777777779</v>
      </c>
      <c r="F66">
        <f t="shared" si="18"/>
        <v>1.7452777777777781E-3</v>
      </c>
      <c r="G66">
        <f t="shared" si="19"/>
        <v>2.197896003866108</v>
      </c>
      <c r="H66">
        <f t="shared" si="20"/>
        <v>1.4123142821557133E-3</v>
      </c>
      <c r="I66">
        <v>61.9</v>
      </c>
      <c r="J66">
        <f t="shared" si="21"/>
        <v>6.1899999999999997E-2</v>
      </c>
      <c r="K66">
        <v>1</v>
      </c>
      <c r="L66">
        <f t="shared" si="22"/>
        <v>1E-3</v>
      </c>
      <c r="N66" s="16"/>
      <c r="O66" s="21">
        <v>80</v>
      </c>
      <c r="P66" s="21">
        <v>0.1</v>
      </c>
      <c r="Q66" s="21">
        <v>1.996712891474163</v>
      </c>
      <c r="R66" s="21">
        <v>1.5887253728842365E-3</v>
      </c>
      <c r="S66" s="9">
        <v>4.7600000000000003E-2</v>
      </c>
      <c r="T66" s="21">
        <v>1E-3</v>
      </c>
      <c r="U66" s="16"/>
      <c r="AH66" s="37">
        <v>80</v>
      </c>
      <c r="AI66" s="37">
        <v>0.1</v>
      </c>
      <c r="AJ66" s="37">
        <v>1.996712891474163</v>
      </c>
      <c r="AK66" s="37">
        <v>1.5887253728842365E-3</v>
      </c>
      <c r="AL66" s="39">
        <v>4.7600000000000003E-2</v>
      </c>
      <c r="AM66" s="37">
        <v>1E-3</v>
      </c>
      <c r="AN66">
        <f t="shared" si="23"/>
        <v>-0.41315563435713987</v>
      </c>
    </row>
    <row r="67" spans="3:40" x14ac:dyDescent="0.5">
      <c r="C67">
        <v>110</v>
      </c>
      <c r="D67">
        <v>0.1</v>
      </c>
      <c r="E67">
        <f t="shared" si="17"/>
        <v>1.9198055555555555</v>
      </c>
      <c r="F67">
        <f t="shared" si="18"/>
        <v>1.7452777777777781E-3</v>
      </c>
      <c r="G67">
        <f t="shared" si="19"/>
        <v>2.3063306913269903</v>
      </c>
      <c r="H67">
        <f t="shared" si="20"/>
        <v>1.2930525819514482E-3</v>
      </c>
      <c r="I67">
        <v>65.400000000000006</v>
      </c>
      <c r="J67">
        <f t="shared" si="21"/>
        <v>6.54E-2</v>
      </c>
      <c r="K67">
        <v>1</v>
      </c>
      <c r="L67">
        <f t="shared" si="22"/>
        <v>1E-3</v>
      </c>
      <c r="N67" s="16"/>
      <c r="O67" s="21">
        <v>90</v>
      </c>
      <c r="P67" s="21">
        <v>0.1</v>
      </c>
      <c r="Q67" s="21">
        <v>2.0943683558122101</v>
      </c>
      <c r="R67" s="21">
        <v>1.5107160012971521E-3</v>
      </c>
      <c r="S67" s="9">
        <v>5.0099999999999999E-2</v>
      </c>
      <c r="T67" s="21">
        <v>1E-3</v>
      </c>
      <c r="U67" s="16"/>
      <c r="AH67" s="36">
        <v>90</v>
      </c>
      <c r="AI67" s="36">
        <v>0.1</v>
      </c>
      <c r="AJ67" s="36">
        <v>2.0943683558122101</v>
      </c>
      <c r="AK67" s="36">
        <v>1.5107160012971521E-3</v>
      </c>
      <c r="AL67" s="40">
        <v>5.0099999999999999E-2</v>
      </c>
      <c r="AM67" s="36">
        <v>1E-3</v>
      </c>
      <c r="AN67">
        <f t="shared" si="23"/>
        <v>-0.4999768366025602</v>
      </c>
    </row>
    <row r="68" spans="3:40" x14ac:dyDescent="0.5">
      <c r="C68">
        <v>120</v>
      </c>
      <c r="D68">
        <v>0.1</v>
      </c>
      <c r="E68">
        <f t="shared" si="17"/>
        <v>2.0943333333333336</v>
      </c>
      <c r="F68">
        <f t="shared" si="18"/>
        <v>1.7452777777777781E-3</v>
      </c>
      <c r="G68">
        <f t="shared" si="19"/>
        <v>2.4188179686406213</v>
      </c>
      <c r="H68">
        <f t="shared" si="20"/>
        <v>1.1533028787718003E-3</v>
      </c>
      <c r="I68">
        <v>78.599999999999994</v>
      </c>
      <c r="J68">
        <f t="shared" si="21"/>
        <v>7.8599999999999989E-2</v>
      </c>
      <c r="K68">
        <v>1</v>
      </c>
      <c r="L68">
        <f t="shared" si="22"/>
        <v>1E-3</v>
      </c>
      <c r="N68" s="16"/>
      <c r="O68" s="21">
        <v>100</v>
      </c>
      <c r="P68" s="21">
        <v>0.1</v>
      </c>
      <c r="Q68" s="21">
        <v>2.197896003866108</v>
      </c>
      <c r="R68" s="21">
        <v>1.4123142821557133E-3</v>
      </c>
      <c r="S68" s="9">
        <v>6.1899999999999997E-2</v>
      </c>
      <c r="T68" s="21">
        <v>1E-3</v>
      </c>
      <c r="U68" s="16"/>
      <c r="AH68" s="37">
        <v>100</v>
      </c>
      <c r="AI68" s="37">
        <v>0.1</v>
      </c>
      <c r="AJ68" s="37">
        <v>2.197896003866108</v>
      </c>
      <c r="AK68" s="37">
        <v>1.4123142821557133E-3</v>
      </c>
      <c r="AL68" s="39">
        <v>6.1899999999999997E-2</v>
      </c>
      <c r="AM68" s="37">
        <v>1E-3</v>
      </c>
      <c r="AN68">
        <f t="shared" si="23"/>
        <v>-0.58679874261468179</v>
      </c>
    </row>
    <row r="69" spans="3:40" x14ac:dyDescent="0.5">
      <c r="C69">
        <v>130</v>
      </c>
      <c r="D69">
        <v>0.1</v>
      </c>
      <c r="E69">
        <f t="shared" si="17"/>
        <v>2.2688611111111112</v>
      </c>
      <c r="F69">
        <f t="shared" si="18"/>
        <v>1.7452777777777781E-3</v>
      </c>
      <c r="G69">
        <f t="shared" si="19"/>
        <v>2.5346018477865488</v>
      </c>
      <c r="H69">
        <f t="shared" si="20"/>
        <v>9.9425218806814541E-4</v>
      </c>
      <c r="I69">
        <v>85.9</v>
      </c>
      <c r="J69">
        <f t="shared" si="21"/>
        <v>8.5900000000000004E-2</v>
      </c>
      <c r="K69">
        <v>1</v>
      </c>
      <c r="L69">
        <f t="shared" si="22"/>
        <v>1E-3</v>
      </c>
      <c r="N69" s="16"/>
      <c r="O69" s="21">
        <v>110</v>
      </c>
      <c r="P69" s="21">
        <v>0.1</v>
      </c>
      <c r="Q69" s="21">
        <v>2.3063306913269903</v>
      </c>
      <c r="R69" s="21">
        <v>1.2930525819514482E-3</v>
      </c>
      <c r="S69" s="9">
        <v>6.54E-2</v>
      </c>
      <c r="T69" s="21">
        <v>1E-3</v>
      </c>
      <c r="U69" s="16"/>
      <c r="AH69" s="36">
        <v>110</v>
      </c>
      <c r="AI69" s="36">
        <v>0.1</v>
      </c>
      <c r="AJ69" s="36">
        <v>2.3063306913269903</v>
      </c>
      <c r="AK69" s="36">
        <v>1.2930525819514482E-3</v>
      </c>
      <c r="AL69" s="40">
        <v>6.54E-2</v>
      </c>
      <c r="AM69" s="36">
        <v>1E-3</v>
      </c>
      <c r="AN69">
        <f t="shared" si="23"/>
        <v>-0.67098346792091856</v>
      </c>
    </row>
    <row r="70" spans="3:40" x14ac:dyDescent="0.5">
      <c r="C70">
        <v>140</v>
      </c>
      <c r="D70">
        <v>0.1</v>
      </c>
      <c r="E70">
        <f t="shared" si="17"/>
        <v>2.4433888888888888</v>
      </c>
      <c r="F70">
        <f t="shared" si="18"/>
        <v>1.7452777777777781E-3</v>
      </c>
      <c r="G70">
        <f t="shared" si="19"/>
        <v>2.6530101014524243</v>
      </c>
      <c r="H70">
        <f t="shared" si="20"/>
        <v>8.1784410864227386E-4</v>
      </c>
      <c r="I70">
        <v>87.5</v>
      </c>
      <c r="J70">
        <f t="shared" si="21"/>
        <v>8.7499999999999994E-2</v>
      </c>
      <c r="K70">
        <v>1</v>
      </c>
      <c r="L70">
        <f t="shared" si="22"/>
        <v>1E-3</v>
      </c>
      <c r="N70" s="16"/>
      <c r="O70" s="21">
        <v>120</v>
      </c>
      <c r="P70" s="21">
        <v>0.1</v>
      </c>
      <c r="Q70" s="21">
        <v>2.4188179686406213</v>
      </c>
      <c r="R70" s="21">
        <v>1.1533028787718003E-3</v>
      </c>
      <c r="S70" s="9">
        <v>7.8599999999999989E-2</v>
      </c>
      <c r="T70" s="21">
        <v>1E-3</v>
      </c>
      <c r="U70" s="16"/>
      <c r="AH70" s="37">
        <v>120</v>
      </c>
      <c r="AI70" s="37">
        <v>0.1</v>
      </c>
      <c r="AJ70" s="37">
        <v>2.4188179686406213</v>
      </c>
      <c r="AK70" s="37">
        <v>1.1533028787718003E-3</v>
      </c>
      <c r="AL70" s="39">
        <v>7.8599999999999989E-2</v>
      </c>
      <c r="AM70" s="37">
        <v>1E-3</v>
      </c>
      <c r="AN70">
        <f t="shared" si="23"/>
        <v>-0.74997325273558579</v>
      </c>
    </row>
    <row r="71" spans="3:40" x14ac:dyDescent="0.5">
      <c r="C71">
        <v>150</v>
      </c>
      <c r="D71">
        <v>0.1</v>
      </c>
      <c r="E71">
        <f t="shared" si="17"/>
        <v>2.6179166666666669</v>
      </c>
      <c r="F71">
        <f t="shared" si="18"/>
        <v>1.7452777777777781E-3</v>
      </c>
      <c r="G71">
        <f t="shared" si="19"/>
        <v>2.7734389286959695</v>
      </c>
      <c r="H71">
        <f t="shared" si="20"/>
        <v>6.2669283482841287E-4</v>
      </c>
      <c r="I71">
        <v>99.1</v>
      </c>
      <c r="J71">
        <f t="shared" si="21"/>
        <v>9.9099999999999994E-2</v>
      </c>
      <c r="K71">
        <v>1</v>
      </c>
      <c r="L71">
        <f t="shared" si="22"/>
        <v>1E-3</v>
      </c>
      <c r="N71" s="16"/>
      <c r="O71" s="21">
        <v>130</v>
      </c>
      <c r="P71" s="21">
        <v>0.1</v>
      </c>
      <c r="Q71" s="21">
        <v>2.5346018477865488</v>
      </c>
      <c r="R71" s="21">
        <v>9.9425218806814541E-4</v>
      </c>
      <c r="S71" s="9">
        <v>8.5900000000000004E-2</v>
      </c>
      <c r="T71" s="21">
        <v>1E-3</v>
      </c>
      <c r="U71" s="16"/>
      <c r="AH71" s="36">
        <v>130</v>
      </c>
      <c r="AI71" s="36">
        <v>0.1</v>
      </c>
      <c r="AJ71" s="36">
        <v>2.5346018477865488</v>
      </c>
      <c r="AK71" s="36">
        <v>9.9425218806814541E-4</v>
      </c>
      <c r="AL71" s="40">
        <v>8.5900000000000004E-2</v>
      </c>
      <c r="AM71" s="36">
        <v>1E-3</v>
      </c>
      <c r="AN71">
        <f t="shared" si="23"/>
        <v>-0.82136817362430803</v>
      </c>
    </row>
    <row r="72" spans="3:40" x14ac:dyDescent="0.5">
      <c r="C72">
        <v>160</v>
      </c>
      <c r="D72">
        <v>0.1</v>
      </c>
      <c r="E72">
        <f t="shared" si="17"/>
        <v>2.7924444444444445</v>
      </c>
      <c r="F72">
        <f t="shared" si="18"/>
        <v>1.7452777777777781E-3</v>
      </c>
      <c r="G72">
        <f t="shared" si="19"/>
        <v>2.8953379479392147</v>
      </c>
      <c r="H72">
        <f t="shared" si="20"/>
        <v>4.23974978610131E-4</v>
      </c>
      <c r="I72">
        <v>99.1</v>
      </c>
      <c r="J72">
        <f t="shared" si="21"/>
        <v>9.9099999999999994E-2</v>
      </c>
      <c r="K72">
        <v>1</v>
      </c>
      <c r="L72">
        <f t="shared" si="22"/>
        <v>1E-3</v>
      </c>
      <c r="N72" s="16"/>
      <c r="O72" s="21">
        <v>140</v>
      </c>
      <c r="P72" s="21">
        <v>0.1</v>
      </c>
      <c r="Q72" s="21">
        <v>2.6530101014524243</v>
      </c>
      <c r="R72" s="21">
        <v>8.1784410864227386E-4</v>
      </c>
      <c r="S72" s="9">
        <v>8.7499999999999994E-2</v>
      </c>
      <c r="T72" s="21">
        <v>1E-3</v>
      </c>
      <c r="U72" s="16"/>
      <c r="AH72" s="37">
        <v>140</v>
      </c>
      <c r="AI72" s="37">
        <v>0.1</v>
      </c>
      <c r="AJ72" s="37">
        <v>2.6530101014524243</v>
      </c>
      <c r="AK72" s="37">
        <v>8.1784410864227386E-4</v>
      </c>
      <c r="AL72" s="39">
        <v>8.7499999999999994E-2</v>
      </c>
      <c r="AM72" s="37">
        <v>1E-3</v>
      </c>
      <c r="AN72">
        <f t="shared" si="23"/>
        <v>-0.88299905967291981</v>
      </c>
    </row>
    <row r="73" spans="3:40" x14ac:dyDescent="0.5">
      <c r="C73">
        <v>170</v>
      </c>
      <c r="D73">
        <v>0.1</v>
      </c>
      <c r="E73">
        <f t="shared" si="17"/>
        <v>2.9669722222222226</v>
      </c>
      <c r="F73">
        <f t="shared" si="18"/>
        <v>1.7452777777777781E-3</v>
      </c>
      <c r="G73">
        <f t="shared" si="19"/>
        <v>3.0181959055799767</v>
      </c>
      <c r="H73">
        <f t="shared" si="20"/>
        <v>2.1330394947693954E-4</v>
      </c>
      <c r="I73">
        <v>103.4</v>
      </c>
      <c r="J73">
        <f t="shared" si="21"/>
        <v>0.10340000000000001</v>
      </c>
      <c r="K73">
        <v>1</v>
      </c>
      <c r="L73">
        <f t="shared" si="22"/>
        <v>1E-3</v>
      </c>
      <c r="N73" s="16"/>
      <c r="O73" s="21">
        <v>150</v>
      </c>
      <c r="P73" s="21">
        <v>0.1</v>
      </c>
      <c r="Q73" s="21">
        <v>2.7734389286959695</v>
      </c>
      <c r="R73" s="21">
        <v>6.2669283482841287E-4</v>
      </c>
      <c r="S73" s="9">
        <v>9.9099999999999994E-2</v>
      </c>
      <c r="T73" s="21">
        <v>1E-3</v>
      </c>
      <c r="U73" s="16"/>
      <c r="AH73" s="36">
        <v>150</v>
      </c>
      <c r="AI73" s="36">
        <v>0.1</v>
      </c>
      <c r="AJ73" s="36">
        <v>2.7734389286959695</v>
      </c>
      <c r="AK73" s="36">
        <v>6.2669283482841287E-4</v>
      </c>
      <c r="AL73" s="40">
        <v>9.9099999999999994E-2</v>
      </c>
      <c r="AM73" s="36">
        <v>1E-3</v>
      </c>
      <c r="AN73">
        <f t="shared" si="23"/>
        <v>-0.93299339777030965</v>
      </c>
    </row>
    <row r="74" spans="3:40" x14ac:dyDescent="0.5">
      <c r="C74">
        <v>180</v>
      </c>
      <c r="D74">
        <v>0.1</v>
      </c>
      <c r="E74">
        <f t="shared" si="17"/>
        <v>3.1415000000000002</v>
      </c>
      <c r="F74">
        <f t="shared" si="18"/>
        <v>1.7452777777777781E-3</v>
      </c>
      <c r="G74">
        <f t="shared" si="19"/>
        <v>3.1415271376084206</v>
      </c>
      <c r="H74">
        <f t="shared" si="20"/>
        <v>1.4086533427493109E-6</v>
      </c>
      <c r="I74">
        <v>102.5</v>
      </c>
      <c r="J74">
        <f t="shared" si="21"/>
        <v>0.10249999999999999</v>
      </c>
      <c r="K74">
        <v>1</v>
      </c>
      <c r="L74">
        <f t="shared" si="22"/>
        <v>1E-3</v>
      </c>
      <c r="N74" s="16"/>
      <c r="O74" s="21">
        <v>160</v>
      </c>
      <c r="P74" s="21">
        <v>0.1</v>
      </c>
      <c r="Q74" s="21">
        <v>2.8953379479392147</v>
      </c>
      <c r="R74" s="21">
        <v>4.23974978610131E-4</v>
      </c>
      <c r="S74" s="9">
        <v>9.9099999999999994E-2</v>
      </c>
      <c r="T74" s="21">
        <v>1E-3</v>
      </c>
      <c r="U74" s="16"/>
      <c r="AH74" s="37">
        <v>160</v>
      </c>
      <c r="AI74" s="37">
        <v>0.1</v>
      </c>
      <c r="AJ74" s="37">
        <v>2.8953379479392147</v>
      </c>
      <c r="AK74" s="37">
        <v>4.23974978610131E-4</v>
      </c>
      <c r="AL74" s="39">
        <v>9.9099999999999994E-2</v>
      </c>
      <c r="AM74" s="37">
        <v>1E-3</v>
      </c>
      <c r="AN74">
        <f t="shared" si="23"/>
        <v>-0.96983222462435681</v>
      </c>
    </row>
    <row r="75" spans="3:40" x14ac:dyDescent="0.5">
      <c r="N75" s="16"/>
      <c r="O75" s="21">
        <v>170</v>
      </c>
      <c r="P75" s="21">
        <v>0.1</v>
      </c>
      <c r="Q75" s="21">
        <v>3.0181959055799767</v>
      </c>
      <c r="R75" s="21">
        <v>2.1330394947693954E-4</v>
      </c>
      <c r="S75" s="9">
        <v>0.10340000000000001</v>
      </c>
      <c r="T75" s="21">
        <v>1E-3</v>
      </c>
      <c r="U75" s="16"/>
      <c r="AH75" s="36">
        <v>170</v>
      </c>
      <c r="AI75" s="36">
        <v>0.1</v>
      </c>
      <c r="AJ75" s="36">
        <v>3.0181959055799767</v>
      </c>
      <c r="AK75" s="36">
        <v>2.1330394947693954E-4</v>
      </c>
      <c r="AL75" s="40">
        <v>0.10340000000000001</v>
      </c>
      <c r="AM75" s="36">
        <v>1E-3</v>
      </c>
      <c r="AN75">
        <f t="shared" si="23"/>
        <v>-0.99239627697754851</v>
      </c>
    </row>
    <row r="76" spans="3:40" x14ac:dyDescent="0.5">
      <c r="O76" s="21">
        <v>180</v>
      </c>
      <c r="P76" s="21">
        <v>0.1</v>
      </c>
      <c r="Q76" s="21">
        <v>3.1415271376084206</v>
      </c>
      <c r="R76" s="21">
        <v>1.4086533427493109E-6</v>
      </c>
      <c r="S76" s="9">
        <v>0.10249999999999999</v>
      </c>
      <c r="T76" s="21">
        <v>1E-3</v>
      </c>
      <c r="AH76" s="38">
        <v>180</v>
      </c>
      <c r="AI76" s="38">
        <v>0.1</v>
      </c>
      <c r="AJ76" s="38">
        <v>3.1415271376084206</v>
      </c>
      <c r="AK76" s="38">
        <v>1.4086533427493109E-6</v>
      </c>
      <c r="AL76" s="38">
        <v>0.10249999999999999</v>
      </c>
      <c r="AM76" s="38">
        <v>1E-3</v>
      </c>
      <c r="AN76">
        <f t="shared" si="23"/>
        <v>-0.99999999785382809</v>
      </c>
    </row>
    <row r="77" spans="3:40" x14ac:dyDescent="0.5">
      <c r="O77" s="18"/>
      <c r="P77" s="18"/>
      <c r="Q77" s="18"/>
      <c r="R77" s="18"/>
      <c r="S77" s="18"/>
      <c r="T77" s="18"/>
    </row>
    <row r="78" spans="3:40" x14ac:dyDescent="0.5">
      <c r="O78" s="18" t="s">
        <v>44</v>
      </c>
      <c r="P78" s="19" t="s">
        <v>45</v>
      </c>
      <c r="Q78" s="19" t="s">
        <v>46</v>
      </c>
      <c r="R78" s="19" t="s">
        <v>47</v>
      </c>
      <c r="S78" s="19" t="s">
        <v>48</v>
      </c>
      <c r="T78" s="19" t="s">
        <v>49</v>
      </c>
    </row>
    <row r="79" spans="3:40" x14ac:dyDescent="0.5">
      <c r="O79" s="18" t="s">
        <v>51</v>
      </c>
      <c r="P79" s="19"/>
      <c r="Q79" s="19"/>
      <c r="R79" s="19"/>
      <c r="S79" s="19"/>
      <c r="T79" s="19"/>
    </row>
    <row r="80" spans="3:40" x14ac:dyDescent="0.5">
      <c r="O80" s="20" t="s">
        <v>11</v>
      </c>
      <c r="P80" s="20" t="s">
        <v>29</v>
      </c>
      <c r="Q80" s="20" t="s">
        <v>31</v>
      </c>
      <c r="R80" s="20" t="s">
        <v>30</v>
      </c>
      <c r="S80" s="20" t="s">
        <v>3</v>
      </c>
      <c r="T80" s="20" t="s">
        <v>24</v>
      </c>
    </row>
    <row r="81" spans="15:20" x14ac:dyDescent="0.5">
      <c r="O81" s="21">
        <v>0</v>
      </c>
      <c r="P81" s="21">
        <v>0.1</v>
      </c>
      <c r="Q81" s="21">
        <v>1.5707963267948966</v>
      </c>
      <c r="R81" s="21">
        <v>1.7452768917601527E-3</v>
      </c>
      <c r="S81" s="21">
        <v>19.068965517241363</v>
      </c>
      <c r="T81" s="21">
        <v>1E-3</v>
      </c>
    </row>
    <row r="82" spans="15:20" x14ac:dyDescent="0.5">
      <c r="O82" s="21">
        <v>10</v>
      </c>
      <c r="P82" s="21">
        <v>0.1</v>
      </c>
      <c r="Q82" s="21">
        <v>1.5783920764148944</v>
      </c>
      <c r="R82" s="21">
        <v>1.7452149765756157E-3</v>
      </c>
      <c r="S82" s="21">
        <v>18.999999999999986</v>
      </c>
      <c r="T82" s="21">
        <v>1E-3</v>
      </c>
    </row>
    <row r="83" spans="15:20" x14ac:dyDescent="0.5">
      <c r="O83" s="21">
        <v>20</v>
      </c>
      <c r="P83" s="21">
        <v>0.1</v>
      </c>
      <c r="Q83" s="21">
        <v>1.6009528264899993</v>
      </c>
      <c r="R83" s="21">
        <v>1.7444374405732668E-3</v>
      </c>
      <c r="S83" s="21">
        <v>19.068965517241363</v>
      </c>
      <c r="T83" s="21">
        <v>1E-3</v>
      </c>
    </row>
    <row r="84" spans="15:20" x14ac:dyDescent="0.5">
      <c r="O84" s="21">
        <v>30</v>
      </c>
      <c r="P84" s="21">
        <v>0.1</v>
      </c>
      <c r="Q84" s="21">
        <v>1.6378299557948135</v>
      </c>
      <c r="R84" s="21">
        <v>1.7412551369765106E-3</v>
      </c>
      <c r="S84" s="21">
        <v>18.965517241379295</v>
      </c>
      <c r="T84" s="21">
        <v>1E-3</v>
      </c>
    </row>
    <row r="85" spans="15:20" x14ac:dyDescent="0.5">
      <c r="O85" s="21">
        <v>40</v>
      </c>
      <c r="P85" s="21">
        <v>0.1</v>
      </c>
      <c r="Q85" s="21">
        <v>1.6880358818914452</v>
      </c>
      <c r="R85" s="21">
        <v>1.7331179632935761E-3</v>
      </c>
      <c r="S85" s="21">
        <v>18.896551724137915</v>
      </c>
      <c r="T85" s="21">
        <v>1E-3</v>
      </c>
    </row>
    <row r="86" spans="15:20" x14ac:dyDescent="0.5">
      <c r="O86" s="21">
        <v>50</v>
      </c>
      <c r="P86" s="21">
        <v>0.1</v>
      </c>
      <c r="Q86" s="21">
        <v>1.7503559939372297</v>
      </c>
      <c r="R86" s="21">
        <v>1.7169450787156981E-3</v>
      </c>
      <c r="S86" s="21">
        <v>17.689655172413779</v>
      </c>
      <c r="T86" s="21">
        <v>1E-3</v>
      </c>
    </row>
    <row r="87" spans="15:20" x14ac:dyDescent="0.5">
      <c r="O87" s="21">
        <v>60</v>
      </c>
      <c r="P87" s="21">
        <v>0.1</v>
      </c>
      <c r="Q87" s="21">
        <v>1.8234627701030712</v>
      </c>
      <c r="R87" s="21">
        <v>1.6894823814332938E-3</v>
      </c>
      <c r="S87" s="21">
        <v>10.793103448275852</v>
      </c>
      <c r="T87" s="21">
        <v>1E-3</v>
      </c>
    </row>
    <row r="88" spans="15:20" x14ac:dyDescent="0.5">
      <c r="O88" s="21">
        <v>70</v>
      </c>
      <c r="P88" s="21">
        <v>0.1</v>
      </c>
      <c r="Q88" s="21">
        <v>1.9060121617472292</v>
      </c>
      <c r="R88" s="21">
        <v>1.6476325818663984E-3</v>
      </c>
      <c r="S88" s="21">
        <v>9.7586206896551637</v>
      </c>
      <c r="T88" s="21">
        <v>1E-3</v>
      </c>
    </row>
    <row r="89" spans="15:20" x14ac:dyDescent="0.5">
      <c r="O89" s="21">
        <v>80</v>
      </c>
      <c r="P89" s="21">
        <v>0.1</v>
      </c>
      <c r="Q89" s="21">
        <v>1.996712891474163</v>
      </c>
      <c r="R89" s="21">
        <v>1.5887253728842365E-3</v>
      </c>
      <c r="S89" s="21">
        <v>4.5862068965517206</v>
      </c>
      <c r="T89" s="21">
        <v>1E-3</v>
      </c>
    </row>
    <row r="90" spans="15:20" x14ac:dyDescent="0.5">
      <c r="O90" s="21">
        <v>90</v>
      </c>
      <c r="P90" s="21">
        <v>0.1</v>
      </c>
      <c r="Q90" s="21">
        <v>2.0943683558122101</v>
      </c>
      <c r="R90" s="21">
        <v>1.5107160012971521E-3</v>
      </c>
      <c r="S90" s="21">
        <v>1.3344827586206884</v>
      </c>
      <c r="T90" s="21">
        <v>1E-3</v>
      </c>
    </row>
    <row r="91" spans="15:20" x14ac:dyDescent="0.5">
      <c r="O91" s="21">
        <v>100</v>
      </c>
      <c r="P91" s="21">
        <v>0.1</v>
      </c>
      <c r="Q91" s="21">
        <v>2.197896003866108</v>
      </c>
      <c r="R91" s="21">
        <v>1.4123142821557133E-3</v>
      </c>
      <c r="S91" s="21">
        <v>4.1724137931034448</v>
      </c>
      <c r="T91" s="21">
        <v>1E-3</v>
      </c>
    </row>
    <row r="92" spans="15:20" x14ac:dyDescent="0.5">
      <c r="O92" s="21">
        <v>110</v>
      </c>
      <c r="P92" s="21">
        <v>0.1</v>
      </c>
      <c r="Q92" s="21">
        <v>2.3063306913269903</v>
      </c>
      <c r="R92" s="21">
        <v>1.2930525819514482E-3</v>
      </c>
      <c r="S92" s="21">
        <v>6.2068965517241326</v>
      </c>
      <c r="T92" s="21">
        <v>1E-3</v>
      </c>
    </row>
    <row r="93" spans="15:20" x14ac:dyDescent="0.5">
      <c r="O93" s="21">
        <v>120</v>
      </c>
      <c r="P93" s="21">
        <v>0.1</v>
      </c>
      <c r="Q93" s="21">
        <v>2.4188179686406213</v>
      </c>
      <c r="R93" s="21">
        <v>1.1533028787718003E-3</v>
      </c>
      <c r="S93" s="21">
        <v>9.5517241379310267</v>
      </c>
      <c r="T93" s="21">
        <v>1E-3</v>
      </c>
    </row>
    <row r="94" spans="15:20" x14ac:dyDescent="0.5">
      <c r="O94" s="21">
        <v>130</v>
      </c>
      <c r="P94" s="21">
        <v>0.1</v>
      </c>
      <c r="Q94" s="21">
        <v>2.5346018477865488</v>
      </c>
      <c r="R94" s="21">
        <v>9.9425218806814541E-4</v>
      </c>
      <c r="S94" s="21">
        <v>15.344827586206883</v>
      </c>
      <c r="T94" s="21">
        <v>1E-3</v>
      </c>
    </row>
    <row r="95" spans="15:20" x14ac:dyDescent="0.5">
      <c r="O95" s="21">
        <v>140</v>
      </c>
      <c r="P95" s="21">
        <v>0.1</v>
      </c>
      <c r="Q95" s="21">
        <v>2.6530101014524243</v>
      </c>
      <c r="R95" s="21">
        <v>8.1784410864227386E-4</v>
      </c>
      <c r="S95" s="21">
        <v>14.827586206896539</v>
      </c>
      <c r="T95" s="21">
        <v>1E-3</v>
      </c>
    </row>
    <row r="96" spans="15:20" x14ac:dyDescent="0.5">
      <c r="O96" s="21">
        <v>150</v>
      </c>
      <c r="P96" s="21">
        <v>0.1</v>
      </c>
      <c r="Q96" s="21">
        <v>2.7734389286959695</v>
      </c>
      <c r="R96" s="21">
        <v>6.2669283482841287E-4</v>
      </c>
      <c r="S96" s="21">
        <v>15.793103448275849</v>
      </c>
      <c r="T96" s="21">
        <v>1E-3</v>
      </c>
    </row>
    <row r="97" spans="15:20" x14ac:dyDescent="0.5">
      <c r="O97" s="21">
        <v>160</v>
      </c>
      <c r="P97" s="21">
        <v>0.1</v>
      </c>
      <c r="Q97" s="21">
        <v>2.8953379479392147</v>
      </c>
      <c r="R97" s="21">
        <v>4.23974978610131E-4</v>
      </c>
      <c r="S97" s="21">
        <v>15.6206896551724</v>
      </c>
      <c r="T97" s="21">
        <v>1E-3</v>
      </c>
    </row>
    <row r="98" spans="15:20" x14ac:dyDescent="0.5">
      <c r="O98" s="21">
        <v>170</v>
      </c>
      <c r="P98" s="21">
        <v>0.1</v>
      </c>
      <c r="Q98" s="21">
        <v>3.0181959055799767</v>
      </c>
      <c r="R98" s="21">
        <v>2.1330394947693954E-4</v>
      </c>
      <c r="S98" s="21">
        <v>15.655172413793091</v>
      </c>
      <c r="T98" s="21">
        <v>1E-3</v>
      </c>
    </row>
    <row r="99" spans="15:20" x14ac:dyDescent="0.5">
      <c r="O99" s="21">
        <v>180</v>
      </c>
      <c r="P99" s="21">
        <v>0.1</v>
      </c>
      <c r="Q99" s="21">
        <v>3.1415271376084206</v>
      </c>
      <c r="R99" s="21">
        <v>1.4086533427493109E-6</v>
      </c>
      <c r="S99" s="21">
        <v>15.862068965517228</v>
      </c>
      <c r="T99" s="21">
        <v>1E-3</v>
      </c>
    </row>
    <row r="100" spans="15:20" x14ac:dyDescent="0.5">
      <c r="O100" s="17"/>
      <c r="P100" s="17"/>
      <c r="Q100" s="17"/>
      <c r="R100" s="17"/>
      <c r="S100" s="17"/>
      <c r="T100" s="17"/>
    </row>
    <row r="101" spans="15:20" x14ac:dyDescent="0.5">
      <c r="O101" s="17"/>
      <c r="P101" s="17"/>
      <c r="Q101" s="17"/>
      <c r="R101" s="17"/>
      <c r="S101" s="17"/>
      <c r="T101" s="17"/>
    </row>
    <row r="102" spans="15:20" x14ac:dyDescent="0.5">
      <c r="O102" s="18"/>
      <c r="P102" s="18"/>
      <c r="Q102" s="18"/>
      <c r="R102" s="18"/>
      <c r="S102" s="18"/>
      <c r="T102" s="18"/>
    </row>
    <row r="103" spans="15:20" x14ac:dyDescent="0.5">
      <c r="O103" s="18" t="s">
        <v>44</v>
      </c>
      <c r="P103" s="19" t="s">
        <v>45</v>
      </c>
      <c r="Q103" s="19" t="s">
        <v>46</v>
      </c>
      <c r="R103" s="19" t="s">
        <v>47</v>
      </c>
      <c r="S103" s="19" t="s">
        <v>48</v>
      </c>
      <c r="T103" s="19" t="s">
        <v>49</v>
      </c>
    </row>
    <row r="104" spans="15:20" x14ac:dyDescent="0.5">
      <c r="O104" s="18" t="s">
        <v>53</v>
      </c>
      <c r="P104" s="19"/>
      <c r="Q104" s="19"/>
      <c r="R104" s="19"/>
      <c r="S104" s="19"/>
      <c r="T104" s="19"/>
    </row>
    <row r="105" spans="15:20" x14ac:dyDescent="0.5">
      <c r="O105" s="20" t="s">
        <v>11</v>
      </c>
      <c r="P105" s="20" t="s">
        <v>29</v>
      </c>
      <c r="Q105" s="20" t="s">
        <v>31</v>
      </c>
      <c r="R105" s="20" t="s">
        <v>30</v>
      </c>
      <c r="S105" s="20" t="s">
        <v>3</v>
      </c>
      <c r="T105" s="20" t="s">
        <v>24</v>
      </c>
    </row>
    <row r="106" spans="15:20" x14ac:dyDescent="0.5">
      <c r="O106" s="21">
        <v>0</v>
      </c>
      <c r="P106" s="21">
        <v>0.1</v>
      </c>
      <c r="Q106" s="21">
        <v>1.5707963267948966</v>
      </c>
      <c r="R106" s="21">
        <v>1.7452768917601527E-3</v>
      </c>
      <c r="S106" s="21">
        <v>23.344827586206879</v>
      </c>
      <c r="T106" s="21">
        <v>1E-3</v>
      </c>
    </row>
    <row r="107" spans="15:20" x14ac:dyDescent="0.5">
      <c r="O107" s="21">
        <v>10</v>
      </c>
      <c r="P107" s="21">
        <v>0.1</v>
      </c>
      <c r="Q107" s="21">
        <v>1.5783920764148944</v>
      </c>
      <c r="R107" s="21">
        <v>1.7452149765756157E-3</v>
      </c>
      <c r="S107" s="21">
        <v>23.275862068965498</v>
      </c>
      <c r="T107" s="21">
        <v>1E-3</v>
      </c>
    </row>
    <row r="108" spans="15:20" x14ac:dyDescent="0.5">
      <c r="O108" s="21">
        <v>20</v>
      </c>
      <c r="P108" s="21">
        <v>0.1</v>
      </c>
      <c r="Q108" s="21">
        <v>1.6009528264899993</v>
      </c>
      <c r="R108" s="21">
        <v>1.7444374405732668E-3</v>
      </c>
      <c r="S108" s="21">
        <v>23.068965517241359</v>
      </c>
      <c r="T108" s="21">
        <v>1E-3</v>
      </c>
    </row>
    <row r="109" spans="15:20" x14ac:dyDescent="0.5">
      <c r="O109" s="21">
        <v>30</v>
      </c>
      <c r="P109" s="21">
        <v>0.1</v>
      </c>
      <c r="Q109" s="21">
        <v>1.6378299557948135</v>
      </c>
      <c r="R109" s="21">
        <v>1.7412551369765106E-3</v>
      </c>
      <c r="S109" s="21">
        <v>22.13793103448274</v>
      </c>
      <c r="T109" s="21">
        <v>1E-3</v>
      </c>
    </row>
    <row r="110" spans="15:20" x14ac:dyDescent="0.5">
      <c r="O110" s="21">
        <v>40</v>
      </c>
      <c r="P110" s="21">
        <v>0.1</v>
      </c>
      <c r="Q110" s="21">
        <v>1.6880358818914452</v>
      </c>
      <c r="R110" s="21">
        <v>1.7331179632935761E-3</v>
      </c>
      <c r="S110" s="21">
        <v>15.862068965517228</v>
      </c>
      <c r="T110" s="21">
        <v>1E-3</v>
      </c>
    </row>
    <row r="111" spans="15:20" x14ac:dyDescent="0.5">
      <c r="O111" s="21">
        <v>50</v>
      </c>
      <c r="P111" s="21">
        <v>0.1</v>
      </c>
      <c r="Q111" s="21">
        <v>1.7503559939372297</v>
      </c>
      <c r="R111" s="21">
        <v>1.7169450787156981E-3</v>
      </c>
      <c r="S111" s="21">
        <v>5.4206896551724091</v>
      </c>
      <c r="T111" s="21">
        <v>1E-4</v>
      </c>
    </row>
    <row r="112" spans="15:20" x14ac:dyDescent="0.5">
      <c r="O112" s="21">
        <v>60</v>
      </c>
      <c r="P112" s="21">
        <v>0.1</v>
      </c>
      <c r="Q112" s="21">
        <v>1.8234627701030712</v>
      </c>
      <c r="R112" s="21">
        <v>1.6894823814332938E-3</v>
      </c>
      <c r="S112" s="21">
        <v>7.5172413793103381</v>
      </c>
      <c r="T112" s="21">
        <v>1E-3</v>
      </c>
    </row>
    <row r="113" spans="15:20" x14ac:dyDescent="0.5">
      <c r="O113" s="21">
        <v>70</v>
      </c>
      <c r="P113" s="21">
        <v>0.1</v>
      </c>
      <c r="Q113" s="21">
        <v>1.9060121617472292</v>
      </c>
      <c r="R113" s="21">
        <v>1.6476325818663984E-3</v>
      </c>
      <c r="S113" s="21">
        <v>16.586206896551708</v>
      </c>
      <c r="T113" s="21">
        <v>1E-3</v>
      </c>
    </row>
    <row r="114" spans="15:20" x14ac:dyDescent="0.5">
      <c r="O114" s="21">
        <v>80</v>
      </c>
      <c r="P114" s="21">
        <v>0.1</v>
      </c>
      <c r="Q114" s="21">
        <v>1.996712891474163</v>
      </c>
      <c r="R114" s="21">
        <v>1.5887253728842365E-3</v>
      </c>
      <c r="S114" s="21">
        <v>21.344827586206879</v>
      </c>
      <c r="T114" s="21">
        <v>1E-3</v>
      </c>
    </row>
    <row r="115" spans="15:20" x14ac:dyDescent="0.5">
      <c r="O115" s="21">
        <v>90</v>
      </c>
      <c r="P115" s="21">
        <v>0.1</v>
      </c>
      <c r="Q115" s="21">
        <v>2.0943683558122101</v>
      </c>
      <c r="R115" s="21">
        <v>1.5107160012971521E-3</v>
      </c>
      <c r="S115" s="21">
        <v>23.034482758620669</v>
      </c>
      <c r="T115" s="21">
        <v>1E-3</v>
      </c>
    </row>
    <row r="116" spans="15:20" x14ac:dyDescent="0.5">
      <c r="O116" s="21">
        <v>100</v>
      </c>
      <c r="P116" s="21">
        <v>0.1</v>
      </c>
      <c r="Q116" s="21">
        <v>2.197896003866108</v>
      </c>
      <c r="R116" s="21">
        <v>1.4123142821557133E-3</v>
      </c>
      <c r="S116" s="21">
        <v>23.172413793103431</v>
      </c>
      <c r="T116" s="21">
        <v>1E-3</v>
      </c>
    </row>
    <row r="117" spans="15:20" x14ac:dyDescent="0.5">
      <c r="O117" s="21">
        <v>110</v>
      </c>
      <c r="P117" s="21">
        <v>0.1</v>
      </c>
      <c r="Q117" s="21">
        <v>2.3063306913269903</v>
      </c>
      <c r="R117" s="21">
        <v>1.2930525819514482E-3</v>
      </c>
      <c r="S117" s="21">
        <v>21.965517241379292</v>
      </c>
      <c r="T117" s="21">
        <v>1E-3</v>
      </c>
    </row>
    <row r="118" spans="15:20" x14ac:dyDescent="0.5">
      <c r="O118" s="21">
        <v>120</v>
      </c>
      <c r="P118" s="21">
        <v>0.1</v>
      </c>
      <c r="Q118" s="21">
        <v>2.4188179686406213</v>
      </c>
      <c r="R118" s="21">
        <v>1.1533028787718003E-3</v>
      </c>
      <c r="S118" s="21">
        <v>16.689655172413779</v>
      </c>
      <c r="T118" s="21">
        <v>1E-3</v>
      </c>
    </row>
    <row r="119" spans="15:20" x14ac:dyDescent="0.5">
      <c r="O119" s="21">
        <v>130</v>
      </c>
      <c r="P119" s="21">
        <v>0.1</v>
      </c>
      <c r="Q119" s="21">
        <v>2.5346018477865488</v>
      </c>
      <c r="R119" s="21">
        <v>9.9425218806814541E-4</v>
      </c>
      <c r="S119" s="21">
        <v>12.517241379310333</v>
      </c>
      <c r="T119" s="21">
        <v>1E-3</v>
      </c>
    </row>
    <row r="120" spans="15:20" x14ac:dyDescent="0.5">
      <c r="O120" s="21">
        <v>140</v>
      </c>
      <c r="P120" s="21">
        <v>0.1</v>
      </c>
      <c r="Q120" s="21">
        <v>2.6530101014524243</v>
      </c>
      <c r="R120" s="21">
        <v>8.1784410864227386E-4</v>
      </c>
      <c r="S120" s="21">
        <v>6.6344827586206829</v>
      </c>
      <c r="T120" s="21">
        <v>1E-4</v>
      </c>
    </row>
    <row r="121" spans="15:20" x14ac:dyDescent="0.5">
      <c r="O121" s="21">
        <v>150</v>
      </c>
      <c r="P121" s="21">
        <v>0.1</v>
      </c>
      <c r="Q121" s="21">
        <v>2.7734389286959695</v>
      </c>
      <c r="R121" s="21">
        <v>6.2669283482841287E-4</v>
      </c>
      <c r="S121" s="21">
        <v>2.1551724137931014</v>
      </c>
      <c r="T121" s="21">
        <v>1E-4</v>
      </c>
    </row>
    <row r="122" spans="15:20" x14ac:dyDescent="0.5">
      <c r="O122" s="21">
        <v>160</v>
      </c>
      <c r="P122" s="21">
        <v>0.1</v>
      </c>
      <c r="Q122" s="21">
        <v>2.8953379479392147</v>
      </c>
      <c r="R122" s="21">
        <v>4.23974978610131E-4</v>
      </c>
      <c r="S122" s="21">
        <v>2.1137931034482742</v>
      </c>
      <c r="T122" s="21">
        <v>1E-4</v>
      </c>
    </row>
    <row r="123" spans="15:20" x14ac:dyDescent="0.5">
      <c r="O123" s="21">
        <v>170</v>
      </c>
      <c r="P123" s="21">
        <v>0.1</v>
      </c>
      <c r="Q123" s="21">
        <v>3.0181959055799767</v>
      </c>
      <c r="R123" s="21">
        <v>2.1330394947693954E-4</v>
      </c>
      <c r="S123" s="21">
        <v>7.4137931034482696</v>
      </c>
      <c r="T123" s="21">
        <v>1E-3</v>
      </c>
    </row>
    <row r="124" spans="15:20" x14ac:dyDescent="0.5">
      <c r="O124" s="21">
        <v>180</v>
      </c>
      <c r="P124" s="21">
        <v>0.1</v>
      </c>
      <c r="Q124" s="21">
        <v>3.1415271376084206</v>
      </c>
      <c r="R124" s="21">
        <v>1.4086533427493109E-6</v>
      </c>
      <c r="S124" s="21">
        <v>6.3137931034482708</v>
      </c>
      <c r="T124" s="21">
        <v>2.0000000000000001E-4</v>
      </c>
    </row>
    <row r="125" spans="15:20" x14ac:dyDescent="0.5">
      <c r="O125" s="17"/>
      <c r="P125" s="17"/>
      <c r="Q125" s="17"/>
      <c r="R125" s="17"/>
      <c r="S125" s="17"/>
      <c r="T125" s="17"/>
    </row>
    <row r="126" spans="15:20" x14ac:dyDescent="0.5">
      <c r="O126" s="17"/>
      <c r="P126" s="17"/>
      <c r="Q126" s="17"/>
      <c r="R126" s="17"/>
      <c r="S126" s="20"/>
      <c r="T126" s="20"/>
    </row>
    <row r="127" spans="15:20" x14ac:dyDescent="0.5">
      <c r="O127" s="20"/>
      <c r="P127" s="20"/>
      <c r="Q127" s="20"/>
      <c r="R127" s="20"/>
      <c r="S127" s="22"/>
      <c r="T127" s="22"/>
    </row>
    <row r="128" spans="15:20" x14ac:dyDescent="0.5">
      <c r="O128" s="22"/>
      <c r="P128" s="22"/>
      <c r="Q128" s="21"/>
      <c r="R128" s="22"/>
      <c r="S128" s="22"/>
      <c r="T128" s="22"/>
    </row>
    <row r="129" spans="15:20" x14ac:dyDescent="0.5">
      <c r="O129" s="18"/>
      <c r="P129" s="23"/>
      <c r="Q129" s="23"/>
      <c r="R129" s="23"/>
      <c r="S129" s="23"/>
      <c r="T129" s="23"/>
    </row>
    <row r="130" spans="15:20" x14ac:dyDescent="0.5">
      <c r="O130" s="18" t="s">
        <v>44</v>
      </c>
      <c r="P130" s="21" t="s">
        <v>45</v>
      </c>
      <c r="Q130" s="21" t="s">
        <v>46</v>
      </c>
      <c r="R130" s="21" t="s">
        <v>47</v>
      </c>
      <c r="S130" s="21" t="s">
        <v>48</v>
      </c>
      <c r="T130" s="21" t="s">
        <v>49</v>
      </c>
    </row>
    <row r="131" spans="15:20" x14ac:dyDescent="0.5">
      <c r="O131" s="18" t="s">
        <v>54</v>
      </c>
      <c r="P131" s="21"/>
      <c r="Q131" s="21"/>
      <c r="R131" s="21"/>
      <c r="S131" s="21"/>
      <c r="T131" s="21"/>
    </row>
    <row r="132" spans="15:20" x14ac:dyDescent="0.5">
      <c r="O132" s="20" t="s">
        <v>11</v>
      </c>
      <c r="P132" s="20" t="s">
        <v>29</v>
      </c>
      <c r="Q132" s="20" t="s">
        <v>31</v>
      </c>
      <c r="R132" s="20" t="s">
        <v>30</v>
      </c>
      <c r="S132" s="20" t="s">
        <v>3</v>
      </c>
      <c r="T132" s="20" t="s">
        <v>24</v>
      </c>
    </row>
    <row r="133" spans="15:20" x14ac:dyDescent="0.5">
      <c r="O133" s="21">
        <v>0</v>
      </c>
      <c r="P133" s="21">
        <v>0.1</v>
      </c>
      <c r="Q133" s="21">
        <v>1.5707963267948966</v>
      </c>
      <c r="R133" s="21">
        <v>1.7452768917601527E-3</v>
      </c>
      <c r="S133" s="21">
        <v>25.75862068965515</v>
      </c>
      <c r="T133" s="21">
        <v>1E-3</v>
      </c>
    </row>
    <row r="134" spans="15:20" x14ac:dyDescent="0.5">
      <c r="O134" s="21">
        <v>10</v>
      </c>
      <c r="P134" s="21">
        <v>0.1</v>
      </c>
      <c r="Q134" s="21">
        <v>1.5783920764148944</v>
      </c>
      <c r="R134" s="21">
        <v>1.7452149765756157E-3</v>
      </c>
      <c r="S134" s="21">
        <v>24.999999999999979</v>
      </c>
      <c r="T134" s="21">
        <v>1E-3</v>
      </c>
    </row>
    <row r="135" spans="15:20" x14ac:dyDescent="0.5">
      <c r="O135" s="21">
        <v>20</v>
      </c>
      <c r="P135" s="21">
        <v>0.1</v>
      </c>
      <c r="Q135" s="21">
        <v>1.6009528264899993</v>
      </c>
      <c r="R135" s="21">
        <v>1.7444374405732668E-3</v>
      </c>
      <c r="S135" s="21">
        <v>17.344827586206883</v>
      </c>
      <c r="T135" s="21">
        <v>1E-3</v>
      </c>
    </row>
    <row r="136" spans="15:20" x14ac:dyDescent="0.5">
      <c r="O136" s="21">
        <v>30</v>
      </c>
      <c r="P136" s="21">
        <v>0.1</v>
      </c>
      <c r="Q136" s="21">
        <v>1.6378299557948135</v>
      </c>
      <c r="R136" s="21">
        <v>1.7412551369765106E-3</v>
      </c>
      <c r="S136" s="21">
        <v>7.4482758620689591</v>
      </c>
      <c r="T136" s="21">
        <v>1E-3</v>
      </c>
    </row>
    <row r="137" spans="15:20" x14ac:dyDescent="0.5">
      <c r="O137" s="21">
        <v>40</v>
      </c>
      <c r="P137" s="21">
        <v>0.1</v>
      </c>
      <c r="Q137" s="21">
        <v>1.6880358818914452</v>
      </c>
      <c r="R137" s="21">
        <v>1.7331179632935761E-3</v>
      </c>
      <c r="S137" s="21">
        <v>3.0034482758620662</v>
      </c>
      <c r="T137" s="21">
        <v>1E-3</v>
      </c>
    </row>
    <row r="138" spans="15:20" x14ac:dyDescent="0.5">
      <c r="O138" s="21">
        <v>50</v>
      </c>
      <c r="P138" s="21">
        <v>0.1</v>
      </c>
      <c r="Q138" s="21">
        <v>1.7503559939372297</v>
      </c>
      <c r="R138" s="21">
        <v>1.7169450787156981E-3</v>
      </c>
      <c r="S138" s="21">
        <v>10.379310344827577</v>
      </c>
      <c r="T138" s="21">
        <v>1E-3</v>
      </c>
    </row>
    <row r="139" spans="15:20" x14ac:dyDescent="0.5">
      <c r="O139" s="21">
        <v>60</v>
      </c>
      <c r="P139" s="21">
        <v>0.1</v>
      </c>
      <c r="Q139" s="21">
        <v>1.8234627701030712</v>
      </c>
      <c r="R139" s="21">
        <v>1.6894823814332938E-3</v>
      </c>
      <c r="S139" s="21">
        <v>14.344827586206883</v>
      </c>
      <c r="T139" s="21">
        <v>1E-3</v>
      </c>
    </row>
    <row r="140" spans="15:20" x14ac:dyDescent="0.5">
      <c r="O140" s="21">
        <v>70</v>
      </c>
      <c r="P140" s="21">
        <v>0.1</v>
      </c>
      <c r="Q140" s="21">
        <v>1.9060121617472292</v>
      </c>
      <c r="R140" s="21">
        <v>1.6476325818663984E-3</v>
      </c>
      <c r="S140" s="21">
        <v>15.6206896551724</v>
      </c>
      <c r="T140" s="21">
        <v>1E-3</v>
      </c>
    </row>
    <row r="141" spans="15:20" x14ac:dyDescent="0.5">
      <c r="O141" s="21">
        <v>80</v>
      </c>
      <c r="P141" s="21">
        <v>0.1</v>
      </c>
      <c r="Q141" s="21">
        <v>1.996712891474163</v>
      </c>
      <c r="R141" s="21">
        <v>1.5887253728842365E-3</v>
      </c>
      <c r="S141" s="21">
        <v>13.965517241379299</v>
      </c>
      <c r="T141" s="21">
        <v>1E-3</v>
      </c>
    </row>
    <row r="142" spans="15:20" x14ac:dyDescent="0.5">
      <c r="O142" s="21">
        <v>90</v>
      </c>
      <c r="P142" s="21">
        <v>0.1</v>
      </c>
      <c r="Q142" s="21">
        <v>2.0943683558122101</v>
      </c>
      <c r="R142" s="21">
        <v>1.5107160012971521E-3</v>
      </c>
      <c r="S142" s="21">
        <v>8.8275862068965445</v>
      </c>
      <c r="T142" s="21">
        <v>1E-3</v>
      </c>
    </row>
    <row r="143" spans="15:20" x14ac:dyDescent="0.5">
      <c r="O143" s="21">
        <v>100</v>
      </c>
      <c r="P143" s="21">
        <v>0.1</v>
      </c>
      <c r="Q143" s="21">
        <v>2.197896003866108</v>
      </c>
      <c r="R143" s="21">
        <v>1.4123142821557133E-3</v>
      </c>
      <c r="S143" s="21">
        <v>3.2344827586206866</v>
      </c>
      <c r="T143" s="21">
        <v>1E-3</v>
      </c>
    </row>
    <row r="144" spans="15:20" x14ac:dyDescent="0.5">
      <c r="O144" s="21">
        <v>110</v>
      </c>
      <c r="P144" s="21">
        <v>0.1</v>
      </c>
      <c r="Q144" s="21">
        <v>2.3063306913269903</v>
      </c>
      <c r="R144" s="21">
        <v>1.2930525819514482E-3</v>
      </c>
      <c r="S144" s="21">
        <v>6.9310344827586148</v>
      </c>
      <c r="T144" s="21">
        <v>1E-3</v>
      </c>
    </row>
    <row r="145" spans="15:20" x14ac:dyDescent="0.5">
      <c r="O145" s="21">
        <v>120</v>
      </c>
      <c r="P145" s="21">
        <v>0.1</v>
      </c>
      <c r="Q145" s="21">
        <v>2.4188179686406213</v>
      </c>
      <c r="R145" s="21">
        <v>1.1533028787718003E-3</v>
      </c>
      <c r="S145" s="21">
        <v>8.6206896551724057</v>
      </c>
      <c r="T145" s="21">
        <v>1E-3</v>
      </c>
    </row>
    <row r="146" spans="15:20" x14ac:dyDescent="0.5">
      <c r="O146" s="21">
        <v>130</v>
      </c>
      <c r="P146" s="21">
        <v>0.1</v>
      </c>
      <c r="Q146" s="21">
        <v>2.5346018477865488</v>
      </c>
      <c r="R146" s="21">
        <v>9.9425218806814541E-4</v>
      </c>
      <c r="S146" s="21">
        <v>9.3448275862068897</v>
      </c>
      <c r="T146" s="21">
        <v>1E-3</v>
      </c>
    </row>
    <row r="147" spans="15:20" x14ac:dyDescent="0.5">
      <c r="O147" s="21">
        <v>140</v>
      </c>
      <c r="P147" s="21">
        <v>0.1</v>
      </c>
      <c r="Q147" s="21">
        <v>2.6530101014524243</v>
      </c>
      <c r="R147" s="21">
        <v>8.1784410864227386E-4</v>
      </c>
      <c r="S147" s="21">
        <v>8.6551724137930961</v>
      </c>
      <c r="T147" s="21">
        <v>1E-3</v>
      </c>
    </row>
    <row r="148" spans="15:20" x14ac:dyDescent="0.5">
      <c r="O148" s="21">
        <v>150</v>
      </c>
      <c r="P148" s="21">
        <v>0.1</v>
      </c>
      <c r="Q148" s="21">
        <v>2.7734389286959695</v>
      </c>
      <c r="R148" s="21">
        <v>6.2669283482841287E-4</v>
      </c>
      <c r="S148" s="21">
        <v>7.5862068965517171</v>
      </c>
      <c r="T148" s="21">
        <v>1E-3</v>
      </c>
    </row>
    <row r="149" spans="15:20" x14ac:dyDescent="0.5">
      <c r="O149" s="21">
        <v>160</v>
      </c>
      <c r="P149" s="21">
        <v>0.1</v>
      </c>
      <c r="Q149" s="21">
        <v>2.8953379479392147</v>
      </c>
      <c r="R149" s="21">
        <v>4.23974978610131E-4</v>
      </c>
      <c r="S149" s="21">
        <v>6.4827586206896495</v>
      </c>
      <c r="T149" s="21">
        <v>1E-3</v>
      </c>
    </row>
    <row r="150" spans="15:20" x14ac:dyDescent="0.5">
      <c r="O150" s="21">
        <v>170</v>
      </c>
      <c r="P150" s="21">
        <v>0.1</v>
      </c>
      <c r="Q150" s="21">
        <v>3.0181959055799767</v>
      </c>
      <c r="R150" s="21">
        <v>2.1330394947693954E-4</v>
      </c>
      <c r="S150" s="21">
        <v>4.8620689655172367</v>
      </c>
      <c r="T150" s="21">
        <v>1E-3</v>
      </c>
    </row>
    <row r="151" spans="15:20" x14ac:dyDescent="0.5">
      <c r="O151" s="21">
        <v>180</v>
      </c>
      <c r="P151" s="21">
        <v>0.1</v>
      </c>
      <c r="Q151" s="21">
        <v>3.1415271376084206</v>
      </c>
      <c r="R151" s="21">
        <v>1.4086533427493109E-6</v>
      </c>
      <c r="S151" s="21">
        <v>4.4137931034482722</v>
      </c>
      <c r="T151" s="21">
        <v>1E-3</v>
      </c>
    </row>
    <row r="152" spans="15:20" x14ac:dyDescent="0.5">
      <c r="O152" s="22"/>
      <c r="P152" s="22"/>
      <c r="Q152" s="21"/>
      <c r="R152" s="22"/>
      <c r="S152" s="22"/>
      <c r="T152" s="22"/>
    </row>
    <row r="153" spans="15:20" x14ac:dyDescent="0.5">
      <c r="O153" s="22"/>
      <c r="P153" s="22"/>
      <c r="Q153" s="21"/>
      <c r="R153" s="22"/>
      <c r="S153" s="22"/>
      <c r="T153" s="22"/>
    </row>
    <row r="154" spans="15:20" x14ac:dyDescent="0.5">
      <c r="O154" s="22"/>
      <c r="P154" s="22"/>
      <c r="Q154" s="21"/>
      <c r="R154" s="22"/>
      <c r="S154" s="22"/>
      <c r="T154" s="22"/>
    </row>
    <row r="155" spans="15:20" x14ac:dyDescent="0.5">
      <c r="O155" s="22"/>
      <c r="P155" s="22"/>
      <c r="Q155" s="21"/>
      <c r="R155" s="22"/>
      <c r="S155" s="22"/>
      <c r="T155" s="22"/>
    </row>
    <row r="156" spans="15:20" x14ac:dyDescent="0.5">
      <c r="O156" s="22"/>
      <c r="P156" s="22"/>
      <c r="Q156" s="21"/>
      <c r="R156" s="22"/>
      <c r="S156" s="22"/>
      <c r="T156" s="22"/>
    </row>
    <row r="157" spans="15:20" x14ac:dyDescent="0.5">
      <c r="O157" s="22"/>
      <c r="P157" s="22"/>
      <c r="Q157" s="21"/>
      <c r="R157" s="22"/>
      <c r="S157" s="22"/>
      <c r="T157" s="22"/>
    </row>
    <row r="158" spans="15:20" x14ac:dyDescent="0.5">
      <c r="O158" s="24"/>
      <c r="P158" s="23"/>
      <c r="Q158" s="23"/>
      <c r="R158" s="23"/>
      <c r="S158" s="23"/>
      <c r="T158" s="23"/>
    </row>
    <row r="159" spans="15:20" x14ac:dyDescent="0.5">
      <c r="O159" s="24" t="s">
        <v>44</v>
      </c>
      <c r="P159" s="21" t="s">
        <v>45</v>
      </c>
      <c r="Q159" s="21" t="s">
        <v>46</v>
      </c>
      <c r="R159" s="21" t="s">
        <v>47</v>
      </c>
      <c r="S159" s="21" t="s">
        <v>48</v>
      </c>
      <c r="T159" s="21" t="s">
        <v>49</v>
      </c>
    </row>
    <row r="160" spans="15:20" x14ac:dyDescent="0.5">
      <c r="O160" s="24" t="s">
        <v>55</v>
      </c>
      <c r="P160" s="21"/>
      <c r="Q160" s="21"/>
      <c r="R160" s="21"/>
      <c r="S160" s="21"/>
      <c r="T160" s="21"/>
    </row>
    <row r="161" spans="15:20" x14ac:dyDescent="0.5">
      <c r="O161" s="20" t="s">
        <v>11</v>
      </c>
      <c r="P161" s="20" t="s">
        <v>29</v>
      </c>
      <c r="Q161" s="20" t="s">
        <v>31</v>
      </c>
      <c r="R161" s="20" t="s">
        <v>30</v>
      </c>
      <c r="S161" s="20" t="s">
        <v>3</v>
      </c>
      <c r="T161" s="20" t="s">
        <v>24</v>
      </c>
    </row>
    <row r="162" spans="15:20" x14ac:dyDescent="0.5">
      <c r="O162" s="21">
        <v>0</v>
      </c>
      <c r="P162" s="21">
        <v>0.1</v>
      </c>
      <c r="Q162" s="21">
        <v>1.5707963267948966</v>
      </c>
      <c r="R162" s="21">
        <v>1.7452768917601527E-3</v>
      </c>
      <c r="S162" s="21">
        <v>27.79310344827584</v>
      </c>
      <c r="T162" s="21">
        <v>1E-3</v>
      </c>
    </row>
    <row r="163" spans="15:20" x14ac:dyDescent="0.5">
      <c r="O163" s="21">
        <v>10</v>
      </c>
      <c r="P163" s="21">
        <v>0.1</v>
      </c>
      <c r="Q163" s="21">
        <v>1.5783920764148944</v>
      </c>
      <c r="R163" s="21">
        <v>1.7452149765756157E-3</v>
      </c>
      <c r="S163" s="21">
        <v>24.310344827586185</v>
      </c>
      <c r="T163" s="21">
        <v>1E-3</v>
      </c>
    </row>
    <row r="164" spans="15:20" x14ac:dyDescent="0.5">
      <c r="O164" s="21">
        <v>20</v>
      </c>
      <c r="P164" s="21">
        <v>0.1</v>
      </c>
      <c r="Q164" s="21">
        <v>1.6009528264899993</v>
      </c>
      <c r="R164" s="21">
        <v>1.7444374405732668E-3</v>
      </c>
      <c r="S164" s="21">
        <v>16.379310344827569</v>
      </c>
      <c r="T164" s="21">
        <v>1E-3</v>
      </c>
    </row>
    <row r="165" spans="15:20" x14ac:dyDescent="0.5">
      <c r="O165" s="21">
        <v>30</v>
      </c>
      <c r="P165" s="21">
        <v>0.1</v>
      </c>
      <c r="Q165" s="21">
        <v>1.6378299557948135</v>
      </c>
      <c r="R165" s="21">
        <v>1.7412551369765106E-3</v>
      </c>
      <c r="S165" s="21">
        <v>3.8965517241379275</v>
      </c>
      <c r="T165" s="21">
        <v>1E-3</v>
      </c>
    </row>
    <row r="166" spans="15:20" x14ac:dyDescent="0.5">
      <c r="O166" s="21">
        <v>40</v>
      </c>
      <c r="P166" s="21">
        <v>0.1</v>
      </c>
      <c r="Q166" s="21">
        <v>1.6880358818914452</v>
      </c>
      <c r="R166" s="21">
        <v>1.7331179632935761E-3</v>
      </c>
      <c r="S166" s="21">
        <v>7.3103448275862002</v>
      </c>
      <c r="T166" s="21">
        <v>1E-3</v>
      </c>
    </row>
    <row r="167" spans="15:20" x14ac:dyDescent="0.5">
      <c r="O167" s="21">
        <v>50</v>
      </c>
      <c r="P167" s="21">
        <v>0.1</v>
      </c>
      <c r="Q167" s="21">
        <v>1.7503559939372297</v>
      </c>
      <c r="R167" s="21">
        <v>1.7169450787156981E-3</v>
      </c>
      <c r="S167" s="21">
        <v>13.827586206896541</v>
      </c>
      <c r="T167" s="21">
        <v>1E-3</v>
      </c>
    </row>
    <row r="168" spans="15:20" x14ac:dyDescent="0.5">
      <c r="O168" s="21">
        <v>60</v>
      </c>
      <c r="P168" s="21">
        <v>0.1</v>
      </c>
      <c r="Q168" s="21">
        <v>1.8234627701030712</v>
      </c>
      <c r="R168" s="21">
        <v>1.6894823814332938E-3</v>
      </c>
      <c r="S168" s="21">
        <v>14.655172413793091</v>
      </c>
      <c r="T168" s="21">
        <v>1E-3</v>
      </c>
    </row>
    <row r="169" spans="15:20" x14ac:dyDescent="0.5">
      <c r="O169" s="21">
        <v>70</v>
      </c>
      <c r="P169" s="21">
        <v>0.1</v>
      </c>
      <c r="Q169" s="21">
        <v>1.9060121617472292</v>
      </c>
      <c r="R169" s="21">
        <v>1.6476325818663984E-3</v>
      </c>
      <c r="S169" s="21">
        <v>10.758620689655164</v>
      </c>
      <c r="T169" s="21">
        <v>1E-3</v>
      </c>
    </row>
    <row r="170" spans="15:20" x14ac:dyDescent="0.5">
      <c r="O170" s="21">
        <v>80</v>
      </c>
      <c r="P170" s="21">
        <v>0.1</v>
      </c>
      <c r="Q170" s="21">
        <v>1.996712891474163</v>
      </c>
      <c r="R170" s="21">
        <v>1.5887253728842365E-3</v>
      </c>
      <c r="S170" s="21">
        <v>4.0344827586206859</v>
      </c>
      <c r="T170" s="21">
        <v>1E-3</v>
      </c>
    </row>
    <row r="171" spans="15:20" x14ac:dyDescent="0.5">
      <c r="O171" s="21">
        <v>90</v>
      </c>
      <c r="P171" s="21">
        <v>0.1</v>
      </c>
      <c r="Q171" s="21">
        <v>2.0943683558122101</v>
      </c>
      <c r="R171" s="21">
        <v>1.5107160012971521E-3</v>
      </c>
      <c r="S171" s="21">
        <v>3.313793103448273</v>
      </c>
      <c r="T171" s="21">
        <v>1E-4</v>
      </c>
    </row>
    <row r="172" spans="15:20" x14ac:dyDescent="0.5">
      <c r="O172" s="21">
        <v>100</v>
      </c>
      <c r="P172" s="21">
        <v>0.1</v>
      </c>
      <c r="Q172" s="21">
        <v>2.197896003866108</v>
      </c>
      <c r="R172" s="21">
        <v>1.4123142821557133E-3</v>
      </c>
      <c r="S172" s="21">
        <v>8.4482758620689573</v>
      </c>
      <c r="T172" s="21">
        <v>1E-3</v>
      </c>
    </row>
    <row r="173" spans="15:20" x14ac:dyDescent="0.5">
      <c r="O173" s="21">
        <v>110</v>
      </c>
      <c r="P173" s="21">
        <v>0.1</v>
      </c>
      <c r="Q173" s="21">
        <v>2.3063306913269903</v>
      </c>
      <c r="R173" s="21">
        <v>1.2930525819514482E-3</v>
      </c>
      <c r="S173" s="21">
        <v>10.413793103448267</v>
      </c>
      <c r="T173" s="21">
        <v>1E-3</v>
      </c>
    </row>
    <row r="174" spans="15:20" x14ac:dyDescent="0.5">
      <c r="O174" s="21">
        <v>120</v>
      </c>
      <c r="P174" s="21">
        <v>0.1</v>
      </c>
      <c r="Q174" s="21">
        <v>2.4188179686406213</v>
      </c>
      <c r="R174" s="21">
        <v>1.1533028787718003E-3</v>
      </c>
      <c r="S174" s="21">
        <v>9.7586206896551637</v>
      </c>
      <c r="T174" s="21">
        <v>1E-3</v>
      </c>
    </row>
    <row r="175" spans="15:20" x14ac:dyDescent="0.5">
      <c r="O175" s="21">
        <v>130</v>
      </c>
      <c r="P175" s="21">
        <v>0.1</v>
      </c>
      <c r="Q175" s="21">
        <v>2.5346018477865488</v>
      </c>
      <c r="R175" s="21">
        <v>9.9425218806814541E-4</v>
      </c>
      <c r="S175" s="21">
        <v>7.1724137931034413</v>
      </c>
      <c r="T175" s="21">
        <v>1E-3</v>
      </c>
    </row>
    <row r="176" spans="15:20" x14ac:dyDescent="0.5">
      <c r="O176" s="21">
        <v>140</v>
      </c>
      <c r="P176" s="21">
        <v>0.1</v>
      </c>
      <c r="Q176" s="21">
        <v>2.6530101014524243</v>
      </c>
      <c r="R176" s="21">
        <v>8.1784410864227386E-4</v>
      </c>
      <c r="S176" s="21">
        <v>4.5862068965517206</v>
      </c>
      <c r="T176" s="21">
        <v>1E-3</v>
      </c>
    </row>
    <row r="177" spans="15:20" x14ac:dyDescent="0.5">
      <c r="O177" s="21">
        <v>150</v>
      </c>
      <c r="P177" s="21">
        <v>0.1</v>
      </c>
      <c r="Q177" s="21">
        <v>2.7734389286959695</v>
      </c>
      <c r="R177" s="21">
        <v>6.2669283482841287E-4</v>
      </c>
      <c r="S177" s="21">
        <v>0.44137931034482719</v>
      </c>
      <c r="T177" s="21">
        <v>1E-4</v>
      </c>
    </row>
    <row r="178" spans="15:20" x14ac:dyDescent="0.5">
      <c r="O178" s="21">
        <v>160</v>
      </c>
      <c r="P178" s="21">
        <v>0.1</v>
      </c>
      <c r="Q178" s="21">
        <v>2.8953379479392147</v>
      </c>
      <c r="R178" s="21">
        <v>4.23974978610131E-4</v>
      </c>
      <c r="S178" s="21">
        <v>1.8137931034482744</v>
      </c>
      <c r="T178" s="21">
        <v>1E-4</v>
      </c>
    </row>
    <row r="179" spans="15:20" x14ac:dyDescent="0.5">
      <c r="O179" s="21">
        <v>170</v>
      </c>
      <c r="P179" s="21">
        <v>0.1</v>
      </c>
      <c r="Q179" s="21">
        <v>3.0181959055799767</v>
      </c>
      <c r="R179" s="21">
        <v>2.1330394947693954E-4</v>
      </c>
      <c r="S179" s="21">
        <v>3.4827586206896521</v>
      </c>
      <c r="T179" s="21">
        <v>1E-3</v>
      </c>
    </row>
    <row r="180" spans="15:20" x14ac:dyDescent="0.5">
      <c r="O180" s="21">
        <v>180</v>
      </c>
      <c r="P180" s="21">
        <v>0.1</v>
      </c>
      <c r="Q180" s="21">
        <v>3.1415271376084206</v>
      </c>
      <c r="R180" s="21">
        <v>1.4086533427493109E-6</v>
      </c>
      <c r="S180" s="21">
        <v>3.7241379310344795</v>
      </c>
      <c r="T180" s="21">
        <v>1E-3</v>
      </c>
    </row>
    <row r="181" spans="15:20" x14ac:dyDescent="0.5">
      <c r="O181" s="9"/>
      <c r="P181" s="9"/>
      <c r="Q181" s="13"/>
      <c r="R181" s="9"/>
      <c r="S181" s="9"/>
      <c r="T181" s="9"/>
    </row>
    <row r="182" spans="15:20" x14ac:dyDescent="0.5">
      <c r="O182" s="9"/>
      <c r="P182" s="9"/>
      <c r="Q182" s="13"/>
      <c r="R182" s="9"/>
      <c r="S182" s="9"/>
      <c r="T182" s="9"/>
    </row>
    <row r="183" spans="15:20" x14ac:dyDescent="0.5">
      <c r="O183" s="9"/>
      <c r="P183" s="9"/>
      <c r="Q183" s="13"/>
      <c r="R183" s="9"/>
      <c r="S183" s="9"/>
      <c r="T183" s="9"/>
    </row>
    <row r="184" spans="15:20" x14ac:dyDescent="0.5">
      <c r="O184" s="9"/>
      <c r="P184" s="9"/>
      <c r="Q184" s="13"/>
      <c r="R184" s="9"/>
      <c r="S184" s="9"/>
      <c r="T184" s="9"/>
    </row>
    <row r="185" spans="15:20" x14ac:dyDescent="0.5">
      <c r="O185" s="9"/>
      <c r="P185" s="9"/>
      <c r="Q185" s="13"/>
      <c r="R185" s="9"/>
      <c r="S185" s="9"/>
      <c r="T185" s="9"/>
    </row>
    <row r="186" spans="15:20" x14ac:dyDescent="0.5">
      <c r="O186" s="9"/>
      <c r="P186" s="9"/>
      <c r="Q186" s="13"/>
      <c r="R186" s="9"/>
      <c r="S186" s="9"/>
      <c r="T186" s="9"/>
    </row>
    <row r="187" spans="15:20" x14ac:dyDescent="0.5">
      <c r="O187" s="9"/>
      <c r="P187" s="9"/>
      <c r="Q187" s="13"/>
      <c r="R187" s="9"/>
      <c r="S187" s="9"/>
      <c r="T187" s="9"/>
    </row>
    <row r="188" spans="15:20" x14ac:dyDescent="0.5">
      <c r="O188" s="9"/>
      <c r="P188" s="9"/>
      <c r="Q188" s="13"/>
      <c r="R188" s="9"/>
      <c r="S188" s="9"/>
      <c r="T188" s="9"/>
    </row>
    <row r="189" spans="15:20" x14ac:dyDescent="0.5">
      <c r="O189" s="9"/>
      <c r="P189" s="9"/>
      <c r="Q189" s="13"/>
      <c r="R189" s="9"/>
      <c r="S189" s="9"/>
      <c r="T189" s="9"/>
    </row>
    <row r="190" spans="15:20" x14ac:dyDescent="0.5">
      <c r="O190" s="15" t="s">
        <v>44</v>
      </c>
      <c r="P190" s="9" t="s">
        <v>45</v>
      </c>
      <c r="Q190" s="13" t="s">
        <v>46</v>
      </c>
      <c r="R190" s="9" t="s">
        <v>47</v>
      </c>
      <c r="S190" s="9" t="s">
        <v>48</v>
      </c>
      <c r="T190" s="9" t="s">
        <v>49</v>
      </c>
    </row>
    <row r="191" spans="15:20" x14ac:dyDescent="0.5">
      <c r="O191" s="15" t="s">
        <v>56</v>
      </c>
      <c r="P191" s="9"/>
      <c r="Q191" s="13"/>
      <c r="R191" s="9"/>
      <c r="S191" s="9"/>
      <c r="T191" s="9"/>
    </row>
    <row r="192" spans="15:20" x14ac:dyDescent="0.5">
      <c r="O192" s="12" t="s">
        <v>11</v>
      </c>
      <c r="P192" s="12" t="s">
        <v>29</v>
      </c>
      <c r="Q192" s="12" t="s">
        <v>31</v>
      </c>
      <c r="R192" s="12" t="s">
        <v>30</v>
      </c>
      <c r="S192" s="12" t="s">
        <v>3</v>
      </c>
      <c r="T192" s="12" t="s">
        <v>24</v>
      </c>
    </row>
    <row r="193" spans="15:20" x14ac:dyDescent="0.5">
      <c r="O193" s="9">
        <v>0</v>
      </c>
      <c r="P193" s="9">
        <v>0.1</v>
      </c>
      <c r="Q193" s="13">
        <v>1.5707963267948966</v>
      </c>
      <c r="R193" s="9">
        <v>1.7452768917601527E-3</v>
      </c>
      <c r="S193" s="9">
        <f>R193/(1-$C$163)</f>
        <v>1.7452768917601527E-3</v>
      </c>
      <c r="T193" s="9">
        <v>1E-3</v>
      </c>
    </row>
    <row r="194" spans="15:20" x14ac:dyDescent="0.5">
      <c r="O194" s="9">
        <v>10</v>
      </c>
      <c r="P194" s="9">
        <v>0.1</v>
      </c>
      <c r="Q194" s="13">
        <v>1.5783920764148944</v>
      </c>
      <c r="R194" s="9">
        <v>1.7452149765756157E-3</v>
      </c>
      <c r="S194" s="9">
        <f t="shared" ref="S194:S211" si="24">R194/(1-$C$163)</f>
        <v>1.7452149765756157E-3</v>
      </c>
      <c r="T194" s="9">
        <v>1E-3</v>
      </c>
    </row>
    <row r="195" spans="15:20" x14ac:dyDescent="0.5">
      <c r="O195" s="9">
        <v>20</v>
      </c>
      <c r="P195" s="9">
        <v>0.1</v>
      </c>
      <c r="Q195" s="13">
        <v>1.6009528264899993</v>
      </c>
      <c r="R195" s="9">
        <v>1.7444374405732668E-3</v>
      </c>
      <c r="S195" s="9">
        <f t="shared" si="24"/>
        <v>1.7444374405732668E-3</v>
      </c>
      <c r="T195" s="9">
        <v>1E-3</v>
      </c>
    </row>
    <row r="196" spans="15:20" x14ac:dyDescent="0.5">
      <c r="O196" s="9">
        <v>30</v>
      </c>
      <c r="P196" s="9">
        <v>0.1</v>
      </c>
      <c r="Q196" s="13">
        <v>1.6378299557948135</v>
      </c>
      <c r="R196" s="9">
        <v>1.7412551369765106E-3</v>
      </c>
      <c r="S196" s="9">
        <f t="shared" si="24"/>
        <v>1.7412551369765106E-3</v>
      </c>
      <c r="T196" s="9">
        <v>1E-3</v>
      </c>
    </row>
    <row r="197" spans="15:20" x14ac:dyDescent="0.5">
      <c r="O197" s="9">
        <v>40</v>
      </c>
      <c r="P197" s="9">
        <v>0.1</v>
      </c>
      <c r="Q197" s="13">
        <v>1.6880358818914452</v>
      </c>
      <c r="R197" s="9">
        <v>1.7331179632935761E-3</v>
      </c>
      <c r="S197" s="9">
        <f t="shared" si="24"/>
        <v>1.7331179632935761E-3</v>
      </c>
      <c r="T197" s="9">
        <v>1E-3</v>
      </c>
    </row>
    <row r="198" spans="15:20" x14ac:dyDescent="0.5">
      <c r="O198" s="9">
        <v>50</v>
      </c>
      <c r="P198" s="9">
        <v>0.1</v>
      </c>
      <c r="Q198" s="13">
        <v>1.7503559939372297</v>
      </c>
      <c r="R198" s="9">
        <v>1.7169450787156981E-3</v>
      </c>
      <c r="S198" s="9">
        <f t="shared" si="24"/>
        <v>1.7169450787156981E-3</v>
      </c>
      <c r="T198" s="9">
        <v>1E-3</v>
      </c>
    </row>
    <row r="199" spans="15:20" x14ac:dyDescent="0.5">
      <c r="O199" s="9">
        <v>60</v>
      </c>
      <c r="P199" s="9">
        <v>0.1</v>
      </c>
      <c r="Q199" s="13">
        <v>1.8234627701030712</v>
      </c>
      <c r="R199" s="9">
        <v>1.6894823814332938E-3</v>
      </c>
      <c r="S199" s="9">
        <f t="shared" si="24"/>
        <v>1.6894823814332938E-3</v>
      </c>
      <c r="T199" s="9">
        <v>1E-3</v>
      </c>
    </row>
    <row r="200" spans="15:20" x14ac:dyDescent="0.5">
      <c r="O200" s="9">
        <v>70</v>
      </c>
      <c r="P200" s="9">
        <v>0.1</v>
      </c>
      <c r="Q200" s="13">
        <v>1.9060121617472292</v>
      </c>
      <c r="R200" s="9">
        <v>1.6476325818663984E-3</v>
      </c>
      <c r="S200" s="9">
        <f t="shared" si="24"/>
        <v>1.6476325818663984E-3</v>
      </c>
      <c r="T200" s="9">
        <v>1E-4</v>
      </c>
    </row>
    <row r="201" spans="15:20" x14ac:dyDescent="0.5">
      <c r="O201" s="9">
        <v>80</v>
      </c>
      <c r="P201" s="9">
        <v>0.1</v>
      </c>
      <c r="Q201" s="13">
        <v>1.996712891474163</v>
      </c>
      <c r="R201" s="9">
        <v>1.5887253728842365E-3</v>
      </c>
      <c r="S201" s="9">
        <f t="shared" si="24"/>
        <v>1.5887253728842365E-3</v>
      </c>
      <c r="T201" s="9">
        <v>1E-3</v>
      </c>
    </row>
    <row r="202" spans="15:20" x14ac:dyDescent="0.5">
      <c r="O202" s="9">
        <v>90</v>
      </c>
      <c r="P202" s="9">
        <v>0.1</v>
      </c>
      <c r="Q202" s="13">
        <v>2.0943683558122101</v>
      </c>
      <c r="R202" s="9">
        <v>1.5107160012971521E-3</v>
      </c>
      <c r="S202" s="9">
        <f t="shared" si="24"/>
        <v>1.5107160012971521E-3</v>
      </c>
      <c r="T202" s="9">
        <v>1E-4</v>
      </c>
    </row>
    <row r="203" spans="15:20" x14ac:dyDescent="0.5">
      <c r="O203" s="9">
        <v>100</v>
      </c>
      <c r="P203" s="9">
        <v>0.1</v>
      </c>
      <c r="Q203" s="13">
        <v>2.197896003866108</v>
      </c>
      <c r="R203" s="9">
        <v>1.4123142821557133E-3</v>
      </c>
      <c r="S203" s="9">
        <f t="shared" si="24"/>
        <v>1.4123142821557133E-3</v>
      </c>
      <c r="T203" s="9">
        <v>1E-3</v>
      </c>
    </row>
    <row r="204" spans="15:20" x14ac:dyDescent="0.5">
      <c r="O204" s="9">
        <v>110</v>
      </c>
      <c r="P204" s="9">
        <v>0.1</v>
      </c>
      <c r="Q204" s="13">
        <v>2.3063306913269903</v>
      </c>
      <c r="R204" s="9">
        <v>1.2930525819514482E-3</v>
      </c>
      <c r="S204" s="9">
        <f t="shared" si="24"/>
        <v>1.2930525819514482E-3</v>
      </c>
      <c r="T204" s="9">
        <v>1E-4</v>
      </c>
    </row>
    <row r="205" spans="15:20" x14ac:dyDescent="0.5">
      <c r="O205" s="9">
        <v>120</v>
      </c>
      <c r="P205" s="9">
        <v>0.1</v>
      </c>
      <c r="Q205" s="13">
        <v>2.4188179686406213</v>
      </c>
      <c r="R205" s="9">
        <v>1.1533028787718003E-3</v>
      </c>
      <c r="S205" s="9">
        <f t="shared" si="24"/>
        <v>1.1533028787718003E-3</v>
      </c>
      <c r="T205" s="9">
        <v>1E-4</v>
      </c>
    </row>
    <row r="206" spans="15:20" x14ac:dyDescent="0.5">
      <c r="O206" s="9">
        <v>130</v>
      </c>
      <c r="P206" s="9">
        <v>0.1</v>
      </c>
      <c r="Q206" s="13">
        <v>2.5346018477865488</v>
      </c>
      <c r="R206" s="9">
        <v>9.9425218806814541E-4</v>
      </c>
      <c r="S206" s="9">
        <f t="shared" si="24"/>
        <v>9.9425218806814541E-4</v>
      </c>
      <c r="T206" s="9">
        <v>1E-4</v>
      </c>
    </row>
    <row r="207" spans="15:20" x14ac:dyDescent="0.5">
      <c r="O207" s="9">
        <v>140</v>
      </c>
      <c r="P207" s="9">
        <v>0.1</v>
      </c>
      <c r="Q207" s="13">
        <v>2.6530101014524243</v>
      </c>
      <c r="R207" s="9">
        <v>8.1784410864227386E-4</v>
      </c>
      <c r="S207" s="9">
        <f t="shared" si="24"/>
        <v>8.1784410864227386E-4</v>
      </c>
      <c r="T207" s="9">
        <v>1E-3</v>
      </c>
    </row>
    <row r="208" spans="15:20" x14ac:dyDescent="0.5">
      <c r="O208" s="9">
        <v>150</v>
      </c>
      <c r="P208" s="9">
        <v>0.1</v>
      </c>
      <c r="Q208" s="13">
        <v>2.7734389286959695</v>
      </c>
      <c r="R208" s="9">
        <v>6.2669283482841287E-4</v>
      </c>
      <c r="S208" s="9">
        <f t="shared" si="24"/>
        <v>6.2669283482841287E-4</v>
      </c>
      <c r="T208" s="9">
        <v>1E-3</v>
      </c>
    </row>
    <row r="209" spans="15:20" x14ac:dyDescent="0.5">
      <c r="O209" s="9">
        <v>160</v>
      </c>
      <c r="P209" s="9">
        <v>0.1</v>
      </c>
      <c r="Q209" s="13">
        <v>2.8953379479392147</v>
      </c>
      <c r="R209" s="9">
        <v>4.23974978610131E-4</v>
      </c>
      <c r="S209" s="9">
        <f t="shared" si="24"/>
        <v>4.23974978610131E-4</v>
      </c>
      <c r="T209" s="9">
        <v>1E-3</v>
      </c>
    </row>
    <row r="210" spans="15:20" x14ac:dyDescent="0.5">
      <c r="O210" s="9">
        <v>170</v>
      </c>
      <c r="P210" s="9">
        <v>0.1</v>
      </c>
      <c r="Q210" s="13">
        <v>3.0181959055799767</v>
      </c>
      <c r="R210" s="9">
        <v>2.1330394947693954E-4</v>
      </c>
      <c r="S210" s="9">
        <f t="shared" si="24"/>
        <v>2.1330394947693954E-4</v>
      </c>
      <c r="T210" s="9">
        <v>1E-3</v>
      </c>
    </row>
    <row r="211" spans="15:20" x14ac:dyDescent="0.5">
      <c r="O211" s="9">
        <v>180</v>
      </c>
      <c r="P211" s="9">
        <v>0.1</v>
      </c>
      <c r="Q211" s="14">
        <v>3.1415271376084206</v>
      </c>
      <c r="R211" s="9">
        <v>1.4086533427493109E-6</v>
      </c>
      <c r="S211" s="9">
        <f t="shared" si="24"/>
        <v>1.4086533427493109E-6</v>
      </c>
      <c r="T211" s="9">
        <v>1E-3</v>
      </c>
    </row>
    <row r="212" spans="15:20" x14ac:dyDescent="0.5">
      <c r="O212" s="9"/>
      <c r="P212" s="9"/>
      <c r="Q212" s="13"/>
      <c r="R212" s="9"/>
      <c r="S212" s="9"/>
      <c r="T212" s="9"/>
    </row>
    <row r="213" spans="15:20" x14ac:dyDescent="0.5">
      <c r="O213" s="9"/>
      <c r="P213" s="9"/>
      <c r="Q213" s="14"/>
      <c r="R213" s="9"/>
    </row>
  </sheetData>
  <mergeCells count="6">
    <mergeCell ref="AK9:AK10"/>
    <mergeCell ref="AK7:AK8"/>
    <mergeCell ref="AK11:AK13"/>
    <mergeCell ref="AS7:AS8"/>
    <mergeCell ref="AS9:AS10"/>
    <mergeCell ref="AS11:AS13"/>
  </mergeCells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zoomScale="82" zoomScaleNormal="60" workbookViewId="0">
      <selection activeCell="X48" sqref="X48"/>
    </sheetView>
  </sheetViews>
  <sheetFormatPr defaultRowHeight="15.7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2018-01-25T21:09:01Z</cp:lastPrinted>
  <dcterms:created xsi:type="dcterms:W3CDTF">2018-01-21T19:12:35Z</dcterms:created>
  <dcterms:modified xsi:type="dcterms:W3CDTF">2018-02-01T21:47:37Z</dcterms:modified>
</cp:coreProperties>
</file>