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_1" sheetId="1" r:id="rId4"/>
    <sheet state="visible" name="Ejercicio_2" sheetId="2" r:id="rId5"/>
  </sheets>
  <definedNames>
    <definedName name="caudal1">'Ejercicio _1'!$C$14</definedName>
    <definedName name="viscosidad2">Ejercicio_2!$D$24</definedName>
    <definedName name="diametro2antes">Ejercicio_2!$D$21</definedName>
    <definedName name="vdespues">Ejercicio_2!$J$7</definedName>
    <definedName name="So">'Ejercicio _1'!$C$16</definedName>
    <definedName name="diametro2dpes">Ejercicio_2!$D$22</definedName>
    <definedName name="pantes">Ejercicio_2!$N$4</definedName>
    <definedName name="rend">Ejercicio_2!$N$18</definedName>
    <definedName name="densidad2">Ejercicio_2!$D$20</definedName>
    <definedName name="fuerza">'Ejercicio _1'!$C$12</definedName>
    <definedName name="vantes">Ejercicio_2!$J$5</definedName>
    <definedName name="caudal2">Ejercicio_2!$D$19</definedName>
    <definedName name="diametro1">'Ejercicio _1'!$C$13</definedName>
  </definedNames>
  <calcPr/>
</workbook>
</file>

<file path=xl/sharedStrings.xml><?xml version="1.0" encoding="utf-8"?>
<sst xmlns="http://schemas.openxmlformats.org/spreadsheetml/2006/main" count="48" uniqueCount="36">
  <si>
    <t>Apartado A</t>
  </si>
  <si>
    <t>v</t>
  </si>
  <si>
    <t>m/s</t>
  </si>
  <si>
    <t>Fuerza</t>
  </si>
  <si>
    <t>N</t>
  </si>
  <si>
    <t>𝜙</t>
  </si>
  <si>
    <t>m</t>
  </si>
  <si>
    <t>Q</t>
  </si>
  <si>
    <t>m3/s</t>
  </si>
  <si>
    <t>Sección comp</t>
  </si>
  <si>
    <t>m2</t>
  </si>
  <si>
    <t>Apartado B</t>
  </si>
  <si>
    <t>p</t>
  </si>
  <si>
    <t>Pa</t>
  </si>
  <si>
    <t>atm</t>
  </si>
  <si>
    <t xml:space="preserve"> </t>
  </si>
  <si>
    <t>Apartado C</t>
  </si>
  <si>
    <t>p1</t>
  </si>
  <si>
    <t>v antes</t>
  </si>
  <si>
    <t>p2</t>
  </si>
  <si>
    <t>v despues</t>
  </si>
  <si>
    <t>Apartado D</t>
  </si>
  <si>
    <t>n</t>
  </si>
  <si>
    <t>%</t>
  </si>
  <si>
    <t>dm3/min</t>
  </si>
  <si>
    <t>ρ</t>
  </si>
  <si>
    <t>kg/m3</t>
  </si>
  <si>
    <t>Re</t>
  </si>
  <si>
    <t>Pbom</t>
  </si>
  <si>
    <t>W</t>
  </si>
  <si>
    <t>𝜙antes</t>
  </si>
  <si>
    <t>cm</t>
  </si>
  <si>
    <t>CV</t>
  </si>
  <si>
    <t>𝜙dpes</t>
  </si>
  <si>
    <t>μ</t>
  </si>
  <si>
    <t>N s / 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</si>
</sst>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2" xfId="0" applyAlignment="1" applyBorder="1" applyFill="1" applyFont="1" applyNumberForma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readingOrder="0"/>
    </xf>
    <xf borderId="1" fillId="3" fontId="2" numFmtId="4" xfId="0" applyAlignment="1" applyBorder="1" applyFont="1" applyNumberFormat="1">
      <alignment horizontal="center" readingOrder="0" vertical="center"/>
    </xf>
    <xf borderId="0" fillId="0" fontId="3" numFmtId="11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1" fillId="3" fontId="2" numFmtId="165" xfId="0" applyAlignment="1" applyBorder="1" applyFont="1" applyNumberFormat="1">
      <alignment horizontal="center" readingOrder="0" vertical="center"/>
    </xf>
    <xf borderId="1" fillId="2" fontId="1" numFmtId="11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3" fontId="1" numFmtId="4" xfId="0" applyAlignment="1" applyBorder="1" applyFont="1" applyNumberFormat="1">
      <alignment horizontal="center" readingOrder="0" vertical="center"/>
    </xf>
    <xf borderId="1" fillId="2" fontId="1" numFmtId="166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3" fontId="1" numFmtId="10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3" fontId="1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05525" cy="13906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847725</xdr:colOff>
      <xdr:row>8</xdr:row>
      <xdr:rowOff>57150</xdr:rowOff>
    </xdr:from>
    <xdr:ext cx="2733675" cy="115252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15</xdr:row>
      <xdr:rowOff>333375</xdr:rowOff>
    </xdr:from>
    <xdr:ext cx="1400175" cy="109537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95250</xdr:rowOff>
    </xdr:from>
    <xdr:ext cx="8524875" cy="337185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7</xdr:row>
      <xdr:rowOff>104775</xdr:rowOff>
    </xdr:from>
    <xdr:ext cx="2733675" cy="115252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13</xdr:row>
      <xdr:rowOff>57150</xdr:rowOff>
    </xdr:from>
    <xdr:ext cx="3200400" cy="4857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20</xdr:row>
      <xdr:rowOff>66675</xdr:rowOff>
    </xdr:from>
    <xdr:ext cx="2400300" cy="15049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571500</xdr:colOff>
      <xdr:row>6</xdr:row>
      <xdr:rowOff>180975</xdr:rowOff>
    </xdr:from>
    <xdr:ext cx="3629025" cy="981075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885825</xdr:colOff>
      <xdr:row>21</xdr:row>
      <xdr:rowOff>161925</xdr:rowOff>
    </xdr:from>
    <xdr:ext cx="3000375" cy="809625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F9" s="1" t="s">
        <v>0</v>
      </c>
    </row>
    <row r="10">
      <c r="F10" s="1"/>
      <c r="G10" s="1"/>
    </row>
    <row r="11">
      <c r="F11" s="1" t="s">
        <v>1</v>
      </c>
      <c r="G11" s="2">
        <f>caudal1/(pi()*(diametro1/2)^2)</f>
        <v>4.774648293</v>
      </c>
      <c r="H11" s="1" t="s">
        <v>2</v>
      </c>
    </row>
    <row r="12">
      <c r="B12" s="1" t="s">
        <v>3</v>
      </c>
      <c r="C12" s="3">
        <v>1250.0</v>
      </c>
      <c r="D12" s="1" t="s">
        <v>4</v>
      </c>
    </row>
    <row r="13">
      <c r="B13" s="1" t="s">
        <v>5</v>
      </c>
      <c r="C13" s="4">
        <v>2.0</v>
      </c>
      <c r="D13" s="1" t="s">
        <v>6</v>
      </c>
      <c r="E13" s="5"/>
    </row>
    <row r="14">
      <c r="B14" s="1" t="s">
        <v>7</v>
      </c>
      <c r="C14" s="6">
        <v>15.0</v>
      </c>
      <c r="D14" s="1" t="s">
        <v>8</v>
      </c>
      <c r="E14" s="7"/>
    </row>
    <row r="16">
      <c r="B16" s="8" t="s">
        <v>9</v>
      </c>
      <c r="C16" s="9">
        <f>pi()*diametro1*diametro1/4</f>
        <v>3.141592654</v>
      </c>
      <c r="D16" s="1" t="s">
        <v>10</v>
      </c>
      <c r="F16" s="1" t="s">
        <v>11</v>
      </c>
    </row>
    <row r="18">
      <c r="F18" s="1" t="s">
        <v>12</v>
      </c>
      <c r="G18" s="2">
        <f>fuerza/So</f>
        <v>397.8873577</v>
      </c>
      <c r="H18" s="1" t="s">
        <v>13</v>
      </c>
    </row>
    <row r="19">
      <c r="F19" s="1" t="s">
        <v>12</v>
      </c>
      <c r="G19" s="10">
        <f>(fuerza/So)/101300</f>
        <v>0.003927812021</v>
      </c>
      <c r="H19" s="1" t="s">
        <v>14</v>
      </c>
    </row>
  </sheetData>
  <mergeCells count="2">
    <mergeCell ref="F9:H9"/>
    <mergeCell ref="F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24.75"/>
    <col customWidth="1" min="6" max="6" width="21.38"/>
    <col customWidth="1" min="9" max="9" width="16.38"/>
  </cols>
  <sheetData>
    <row r="1">
      <c r="A1" s="11" t="s">
        <v>15</v>
      </c>
    </row>
    <row r="2">
      <c r="I2" s="1" t="s">
        <v>0</v>
      </c>
      <c r="M2" s="12" t="s">
        <v>16</v>
      </c>
    </row>
    <row r="4">
      <c r="M4" s="1" t="s">
        <v>17</v>
      </c>
      <c r="N4" s="13">
        <v>4.0</v>
      </c>
      <c r="O4" s="1" t="s">
        <v>14</v>
      </c>
    </row>
    <row r="5">
      <c r="I5" s="1" t="s">
        <v>18</v>
      </c>
      <c r="J5" s="2">
        <f>(caudal2/(1000*60))/(pi()*(diametro2antes*0.01/2)^2)</f>
        <v>2.652582385</v>
      </c>
      <c r="K5" s="1" t="s">
        <v>2</v>
      </c>
      <c r="M5" s="1" t="s">
        <v>19</v>
      </c>
      <c r="N5" s="14">
        <f>((pantes*10^5)+0.5*densidad2*(vantes^2-vdespues^2))/10^5</f>
        <v>3.81927256</v>
      </c>
      <c r="O5" s="1" t="s">
        <v>14</v>
      </c>
    </row>
    <row r="6">
      <c r="M6" s="1" t="s">
        <v>19</v>
      </c>
      <c r="N6" s="15">
        <f>((pantes*10^5)+0.5*densidad2*(vantes^2-vdespues^2))</f>
        <v>381927.256</v>
      </c>
      <c r="O6" s="1" t="s">
        <v>13</v>
      </c>
    </row>
    <row r="7">
      <c r="I7" s="1" t="s">
        <v>20</v>
      </c>
      <c r="J7" s="2">
        <f>vantes*(diametro2antes/diametro2dpes)^2</f>
        <v>6.790610905</v>
      </c>
      <c r="K7" s="1" t="s">
        <v>2</v>
      </c>
    </row>
    <row r="16">
      <c r="M16" s="12" t="s">
        <v>21</v>
      </c>
    </row>
    <row r="18">
      <c r="I18" s="1" t="s">
        <v>11</v>
      </c>
      <c r="M18" s="1" t="s">
        <v>22</v>
      </c>
      <c r="N18" s="16">
        <v>0.45</v>
      </c>
      <c r="O18" s="1" t="s">
        <v>23</v>
      </c>
    </row>
    <row r="19">
      <c r="C19" s="1" t="s">
        <v>7</v>
      </c>
      <c r="D19" s="13">
        <v>200.0</v>
      </c>
      <c r="E19" s="1" t="s">
        <v>24</v>
      </c>
    </row>
    <row r="20">
      <c r="C20" s="1" t="s">
        <v>25</v>
      </c>
      <c r="D20" s="13">
        <v>925.0</v>
      </c>
      <c r="E20" s="1" t="s">
        <v>26</v>
      </c>
      <c r="I20" s="1" t="s">
        <v>27</v>
      </c>
      <c r="J20" s="2">
        <f>densidad2*vantes*diametro2antes*0.01/viscosidad2</f>
        <v>16357.59137</v>
      </c>
      <c r="K20" s="1"/>
      <c r="M20" s="1" t="s">
        <v>28</v>
      </c>
      <c r="N20" s="14">
        <f>pantes*(10^5)*caudal2/(60*1000*rend)</f>
        <v>2962.962963</v>
      </c>
      <c r="O20" s="1" t="s">
        <v>29</v>
      </c>
    </row>
    <row r="21">
      <c r="C21" s="1" t="s">
        <v>30</v>
      </c>
      <c r="D21" s="17">
        <v>4.0</v>
      </c>
      <c r="E21" s="1" t="s">
        <v>31</v>
      </c>
      <c r="M21" s="1" t="s">
        <v>28</v>
      </c>
      <c r="N21" s="14">
        <f>pantes*(10^5)*caudal2/(60*1000*rend*735)</f>
        <v>4.031242126</v>
      </c>
      <c r="O21" s="1" t="s">
        <v>32</v>
      </c>
    </row>
    <row r="22">
      <c r="C22" s="1" t="s">
        <v>33</v>
      </c>
      <c r="D22" s="17">
        <v>2.5</v>
      </c>
      <c r="E22" s="1" t="s">
        <v>31</v>
      </c>
    </row>
    <row r="24">
      <c r="C24" s="1" t="s">
        <v>34</v>
      </c>
      <c r="D24" s="18">
        <v>0.006</v>
      </c>
      <c r="E24" s="1" t="s">
        <v>35</v>
      </c>
    </row>
  </sheetData>
  <mergeCells count="4">
    <mergeCell ref="I2:K2"/>
    <mergeCell ref="M2:O2"/>
    <mergeCell ref="M16:O16"/>
    <mergeCell ref="I18:K18"/>
  </mergeCells>
  <drawing r:id="rId1"/>
</worksheet>
</file>