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2" autoFilterDateGrouping="1"/>
  </bookViews>
  <sheets>
    <sheet xmlns:r="http://schemas.openxmlformats.org/officeDocument/2006/relationships" name="Reactions" sheetId="1" state="visible" r:id="rId1"/>
    <sheet xmlns:r="http://schemas.openxmlformats.org/officeDocument/2006/relationships" name="Local Environment" sheetId="2" state="visible" r:id="rId2"/>
    <sheet xmlns:r="http://schemas.openxmlformats.org/officeDocument/2006/relationships" name="Input-Output Specie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Times New Roman"/>
      <family val="1"/>
      <color theme="1"/>
      <sz val="12"/>
    </font>
    <font>
      <name val="Times New Roman"/>
      <family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0" pivotButton="0" quotePrefix="0" xfId="0"/>
    <xf numFmtId="11" fontId="1" fillId="0" borderId="0" pivotButton="0" quotePrefix="0" xfId="0"/>
    <xf numFmtId="11" fontId="0" fillId="0" borderId="0" pivotButton="0" quotePrefix="0" xfId="0"/>
    <xf numFmtId="0" fontId="2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7"/>
  <sheetViews>
    <sheetView zoomScale="220" zoomScaleNormal="220" workbookViewId="0">
      <pane xSplit="1" topLeftCell="B1" activePane="topRight" state="frozen"/>
      <selection pane="topRight" activeCell="B4" sqref="B4"/>
    </sheetView>
  </sheetViews>
  <sheetFormatPr baseColWidth="8" defaultRowHeight="15"/>
  <cols>
    <col width="22.7109375" bestFit="1" customWidth="1" min="1" max="1"/>
    <col width="13" bestFit="1" customWidth="1" min="2" max="2"/>
    <col width="10" bestFit="1" customWidth="1" min="3" max="3"/>
    <col width="17.140625" bestFit="1" customWidth="1" min="4" max="4"/>
    <col width="22.42578125" bestFit="1" customWidth="1" min="5" max="6"/>
    <col width="15.28515625" bestFit="1" customWidth="1" min="7" max="7"/>
    <col width="9.140625" bestFit="1" customWidth="1" min="8" max="8"/>
    <col width="9.28515625" bestFit="1" customWidth="1" min="9" max="9"/>
  </cols>
  <sheetData>
    <row r="1" ht="15.75" customHeight="1">
      <c r="A1" s="2" t="inlineStr">
        <is>
          <t>Reactions</t>
        </is>
      </c>
      <c r="B1" s="3" t="inlineStr">
        <is>
          <t>G_f</t>
        </is>
      </c>
      <c r="C1" s="2" t="inlineStr">
        <is>
          <t>G_b</t>
        </is>
      </c>
      <c r="I1" s="1" t="n"/>
      <c r="J1" s="1" t="n"/>
    </row>
    <row r="2" ht="15.75" customHeight="1">
      <c r="A2" s="3" t="inlineStr">
        <is>
          <t>CO+*→CO*</t>
        </is>
      </c>
      <c r="B2" s="3" t="n">
        <v>0</v>
      </c>
      <c r="C2" s="3">
        <f>-(0.1828*('Local Environment'!B2-0.059*'Local Environment'!C2)-0.0797)*96491.56</f>
        <v/>
      </c>
    </row>
    <row r="3" ht="15.75" customHeight="1">
      <c r="A3" s="3" t="inlineStr">
        <is>
          <t>CO*+CO*→COCO*</t>
        </is>
      </c>
      <c r="B3" s="3">
        <f>(-0.1723*('Local Environment'!B2-0.059*'Local Environment'!C2)+0.4616)*96491.56</f>
        <v/>
      </c>
      <c r="C3" s="3">
        <f>(-0.3891*('Local Environment'!B2-0.059*'Local Environment'!C2)-0.062)*96491.56</f>
        <v/>
      </c>
    </row>
    <row r="4" ht="15.75" customHeight="1">
      <c r="A4" s="3" t="inlineStr">
        <is>
          <t>CO*+H2O→CHO*+OH</t>
        </is>
      </c>
      <c r="B4" s="3">
        <f>(0.7808*('Local Environment'!B2-0.059*'Local Environment'!C2)+1.6774)*96491.56</f>
        <v/>
      </c>
      <c r="C4" s="3">
        <f>(-0.0565*('Local Environment'!B2-0.059*'Local Environment'!C2)+0.0105)*96491.56</f>
        <v/>
      </c>
    </row>
    <row r="5" ht="15.75" customHeight="1">
      <c r="A5" s="3" t="inlineStr">
        <is>
          <t>H2O+*→H2O*</t>
        </is>
      </c>
      <c r="B5" s="3" t="n">
        <v>2180.9</v>
      </c>
      <c r="C5" s="3" t="n">
        <v>0</v>
      </c>
    </row>
    <row r="6" ht="15.75" customHeight="1">
      <c r="A6" s="3" t="inlineStr">
        <is>
          <t>H2O*→H*+OH</t>
        </is>
      </c>
      <c r="B6" s="3">
        <f>(0.4188*('Local Environment'!B2-0.059*'Local Environment'!C2)+1.0402)*96491.56</f>
        <v/>
      </c>
      <c r="C6" s="3">
        <f>(-0.9979*('Local Environment'!B2-0.059*'Local Environment'!C2)-0.3831)*96491.56</f>
        <v/>
      </c>
    </row>
    <row r="7" ht="15.75" customHeight="1">
      <c r="A7" s="3" t="inlineStr">
        <is>
          <t>H2O+H*→H2+OH+*</t>
        </is>
      </c>
      <c r="B7" s="3">
        <f>(0.7988*('Local Environment'!B2-0.059*'Local Environment'!C2)+1.5334)*96491.56</f>
        <v/>
      </c>
      <c r="C7" s="4" t="n">
        <v>1e+20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"/>
  <sheetViews>
    <sheetView zoomScale="160" zoomScaleNormal="160" workbookViewId="0">
      <selection activeCell="C2" sqref="C2"/>
    </sheetView>
  </sheetViews>
  <sheetFormatPr baseColWidth="8" defaultRowHeight="15"/>
  <sheetData>
    <row r="1" ht="15.75" customHeight="1">
      <c r="A1" s="3" t="inlineStr">
        <is>
          <t>Pressure</t>
        </is>
      </c>
      <c r="B1" s="3" t="inlineStr">
        <is>
          <t>V</t>
        </is>
      </c>
      <c r="C1" s="3" t="inlineStr">
        <is>
          <t>pH</t>
        </is>
      </c>
    </row>
    <row r="2" ht="15.75" customHeight="1">
      <c r="A2" s="3" t="n">
        <v>1</v>
      </c>
      <c r="B2" s="3" t="n">
        <v>-0.5</v>
      </c>
      <c r="C2" s="3" t="n">
        <v>1.5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5"/>
  <sheetViews>
    <sheetView tabSelected="1" zoomScale="220" zoomScaleNormal="220" workbookViewId="0">
      <selection activeCell="A2" sqref="A2"/>
    </sheetView>
  </sheetViews>
  <sheetFormatPr baseColWidth="8" defaultRowHeight="15"/>
  <cols>
    <col width="13.85546875" bestFit="1" customWidth="1" min="2" max="2"/>
    <col width="14.28515625" bestFit="1" customWidth="1" min="3" max="3"/>
    <col width="10.140625" bestFit="1" customWidth="1" min="5" max="5"/>
  </cols>
  <sheetData>
    <row r="1" ht="15.75" customHeight="1">
      <c r="A1" s="3" t="inlineStr">
        <is>
          <t>Species</t>
        </is>
      </c>
      <c r="B1" s="3" t="inlineStr">
        <is>
          <t>Concentration</t>
        </is>
      </c>
      <c r="C1" t="inlineStr">
        <is>
          <t>Input MKMCXX</t>
        </is>
      </c>
    </row>
    <row r="2" ht="15.75" customHeight="1">
      <c r="A2" s="3" t="inlineStr">
        <is>
          <t>H2O</t>
        </is>
      </c>
      <c r="B2" s="3" t="n">
        <v>55.56</v>
      </c>
      <c r="C2" s="6">
        <f>B2</f>
        <v/>
      </c>
    </row>
    <row r="3" ht="15.75" customHeight="1">
      <c r="A3" s="3" t="inlineStr">
        <is>
          <t>CO</t>
        </is>
      </c>
      <c r="B3" s="3" t="n">
        <v>0.83325</v>
      </c>
      <c r="C3" s="6">
        <f>B3</f>
        <v/>
      </c>
    </row>
    <row r="4" ht="15.75" customHeight="1">
      <c r="A4" s="3" t="inlineStr">
        <is>
          <t>OH</t>
        </is>
      </c>
      <c r="B4" s="3">
        <f>10^-(14-'Local Environment'!C2)</f>
        <v/>
      </c>
      <c r="C4" s="6">
        <f>(C3+C2+C5)*B4/(1-B4)</f>
        <v/>
      </c>
      <c r="D4" s="5" t="n"/>
    </row>
    <row r="5" ht="15.75" customHeight="1">
      <c r="A5" s="3" t="inlineStr">
        <is>
          <t>H2</t>
        </is>
      </c>
      <c r="B5" s="3" t="n">
        <v>0</v>
      </c>
      <c r="C5" s="3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USER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2024-12-01T12:47:33Z</dcterms:modified>
  <cp:lastModifiedBy>Shivam Chaturvedi</cp:lastModifiedBy>
</cp:coreProperties>
</file>