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g3\Downloads\"/>
    </mc:Choice>
  </mc:AlternateContent>
  <xr:revisionPtr revIDLastSave="0" documentId="13_ncr:1_{06FAA335-AC05-4E5E-A7CF-7170D1814E53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K107" i="1" l="1"/>
  <c r="AJ107" i="1"/>
  <c r="AI107" i="1"/>
  <c r="AH107" i="1"/>
  <c r="AG107" i="1"/>
  <c r="AF107" i="1"/>
  <c r="AE107" i="1"/>
  <c r="AD107" i="1"/>
  <c r="AC107" i="1"/>
  <c r="AB107" i="1"/>
  <c r="AK106" i="1"/>
  <c r="AJ106" i="1"/>
  <c r="AI106" i="1"/>
  <c r="AH106" i="1"/>
  <c r="AG106" i="1"/>
  <c r="AF106" i="1"/>
  <c r="AE106" i="1"/>
  <c r="AD106" i="1"/>
  <c r="AC106" i="1"/>
  <c r="AB106" i="1"/>
  <c r="AK103" i="1"/>
  <c r="AJ103" i="1"/>
  <c r="AI103" i="1"/>
  <c r="AH103" i="1"/>
  <c r="X103" i="1"/>
  <c r="Y103" i="1" s="1"/>
  <c r="Z103" i="1" s="1"/>
  <c r="AA103" i="1" s="1"/>
  <c r="AB103" i="1" s="1"/>
  <c r="AC103" i="1" s="1"/>
  <c r="AD103" i="1" s="1"/>
  <c r="AE103" i="1" s="1"/>
  <c r="AF103" i="1" s="1"/>
  <c r="AG103" i="1" s="1"/>
  <c r="W103" i="1"/>
  <c r="AJ101" i="1"/>
  <c r="AI101" i="1"/>
  <c r="AH101" i="1"/>
  <c r="AG101" i="1"/>
  <c r="AF101" i="1"/>
  <c r="AE101" i="1"/>
  <c r="AD101" i="1"/>
  <c r="AJ100" i="1"/>
  <c r="AI100" i="1"/>
  <c r="AH100" i="1"/>
  <c r="AG100" i="1"/>
  <c r="AF100" i="1"/>
  <c r="AE100" i="1"/>
  <c r="AD100" i="1"/>
  <c r="AJ98" i="1"/>
  <c r="AI98" i="1"/>
  <c r="AH98" i="1"/>
  <c r="AG98" i="1"/>
  <c r="AF98" i="1"/>
  <c r="AE98" i="1"/>
  <c r="AD98" i="1"/>
  <c r="AE96" i="1"/>
  <c r="AF96" i="1" s="1"/>
  <c r="AG96" i="1" s="1"/>
  <c r="AH96" i="1" s="1"/>
  <c r="AI96" i="1" s="1"/>
  <c r="AJ96" i="1" s="1"/>
  <c r="AD96" i="1"/>
  <c r="AE90" i="1"/>
  <c r="AD90" i="1"/>
  <c r="AC90" i="1"/>
  <c r="AB90" i="1"/>
  <c r="AA90" i="1"/>
  <c r="Z90" i="1"/>
  <c r="Y90" i="1"/>
  <c r="X90" i="1"/>
  <c r="W90" i="1"/>
  <c r="AE89" i="1"/>
  <c r="AD89" i="1"/>
  <c r="AC89" i="1"/>
  <c r="AB89" i="1"/>
  <c r="AA89" i="1"/>
  <c r="Z89" i="1"/>
  <c r="Y89" i="1"/>
  <c r="X89" i="1"/>
  <c r="W89" i="1"/>
  <c r="AE86" i="1"/>
  <c r="AD86" i="1"/>
  <c r="X86" i="1"/>
  <c r="Y86" i="1" s="1"/>
  <c r="Z86" i="1" s="1"/>
  <c r="AA86" i="1" s="1"/>
  <c r="AB86" i="1" s="1"/>
  <c r="AC86" i="1" s="1"/>
  <c r="W86" i="1"/>
  <c r="M84" i="1"/>
  <c r="M83" i="1"/>
  <c r="E80" i="1"/>
  <c r="F80" i="1" s="1"/>
  <c r="H80" i="1" s="1"/>
  <c r="I80" i="1" s="1"/>
  <c r="J80" i="1" s="1"/>
  <c r="K80" i="1" s="1"/>
  <c r="L80" i="1" s="1"/>
  <c r="M80" i="1" s="1"/>
  <c r="D80" i="1"/>
  <c r="C80" i="1"/>
  <c r="AA78" i="1"/>
  <c r="AA77" i="1"/>
  <c r="AA76" i="1"/>
  <c r="D73" i="1"/>
  <c r="E73" i="1" s="1"/>
  <c r="F73" i="1" s="1"/>
  <c r="G73" i="1" s="1"/>
  <c r="H73" i="1" s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C73" i="1"/>
  <c r="W71" i="1"/>
  <c r="V71" i="1"/>
  <c r="U71" i="1"/>
  <c r="T71" i="1"/>
  <c r="S71" i="1"/>
  <c r="R71" i="1"/>
  <c r="Q71" i="1"/>
  <c r="P71" i="1"/>
  <c r="W70" i="1"/>
  <c r="V70" i="1"/>
  <c r="U70" i="1"/>
  <c r="T70" i="1"/>
  <c r="S70" i="1"/>
  <c r="R70" i="1"/>
  <c r="Q70" i="1"/>
  <c r="P70" i="1"/>
  <c r="Q67" i="1"/>
  <c r="R67" i="1" s="1"/>
  <c r="S67" i="1" s="1"/>
  <c r="T67" i="1" s="1"/>
  <c r="U67" i="1" s="1"/>
  <c r="V67" i="1" s="1"/>
  <c r="W67" i="1" s="1"/>
  <c r="P67" i="1"/>
  <c r="M65" i="1"/>
  <c r="L65" i="1"/>
  <c r="K65" i="1"/>
  <c r="J65" i="1"/>
  <c r="AH59" i="1"/>
  <c r="AG59" i="1"/>
  <c r="AF59" i="1"/>
  <c r="AE59" i="1"/>
  <c r="AD59" i="1"/>
  <c r="AC59" i="1"/>
  <c r="AB59" i="1"/>
  <c r="AH58" i="1"/>
  <c r="AG58" i="1"/>
  <c r="AF58" i="1"/>
  <c r="AE58" i="1"/>
  <c r="AD58" i="1"/>
  <c r="AC58" i="1"/>
  <c r="AB58" i="1"/>
  <c r="AH55" i="1"/>
  <c r="AC55" i="1"/>
  <c r="AD55" i="1" s="1"/>
  <c r="AE55" i="1" s="1"/>
  <c r="AF55" i="1" s="1"/>
  <c r="AG55" i="1" s="1"/>
  <c r="AB55" i="1"/>
  <c r="E53" i="1"/>
  <c r="E52" i="1"/>
  <c r="AM47" i="1"/>
  <c r="AL47" i="1"/>
  <c r="AK47" i="1"/>
  <c r="AJ47" i="1"/>
  <c r="AI47" i="1"/>
  <c r="AH47" i="1"/>
  <c r="AG47" i="1"/>
  <c r="AF47" i="1"/>
  <c r="AM46" i="1"/>
  <c r="AL46" i="1"/>
  <c r="AK46" i="1"/>
  <c r="AJ46" i="1"/>
  <c r="AI46" i="1"/>
  <c r="AH46" i="1"/>
  <c r="AG46" i="1"/>
  <c r="AF46" i="1"/>
  <c r="AM43" i="1"/>
  <c r="AG43" i="1"/>
  <c r="AH43" i="1" s="1"/>
  <c r="AI43" i="1" s="1"/>
  <c r="AJ43" i="1" s="1"/>
  <c r="AK43" i="1" s="1"/>
  <c r="AL43" i="1" s="1"/>
  <c r="AF43" i="1"/>
  <c r="F41" i="1"/>
  <c r="F40" i="1"/>
  <c r="E41" i="1"/>
  <c r="E40" i="1"/>
  <c r="AL35" i="1"/>
  <c r="AK35" i="1"/>
  <c r="AJ35" i="1"/>
  <c r="AI35" i="1"/>
  <c r="AH35" i="1"/>
  <c r="AG35" i="1"/>
  <c r="AF35" i="1"/>
  <c r="AE35" i="1"/>
  <c r="AL34" i="1"/>
  <c r="AK34" i="1"/>
  <c r="AJ34" i="1"/>
  <c r="AI34" i="1"/>
  <c r="AH34" i="1"/>
  <c r="AG34" i="1"/>
  <c r="AF34" i="1"/>
  <c r="AE34" i="1"/>
  <c r="AF31" i="1"/>
  <c r="AG31" i="1" s="1"/>
  <c r="AH31" i="1" s="1"/>
  <c r="AI31" i="1" s="1"/>
  <c r="AJ31" i="1" s="1"/>
  <c r="AK31" i="1" s="1"/>
  <c r="AL31" i="1" s="1"/>
  <c r="AE31" i="1"/>
  <c r="H29" i="1"/>
  <c r="H28" i="1"/>
  <c r="AA21" i="1"/>
  <c r="V21" i="1"/>
  <c r="W21" i="1" s="1"/>
  <c r="X21" i="1" s="1"/>
  <c r="Y21" i="1" s="1"/>
  <c r="Z21" i="1" s="1"/>
  <c r="U21" i="1"/>
  <c r="AA107" i="1" l="1"/>
  <c r="Z107" i="1"/>
  <c r="AA106" i="1"/>
  <c r="Z106" i="1"/>
  <c r="AC101" i="1"/>
  <c r="AB101" i="1"/>
  <c r="AA101" i="1"/>
  <c r="Z101" i="1"/>
  <c r="Y101" i="1"/>
  <c r="X101" i="1"/>
  <c r="W101" i="1"/>
  <c r="AC98" i="1"/>
  <c r="AB98" i="1"/>
  <c r="AA98" i="1"/>
  <c r="Z98" i="1"/>
  <c r="Y98" i="1"/>
  <c r="X98" i="1"/>
  <c r="W98" i="1"/>
  <c r="V89" i="1"/>
  <c r="U89" i="1"/>
  <c r="T89" i="1"/>
  <c r="O71" i="1"/>
  <c r="N71" i="1"/>
  <c r="M71" i="1"/>
  <c r="O70" i="1"/>
  <c r="N70" i="1"/>
  <c r="M70" i="1"/>
  <c r="I65" i="1"/>
  <c r="H65" i="1"/>
  <c r="AA59" i="1"/>
  <c r="Z59" i="1"/>
  <c r="Y59" i="1"/>
  <c r="X59" i="1"/>
  <c r="AA58" i="1"/>
  <c r="Z58" i="1"/>
  <c r="Y58" i="1"/>
  <c r="X58" i="1"/>
  <c r="AE47" i="1"/>
  <c r="AD47" i="1"/>
  <c r="AC47" i="1"/>
  <c r="AB47" i="1"/>
  <c r="AA47" i="1"/>
  <c r="AE46" i="1"/>
  <c r="AD46" i="1"/>
  <c r="AC46" i="1"/>
  <c r="AB46" i="1"/>
  <c r="AA46" i="1"/>
  <c r="D40" i="1"/>
  <c r="D39" i="1"/>
  <c r="D41" i="1" s="1"/>
  <c r="AD35" i="1"/>
  <c r="AC35" i="1"/>
  <c r="AB35" i="1"/>
  <c r="AA35" i="1"/>
  <c r="AD34" i="1"/>
  <c r="AC34" i="1"/>
  <c r="AB34" i="1"/>
  <c r="AA34" i="1"/>
  <c r="G29" i="1"/>
  <c r="G28" i="1"/>
  <c r="Y107" i="1" l="1"/>
  <c r="X107" i="1"/>
  <c r="W107" i="1"/>
  <c r="Y106" i="1"/>
  <c r="X106" i="1"/>
  <c r="W106" i="1"/>
  <c r="V106" i="1"/>
  <c r="S89" i="1"/>
  <c r="R89" i="1"/>
  <c r="Q89" i="1"/>
  <c r="L84" i="1"/>
  <c r="L83" i="1"/>
  <c r="L71" i="1"/>
  <c r="K71" i="1"/>
  <c r="J71" i="1"/>
  <c r="I71" i="1"/>
  <c r="L70" i="1"/>
  <c r="K70" i="1"/>
  <c r="J70" i="1"/>
  <c r="I70" i="1"/>
  <c r="G65" i="1"/>
  <c r="G64" i="1"/>
  <c r="B59" i="1"/>
  <c r="B58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9" i="1"/>
  <c r="C58" i="1"/>
  <c r="Z47" i="1"/>
  <c r="Y47" i="1"/>
  <c r="Z46" i="1"/>
  <c r="Y46" i="1"/>
  <c r="Z35" i="1"/>
  <c r="Y35" i="1"/>
  <c r="X35" i="1"/>
  <c r="Z34" i="1"/>
  <c r="Y34" i="1"/>
  <c r="X34" i="1"/>
  <c r="C21" i="1"/>
  <c r="D21" i="1" s="1"/>
  <c r="E21" i="1" s="1"/>
  <c r="F21" i="1" s="1"/>
  <c r="G21" i="1" s="1"/>
  <c r="H21" i="1" s="1"/>
  <c r="I21" i="1" s="1"/>
  <c r="X47" i="1" l="1"/>
  <c r="X46" i="1"/>
  <c r="W35" i="1"/>
  <c r="W34" i="1"/>
  <c r="F16" i="1"/>
  <c r="F17" i="1"/>
  <c r="F18" i="1"/>
  <c r="F19" i="1"/>
  <c r="E19" i="1"/>
  <c r="F14" i="1"/>
  <c r="E15" i="1"/>
  <c r="F15" i="1" s="1"/>
  <c r="E13" i="1"/>
  <c r="F13" i="1" s="1"/>
  <c r="E12" i="1"/>
  <c r="F12" i="1" s="1"/>
  <c r="E11" i="1"/>
  <c r="F11" i="1" s="1"/>
  <c r="E10" i="1"/>
  <c r="F10" i="1" s="1"/>
  <c r="F9" i="1"/>
  <c r="F8" i="1"/>
  <c r="F7" i="1"/>
  <c r="F6" i="1"/>
  <c r="F5" i="1"/>
  <c r="D4" i="1"/>
  <c r="F4" i="1" s="1"/>
  <c r="E2" i="1"/>
  <c r="F2" i="1" s="1"/>
  <c r="F29" i="1" l="1"/>
  <c r="F28" i="1"/>
  <c r="V107" i="1" l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B107" i="1"/>
  <c r="C107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B106" i="1"/>
  <c r="C106" i="1"/>
  <c r="C103" i="1"/>
  <c r="D103" i="1" s="1"/>
  <c r="E103" i="1" s="1"/>
  <c r="F103" i="1" s="1"/>
  <c r="G103" i="1" s="1"/>
  <c r="H103" i="1" s="1"/>
  <c r="I103" i="1" s="1"/>
  <c r="J103" i="1" s="1"/>
  <c r="K103" i="1" s="1"/>
  <c r="L103" i="1" s="1"/>
  <c r="M103" i="1" s="1"/>
  <c r="N103" i="1" s="1"/>
  <c r="O103" i="1" s="1"/>
  <c r="P103" i="1" s="1"/>
  <c r="Q103" i="1" s="1"/>
  <c r="R103" i="1" s="1"/>
  <c r="S103" i="1" s="1"/>
  <c r="T103" i="1" s="1"/>
  <c r="U103" i="1" s="1"/>
  <c r="V103" i="1" s="1"/>
  <c r="V101" i="1" l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B101" i="1"/>
  <c r="C101" i="1"/>
  <c r="V98" i="1"/>
  <c r="U98" i="1"/>
  <c r="O98" i="1"/>
  <c r="N98" i="1"/>
  <c r="M98" i="1"/>
  <c r="J98" i="1"/>
  <c r="K98" i="1"/>
  <c r="I98" i="1"/>
  <c r="F98" i="1"/>
  <c r="E98" i="1"/>
  <c r="B98" i="1"/>
  <c r="P98" i="1"/>
  <c r="L98" i="1"/>
  <c r="H97" i="1"/>
  <c r="H98" i="1" s="1"/>
  <c r="C96" i="1"/>
  <c r="D96" i="1" s="1"/>
  <c r="E96" i="1" s="1"/>
  <c r="F96" i="1" s="1"/>
  <c r="G96" i="1" s="1"/>
  <c r="H96" i="1" s="1"/>
  <c r="I96" i="1" s="1"/>
  <c r="J96" i="1" s="1"/>
  <c r="K96" i="1" s="1"/>
  <c r="L96" i="1" s="1"/>
  <c r="M96" i="1" s="1"/>
  <c r="N96" i="1" s="1"/>
  <c r="O96" i="1" s="1"/>
  <c r="P96" i="1" s="1"/>
  <c r="Q96" i="1" s="1"/>
  <c r="R96" i="1" s="1"/>
  <c r="S96" i="1" s="1"/>
  <c r="T96" i="1" s="1"/>
  <c r="U96" i="1" s="1"/>
  <c r="V96" i="1" s="1"/>
  <c r="W96" i="1" s="1"/>
  <c r="X96" i="1" s="1"/>
  <c r="Y96" i="1" s="1"/>
  <c r="Z96" i="1" s="1"/>
  <c r="AA96" i="1" s="1"/>
  <c r="AB96" i="1" s="1"/>
  <c r="AC96" i="1" s="1"/>
  <c r="Q98" i="1" l="1"/>
  <c r="B100" i="1"/>
  <c r="R98" i="1"/>
  <c r="C98" i="1"/>
  <c r="AB100" i="1" s="1"/>
  <c r="S98" i="1"/>
  <c r="D98" i="1"/>
  <c r="E100" i="1" s="1"/>
  <c r="T98" i="1"/>
  <c r="G98" i="1"/>
  <c r="N100" i="1" s="1"/>
  <c r="G88" i="1"/>
  <c r="F88" i="1"/>
  <c r="E88" i="1"/>
  <c r="D88" i="1"/>
  <c r="C88" i="1"/>
  <c r="B88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B89" i="1"/>
  <c r="C89" i="1"/>
  <c r="C86" i="1"/>
  <c r="D86" i="1" s="1"/>
  <c r="E86" i="1" s="1"/>
  <c r="F86" i="1" s="1"/>
  <c r="G86" i="1" s="1"/>
  <c r="H86" i="1" s="1"/>
  <c r="I86" i="1" s="1"/>
  <c r="J86" i="1" s="1"/>
  <c r="K86" i="1" s="1"/>
  <c r="L86" i="1" s="1"/>
  <c r="M86" i="1" s="1"/>
  <c r="N86" i="1" s="1"/>
  <c r="O86" i="1" s="1"/>
  <c r="P86" i="1" s="1"/>
  <c r="AC100" i="1" l="1"/>
  <c r="X100" i="1"/>
  <c r="Y100" i="1"/>
  <c r="Z100" i="1"/>
  <c r="AA100" i="1"/>
  <c r="W100" i="1"/>
  <c r="U90" i="1"/>
  <c r="T90" i="1"/>
  <c r="V90" i="1"/>
  <c r="R90" i="1"/>
  <c r="Q90" i="1"/>
  <c r="S90" i="1"/>
  <c r="S100" i="1"/>
  <c r="J100" i="1"/>
  <c r="Q100" i="1"/>
  <c r="T100" i="1"/>
  <c r="K100" i="1"/>
  <c r="I100" i="1"/>
  <c r="U100" i="1"/>
  <c r="D100" i="1"/>
  <c r="C100" i="1"/>
  <c r="M100" i="1"/>
  <c r="V100" i="1"/>
  <c r="P100" i="1"/>
  <c r="H100" i="1"/>
  <c r="O100" i="1"/>
  <c r="G100" i="1"/>
  <c r="F100" i="1"/>
  <c r="L100" i="1"/>
  <c r="R100" i="1"/>
  <c r="O90" i="1"/>
  <c r="C90" i="1"/>
  <c r="E90" i="1"/>
  <c r="F90" i="1"/>
  <c r="G90" i="1"/>
  <c r="H90" i="1"/>
  <c r="K90" i="1"/>
  <c r="M90" i="1"/>
  <c r="N90" i="1"/>
  <c r="L90" i="1"/>
  <c r="D90" i="1"/>
  <c r="J90" i="1"/>
  <c r="P90" i="1"/>
  <c r="I90" i="1"/>
  <c r="B90" i="1"/>
  <c r="H71" i="1"/>
  <c r="H70" i="1"/>
  <c r="F65" i="1"/>
  <c r="F64" i="1"/>
  <c r="E3" i="1" l="1"/>
  <c r="F3" i="1" s="1"/>
  <c r="W47" i="1" l="1"/>
  <c r="V47" i="1"/>
  <c r="U47" i="1"/>
  <c r="W46" i="1"/>
  <c r="V46" i="1"/>
  <c r="U46" i="1"/>
  <c r="V35" i="1"/>
  <c r="V34" i="1"/>
  <c r="D84" i="1" l="1"/>
  <c r="K84" i="1"/>
  <c r="J84" i="1"/>
  <c r="I84" i="1"/>
  <c r="H84" i="1"/>
  <c r="G84" i="1"/>
  <c r="F84" i="1"/>
  <c r="E84" i="1"/>
  <c r="B84" i="1"/>
  <c r="K83" i="1"/>
  <c r="J83" i="1"/>
  <c r="I83" i="1"/>
  <c r="H83" i="1"/>
  <c r="G83" i="1"/>
  <c r="F83" i="1"/>
  <c r="E83" i="1"/>
  <c r="D83" i="1"/>
  <c r="B83" i="1"/>
  <c r="C84" i="1"/>
  <c r="C83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B78" i="1"/>
  <c r="C78" i="1"/>
  <c r="B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G71" i="1"/>
  <c r="F71" i="1"/>
  <c r="E71" i="1"/>
  <c r="D71" i="1"/>
  <c r="C71" i="1"/>
  <c r="B71" i="1"/>
  <c r="B70" i="1"/>
  <c r="C70" i="1"/>
  <c r="D70" i="1"/>
  <c r="E70" i="1"/>
  <c r="F70" i="1"/>
  <c r="G70" i="1"/>
  <c r="E65" i="1"/>
  <c r="D65" i="1"/>
  <c r="B65" i="1"/>
  <c r="E64" i="1"/>
  <c r="D64" i="1"/>
  <c r="B64" i="1"/>
  <c r="C65" i="1"/>
  <c r="C64" i="1"/>
  <c r="D55" i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B51" i="1"/>
  <c r="D53" i="1" s="1"/>
  <c r="B50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C43" i="1"/>
  <c r="D43" i="1" s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C41" i="1"/>
  <c r="B41" i="1"/>
  <c r="C40" i="1"/>
  <c r="B40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L31" i="1"/>
  <c r="M31" i="1" s="1"/>
  <c r="N31" i="1" s="1"/>
  <c r="O31" i="1" s="1"/>
  <c r="P31" i="1" s="1"/>
  <c r="Q31" i="1" s="1"/>
  <c r="R31" i="1" s="1"/>
  <c r="S31" i="1" s="1"/>
  <c r="T31" i="1" s="1"/>
  <c r="E29" i="1"/>
  <c r="D29" i="1"/>
  <c r="C29" i="1"/>
  <c r="B29" i="1"/>
  <c r="E28" i="1"/>
  <c r="D28" i="1"/>
  <c r="C28" i="1"/>
  <c r="B28" i="1"/>
  <c r="C52" i="1" l="1"/>
  <c r="D52" i="1"/>
  <c r="B53" i="1"/>
  <c r="C53" i="1"/>
  <c r="B52" i="1"/>
</calcChain>
</file>

<file path=xl/sharedStrings.xml><?xml version="1.0" encoding="utf-8"?>
<sst xmlns="http://schemas.openxmlformats.org/spreadsheetml/2006/main" count="119" uniqueCount="52">
  <si>
    <t>UNC Chapel Hill</t>
  </si>
  <si>
    <t>https://carolinatogether.unc.edu/dashboard/</t>
  </si>
  <si>
    <t>University of Notre Dame</t>
  </si>
  <si>
    <t>https://here.nd.edu/our-approach/dashboard/</t>
  </si>
  <si>
    <t>North Carolina State University</t>
  </si>
  <si>
    <t>https://www.ncsu.edu/coronavirus/testing-and-tracking/</t>
  </si>
  <si>
    <t>Penn State</t>
  </si>
  <si>
    <t>https://app.powerbi.com/view?r=eyJrIjoiMzM0ZDQyNTMtNTUxYS00ODEzLTk4YzAtZTc4ZjMyNGQ4YjJkIiwidCI6IjdjZjQ4ZDQ1LTNkZGItNDM4OS1hOWMxLWMxMTU1MjZlYjUyZSIsImMiOjF9</t>
  </si>
  <si>
    <t>Purdue</t>
  </si>
  <si>
    <t>https://protect.purdue.edu/dashboard/</t>
  </si>
  <si>
    <t>Duke</t>
  </si>
  <si>
    <t>https://coronavirus.duke.edu/covid-testing/</t>
  </si>
  <si>
    <t>Umass Amherst</t>
  </si>
  <si>
    <t>https://www.umass.edu/coronavirus/dashboard</t>
  </si>
  <si>
    <t>Cumulative # Tests</t>
  </si>
  <si>
    <t>Cumulative # Positives</t>
  </si>
  <si>
    <t>Tests Per Week</t>
  </si>
  <si>
    <t>Positives Per Week</t>
  </si>
  <si>
    <t>Cumulative # Tests (Weekly)</t>
  </si>
  <si>
    <t>Cumulative # Positives (Weekly)</t>
  </si>
  <si>
    <t>Tests Per Day</t>
  </si>
  <si>
    <t>Positives Per Day</t>
  </si>
  <si>
    <t>Syracuse University</t>
  </si>
  <si>
    <t>https://www.syracuse.edu/covid-dashboard/</t>
  </si>
  <si>
    <t>UMD</t>
  </si>
  <si>
    <t>https://umd.edu/covid-19-dashboard</t>
  </si>
  <si>
    <t>University of Michigan</t>
  </si>
  <si>
    <t>https://campusblueprint.umich.edu/dashboard/</t>
  </si>
  <si>
    <t>Percent Positives Per Week</t>
  </si>
  <si>
    <t>University of Texas Austin</t>
  </si>
  <si>
    <t>https://coronavirus.utexas.edu/ut-austin-covid-19-dashboard</t>
  </si>
  <si>
    <t>School</t>
  </si>
  <si>
    <t>Data Source</t>
  </si>
  <si>
    <t>Test Students?</t>
  </si>
  <si>
    <t>Test Staff?</t>
  </si>
  <si>
    <t># Students</t>
  </si>
  <si>
    <t># Staff</t>
  </si>
  <si>
    <t>Test Population</t>
  </si>
  <si>
    <t>Georgia Tech</t>
  </si>
  <si>
    <t>https://health.gatech.edu/surveillance-testing-program-results?utm_campaign=daily-digest&amp;utm_medium=email&amp;utm_source=dd-article:14682|2020-08-25</t>
  </si>
  <si>
    <t>Tufts University</t>
  </si>
  <si>
    <t>https://coronavirus.tufts.edu/testing-metrics</t>
  </si>
  <si>
    <t>University of North Texas</t>
  </si>
  <si>
    <t>https://healthalerts.unt.edu/return/cases</t>
  </si>
  <si>
    <t>George Mason University</t>
  </si>
  <si>
    <t>https://www2.gmu.edu/safe-return-campus/mason-covid-health-check/data-dashboard</t>
  </si>
  <si>
    <t>Yale University</t>
  </si>
  <si>
    <t>https://covid19.yale.edu/yale-statistics/yale-covid-19-statistics-data-tables#yale-testing-data</t>
  </si>
  <si>
    <t>Rice University</t>
  </si>
  <si>
    <t>https://coronavirus.rice.edu/</t>
  </si>
  <si>
    <t>Florida State University</t>
  </si>
  <si>
    <t>https://fall2020.fsu.edu/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</si>
</sst>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9">
    <xf numFmtId="0" fontId="0" fillId="0" borderId="0" xfId="0"/>
    <xf numFmtId="0" fontId="1" fillId="0" borderId="0" xfId="1" applyFont="1" applyBorder="1" applyAlignment="1" applyProtection="1"/>
    <xf numFmtId="14" fontId="2" fillId="0" borderId="0" xfId="0" applyNumberFormat="1" applyFont="1"/>
    <xf numFmtId="14" fontId="0" fillId="0" borderId="0" xfId="0" applyNumberFormat="1"/>
    <xf numFmtId="0" fontId="2" fillId="0" borderId="0" xfId="0" applyFont="1"/>
    <xf numFmtId="0" fontId="0" fillId="0" borderId="0" xfId="0"/>
    <xf numFmtId="0" fontId="1" fillId="0" borderId="0" xfId="1"/>
    <xf numFmtId="0" fontId="1" fillId="0" borderId="0" xfId="1" applyBorder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md.edu/covid-19-dashboard" TargetMode="External"/><Relationship Id="rId13" Type="http://schemas.openxmlformats.org/officeDocument/2006/relationships/hyperlink" Target="https://coronavirus.tufts.edu/testing-metrics" TargetMode="External"/><Relationship Id="rId18" Type="http://schemas.openxmlformats.org/officeDocument/2006/relationships/hyperlink" Target="https://www2.gmu.edu/safe-return-campus/mason-covid-health-check/data-dashboard" TargetMode="External"/><Relationship Id="rId3" Type="http://schemas.openxmlformats.org/officeDocument/2006/relationships/hyperlink" Target="https://app.powerbi.com/view?r=eyJrIjoiMzM0ZDQyNTMtNTUxYS00ODEzLTk4YzAtZTc4ZjMyNGQ4YjJkIiwidCI6IjdjZjQ4ZDQ1LTNkZGItNDM4OS1hOWMxLWMxMTU1MjZlYjUyZSIsImMiOjF9" TargetMode="External"/><Relationship Id="rId7" Type="http://schemas.openxmlformats.org/officeDocument/2006/relationships/hyperlink" Target="https://www.syracuse.edu/covid-dashboard/" TargetMode="External"/><Relationship Id="rId12" Type="http://schemas.openxmlformats.org/officeDocument/2006/relationships/hyperlink" Target="https://health.gatech.edu/surveillance-testing-program-results?utm_campaign=daily-digest&amp;utm_medium=email&amp;utm_source=dd-article:14682|2020-08-25" TargetMode="External"/><Relationship Id="rId17" Type="http://schemas.openxmlformats.org/officeDocument/2006/relationships/hyperlink" Target="https://fall2020.fsu.edu/" TargetMode="External"/><Relationship Id="rId2" Type="http://schemas.openxmlformats.org/officeDocument/2006/relationships/hyperlink" Target="https://here.nd.edu/our-approach/dashboard/" TargetMode="External"/><Relationship Id="rId16" Type="http://schemas.openxmlformats.org/officeDocument/2006/relationships/hyperlink" Target="https://coronavirus.rice.edu/" TargetMode="External"/><Relationship Id="rId1" Type="http://schemas.openxmlformats.org/officeDocument/2006/relationships/hyperlink" Target="https://carolinatogether.unc.edu/dashboard/" TargetMode="External"/><Relationship Id="rId6" Type="http://schemas.openxmlformats.org/officeDocument/2006/relationships/hyperlink" Target="https://www.umass.edu/coronavirus/dashboard" TargetMode="External"/><Relationship Id="rId11" Type="http://schemas.openxmlformats.org/officeDocument/2006/relationships/hyperlink" Target="https://www.ncsu.edu/coronavirus/testing-and-tracking/" TargetMode="External"/><Relationship Id="rId5" Type="http://schemas.openxmlformats.org/officeDocument/2006/relationships/hyperlink" Target="https://coronavirus.duke.edu/covid-testing/" TargetMode="External"/><Relationship Id="rId15" Type="http://schemas.openxmlformats.org/officeDocument/2006/relationships/hyperlink" Target="https://covid19.yale.edu/yale-statistics/yale-covid-19-statistics-data-tables" TargetMode="External"/><Relationship Id="rId10" Type="http://schemas.openxmlformats.org/officeDocument/2006/relationships/hyperlink" Target="https://coronavirus.utexas.edu/ut-austin-covid-19-dashboard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protect.purdue.edu/dashboard/" TargetMode="External"/><Relationship Id="rId9" Type="http://schemas.openxmlformats.org/officeDocument/2006/relationships/hyperlink" Target="https://campusblueprint.umich.edu/dashboard/" TargetMode="External"/><Relationship Id="rId14" Type="http://schemas.openxmlformats.org/officeDocument/2006/relationships/hyperlink" Target="https://healthalerts.unt.edu/return/ca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111"/>
  <sheetViews>
    <sheetView tabSelected="1" zoomScaleNormal="100" workbookViewId="0">
      <pane ySplit="19" topLeftCell="A106" activePane="bottomLeft" state="frozen"/>
      <selection pane="bottomLeft" activeCell="E111" sqref="E111"/>
    </sheetView>
  </sheetViews>
  <sheetFormatPr defaultColWidth="8.77734375" defaultRowHeight="14.4" x14ac:dyDescent="0.3"/>
  <cols>
    <col min="1" max="1" width="28.109375" customWidth="1"/>
    <col min="2" max="2" width="12.77734375" bestFit="1" customWidth="1"/>
    <col min="3" max="5" width="9.77734375" customWidth="1"/>
    <col min="6" max="8" width="9.44140625" customWidth="1"/>
    <col min="9" max="16" width="9.6640625" customWidth="1"/>
    <col min="17" max="20" width="9.44140625" customWidth="1"/>
    <col min="21" max="21" width="10.109375" customWidth="1"/>
    <col min="22" max="31" width="9.44140625" bestFit="1" customWidth="1"/>
    <col min="32" max="32" width="9.5546875" bestFit="1" customWidth="1"/>
    <col min="33" max="39" width="8.77734375" customWidth="1"/>
    <col min="40" max="40" width="8.44140625" bestFit="1" customWidth="1"/>
    <col min="41" max="62" width="9.44140625" bestFit="1" customWidth="1"/>
    <col min="63" max="71" width="8.77734375" customWidth="1"/>
    <col min="72" max="83" width="9.44140625" bestFit="1" customWidth="1"/>
    <col min="84" max="86" width="8.77734375" customWidth="1"/>
    <col min="87" max="88" width="9.44140625" bestFit="1" customWidth="1"/>
    <col min="89" max="90" width="8.77734375" customWidth="1"/>
    <col min="91" max="91" width="9.44140625" bestFit="1" customWidth="1"/>
    <col min="92" max="1025" width="8.77734375" customWidth="1"/>
  </cols>
  <sheetData>
    <row r="1" spans="1:7" s="5" customFormat="1" x14ac:dyDescent="0.3">
      <c r="A1" s="8" t="s">
        <v>31</v>
      </c>
      <c r="B1" s="8" t="s">
        <v>33</v>
      </c>
      <c r="C1" s="8" t="s">
        <v>34</v>
      </c>
      <c r="D1" s="8" t="s">
        <v>35</v>
      </c>
      <c r="E1" s="8" t="s">
        <v>36</v>
      </c>
      <c r="F1" s="8" t="s">
        <v>37</v>
      </c>
      <c r="G1" s="8" t="s">
        <v>32</v>
      </c>
    </row>
    <row r="2" spans="1:7" s="5" customFormat="1" x14ac:dyDescent="0.3">
      <c r="A2" t="s">
        <v>4</v>
      </c>
      <c r="B2" s="5">
        <v>1</v>
      </c>
      <c r="C2" s="5">
        <v>1</v>
      </c>
      <c r="D2" s="5">
        <v>36304</v>
      </c>
      <c r="E2" s="5">
        <f>2336+6773</f>
        <v>9109</v>
      </c>
      <c r="F2" s="5">
        <f t="shared" ref="F2" si="0">B2*D2+C2*E2</f>
        <v>45413</v>
      </c>
      <c r="G2" s="1" t="s">
        <v>5</v>
      </c>
    </row>
    <row r="3" spans="1:7" x14ac:dyDescent="0.3">
      <c r="A3" t="s">
        <v>0</v>
      </c>
      <c r="B3">
        <v>1</v>
      </c>
      <c r="C3">
        <v>1</v>
      </c>
      <c r="D3">
        <v>30101</v>
      </c>
      <c r="E3">
        <f>3696+8287</f>
        <v>11983</v>
      </c>
      <c r="F3">
        <f>B3*D3+C3*E3</f>
        <v>42084</v>
      </c>
      <c r="G3" s="7" t="s">
        <v>1</v>
      </c>
    </row>
    <row r="4" spans="1:7" x14ac:dyDescent="0.3">
      <c r="A4" t="s">
        <v>2</v>
      </c>
      <c r="B4" s="5">
        <v>1</v>
      </c>
      <c r="C4" s="5">
        <v>1</v>
      </c>
      <c r="D4" s="5">
        <f>8731+3950</f>
        <v>12681</v>
      </c>
      <c r="E4" s="5">
        <v>1396</v>
      </c>
      <c r="F4" s="5">
        <f>B4*D4+C4*E4</f>
        <v>14077</v>
      </c>
      <c r="G4" s="7" t="s">
        <v>3</v>
      </c>
    </row>
    <row r="5" spans="1:7" x14ac:dyDescent="0.3">
      <c r="A5" t="s">
        <v>6</v>
      </c>
      <c r="B5" s="5">
        <v>1</v>
      </c>
      <c r="C5" s="5">
        <v>1</v>
      </c>
      <c r="D5" s="5">
        <v>96408</v>
      </c>
      <c r="E5" s="5">
        <v>8864</v>
      </c>
      <c r="F5" s="5">
        <f t="shared" ref="F5:F19" si="1">B5*D5+C5*E5</f>
        <v>105272</v>
      </c>
      <c r="G5" s="1" t="s">
        <v>7</v>
      </c>
    </row>
    <row r="6" spans="1:7" x14ac:dyDescent="0.3">
      <c r="A6" t="s">
        <v>8</v>
      </c>
      <c r="B6" s="5">
        <v>1</v>
      </c>
      <c r="C6" s="5">
        <v>1</v>
      </c>
      <c r="D6" s="5">
        <v>43411</v>
      </c>
      <c r="E6" s="5">
        <v>3055</v>
      </c>
      <c r="F6" s="5">
        <f t="shared" si="1"/>
        <v>46466</v>
      </c>
      <c r="G6" s="1" t="s">
        <v>9</v>
      </c>
    </row>
    <row r="7" spans="1:7" x14ac:dyDescent="0.3">
      <c r="A7" t="s">
        <v>10</v>
      </c>
      <c r="B7" s="5">
        <v>1</v>
      </c>
      <c r="C7" s="5">
        <v>1</v>
      </c>
      <c r="D7" s="5">
        <v>15634</v>
      </c>
      <c r="E7" s="5">
        <v>41206</v>
      </c>
      <c r="F7" s="5">
        <f t="shared" si="1"/>
        <v>56840</v>
      </c>
      <c r="G7" s="7" t="s">
        <v>11</v>
      </c>
    </row>
    <row r="8" spans="1:7" x14ac:dyDescent="0.3">
      <c r="A8" t="s">
        <v>12</v>
      </c>
      <c r="B8" s="5">
        <v>1</v>
      </c>
      <c r="C8" s="5">
        <v>1</v>
      </c>
      <c r="D8" s="5">
        <v>30593</v>
      </c>
      <c r="E8" s="5">
        <v>1300</v>
      </c>
      <c r="F8" s="5">
        <f t="shared" si="1"/>
        <v>31893</v>
      </c>
      <c r="G8" s="7" t="s">
        <v>13</v>
      </c>
    </row>
    <row r="9" spans="1:7" s="5" customFormat="1" x14ac:dyDescent="0.3">
      <c r="A9" s="5" t="s">
        <v>22</v>
      </c>
      <c r="B9" s="5">
        <v>1</v>
      </c>
      <c r="C9" s="5">
        <v>1</v>
      </c>
      <c r="D9" s="5">
        <v>22850</v>
      </c>
      <c r="E9" s="5">
        <v>1563</v>
      </c>
      <c r="F9" s="5">
        <f t="shared" si="1"/>
        <v>24413</v>
      </c>
      <c r="G9" s="6" t="s">
        <v>23</v>
      </c>
    </row>
    <row r="10" spans="1:7" s="5" customFormat="1" x14ac:dyDescent="0.3">
      <c r="A10" s="5" t="s">
        <v>24</v>
      </c>
      <c r="B10" s="5">
        <v>1</v>
      </c>
      <c r="C10" s="5">
        <v>1</v>
      </c>
      <c r="D10" s="5">
        <v>41200</v>
      </c>
      <c r="E10" s="5">
        <f>4610+5481</f>
        <v>10091</v>
      </c>
      <c r="F10" s="5">
        <f t="shared" si="1"/>
        <v>51291</v>
      </c>
      <c r="G10" s="6" t="s">
        <v>25</v>
      </c>
    </row>
    <row r="11" spans="1:7" s="5" customFormat="1" x14ac:dyDescent="0.3">
      <c r="A11" s="5" t="s">
        <v>26</v>
      </c>
      <c r="B11" s="5">
        <v>1</v>
      </c>
      <c r="C11" s="5">
        <v>1</v>
      </c>
      <c r="D11" s="5">
        <v>46002</v>
      </c>
      <c r="E11" s="5">
        <f>6771+18986</f>
        <v>25757</v>
      </c>
      <c r="F11" s="5">
        <f t="shared" si="1"/>
        <v>71759</v>
      </c>
      <c r="G11" s="6" t="s">
        <v>27</v>
      </c>
    </row>
    <row r="12" spans="1:7" s="5" customFormat="1" x14ac:dyDescent="0.3">
      <c r="A12" s="5" t="s">
        <v>29</v>
      </c>
      <c r="B12" s="5">
        <v>1</v>
      </c>
      <c r="C12" s="5">
        <v>1</v>
      </c>
      <c r="D12" s="5">
        <v>51090</v>
      </c>
      <c r="E12" s="5">
        <f>3722+11645</f>
        <v>15367</v>
      </c>
      <c r="F12" s="5">
        <f t="shared" si="1"/>
        <v>66457</v>
      </c>
      <c r="G12" s="6" t="s">
        <v>30</v>
      </c>
    </row>
    <row r="13" spans="1:7" s="5" customFormat="1" x14ac:dyDescent="0.3">
      <c r="A13" s="5" t="s">
        <v>38</v>
      </c>
      <c r="B13" s="5">
        <v>1</v>
      </c>
      <c r="C13" s="5">
        <v>1</v>
      </c>
      <c r="D13" s="5">
        <v>36489</v>
      </c>
      <c r="E13" s="5">
        <f>-1740+5923</f>
        <v>4183</v>
      </c>
      <c r="F13" s="5">
        <f t="shared" si="1"/>
        <v>40672</v>
      </c>
      <c r="G13" s="6" t="s">
        <v>39</v>
      </c>
    </row>
    <row r="14" spans="1:7" s="5" customFormat="1" x14ac:dyDescent="0.3">
      <c r="A14" s="5" t="s">
        <v>40</v>
      </c>
      <c r="B14" s="5">
        <v>1</v>
      </c>
      <c r="C14" s="5">
        <v>1</v>
      </c>
      <c r="D14" s="5">
        <v>11878</v>
      </c>
      <c r="E14" s="5">
        <v>3498</v>
      </c>
      <c r="F14" s="5">
        <f t="shared" si="1"/>
        <v>15376</v>
      </c>
      <c r="G14" s="6" t="s">
        <v>41</v>
      </c>
    </row>
    <row r="15" spans="1:7" s="5" customFormat="1" x14ac:dyDescent="0.3">
      <c r="A15" s="5" t="s">
        <v>42</v>
      </c>
      <c r="B15" s="5">
        <v>1</v>
      </c>
      <c r="C15" s="5">
        <v>1</v>
      </c>
      <c r="D15" s="5">
        <v>39126</v>
      </c>
      <c r="E15" s="5">
        <f>1063</f>
        <v>1063</v>
      </c>
      <c r="F15" s="5">
        <f t="shared" si="1"/>
        <v>40189</v>
      </c>
      <c r="G15" s="6" t="s">
        <v>43</v>
      </c>
    </row>
    <row r="16" spans="1:7" s="5" customFormat="1" x14ac:dyDescent="0.3">
      <c r="A16" s="5" t="s">
        <v>44</v>
      </c>
      <c r="B16" s="5">
        <v>1</v>
      </c>
      <c r="C16" s="5">
        <v>1</v>
      </c>
      <c r="D16" s="5">
        <v>37677</v>
      </c>
      <c r="E16" s="5">
        <v>2497</v>
      </c>
      <c r="F16" s="5">
        <f t="shared" si="1"/>
        <v>40174</v>
      </c>
      <c r="G16" s="6" t="s">
        <v>45</v>
      </c>
    </row>
    <row r="17" spans="1:38" s="5" customFormat="1" x14ac:dyDescent="0.3">
      <c r="A17" s="5" t="s">
        <v>46</v>
      </c>
      <c r="B17" s="5">
        <v>1</v>
      </c>
      <c r="C17" s="5">
        <v>1</v>
      </c>
      <c r="D17" s="5">
        <v>13609</v>
      </c>
      <c r="E17" s="5">
        <v>4410</v>
      </c>
      <c r="F17" s="5">
        <f t="shared" si="1"/>
        <v>18019</v>
      </c>
      <c r="G17" s="6" t="s">
        <v>47</v>
      </c>
    </row>
    <row r="18" spans="1:38" s="5" customFormat="1" x14ac:dyDescent="0.3">
      <c r="A18" s="5" t="s">
        <v>48</v>
      </c>
      <c r="B18" s="5">
        <v>1</v>
      </c>
      <c r="C18" s="5">
        <v>1</v>
      </c>
      <c r="D18" s="5">
        <v>7170</v>
      </c>
      <c r="E18" s="5">
        <v>2832</v>
      </c>
      <c r="F18" s="5">
        <f t="shared" si="1"/>
        <v>10002</v>
      </c>
      <c r="G18" s="6" t="s">
        <v>49</v>
      </c>
    </row>
    <row r="19" spans="1:38" s="5" customFormat="1" x14ac:dyDescent="0.3">
      <c r="A19" s="5" t="s">
        <v>50</v>
      </c>
      <c r="B19" s="5">
        <v>1</v>
      </c>
      <c r="C19" s="5">
        <v>1</v>
      </c>
      <c r="D19" s="5">
        <v>41551</v>
      </c>
      <c r="E19" s="5">
        <f>5966+8133</f>
        <v>14099</v>
      </c>
      <c r="F19" s="5">
        <f t="shared" si="1"/>
        <v>55650</v>
      </c>
      <c r="G19" s="6" t="s">
        <v>51</v>
      </c>
    </row>
    <row r="21" spans="1:38" s="3" customFormat="1" x14ac:dyDescent="0.3">
      <c r="A21" s="2" t="s">
        <v>4</v>
      </c>
      <c r="B21" s="3">
        <v>44054</v>
      </c>
      <c r="C21" s="3">
        <f t="shared" ref="C21:I21" si="2">B21+1</f>
        <v>44055</v>
      </c>
      <c r="D21" s="3">
        <f t="shared" si="2"/>
        <v>44056</v>
      </c>
      <c r="E21" s="3">
        <f t="shared" si="2"/>
        <v>44057</v>
      </c>
      <c r="F21" s="3">
        <f t="shared" si="2"/>
        <v>44058</v>
      </c>
      <c r="G21" s="3">
        <f t="shared" si="2"/>
        <v>44059</v>
      </c>
      <c r="H21" s="3">
        <f t="shared" si="2"/>
        <v>44060</v>
      </c>
      <c r="I21" s="3">
        <f t="shared" si="2"/>
        <v>44061</v>
      </c>
      <c r="J21" s="3">
        <v>44062</v>
      </c>
      <c r="K21" s="3">
        <v>44063</v>
      </c>
      <c r="L21" s="3">
        <v>44064</v>
      </c>
      <c r="M21" s="3">
        <v>44065</v>
      </c>
      <c r="N21" s="3">
        <v>44066</v>
      </c>
      <c r="O21" s="3">
        <v>44067</v>
      </c>
      <c r="P21" s="3">
        <v>44068</v>
      </c>
      <c r="Q21" s="3">
        <v>44069</v>
      </c>
      <c r="R21" s="3">
        <v>44070</v>
      </c>
      <c r="S21" s="3">
        <v>44071</v>
      </c>
      <c r="T21" s="3">
        <v>44072</v>
      </c>
      <c r="U21" s="3">
        <f>T21+1</f>
        <v>44073</v>
      </c>
      <c r="V21" s="3">
        <f t="shared" ref="V21:Z21" si="3">U21+1</f>
        <v>44074</v>
      </c>
      <c r="W21" s="3">
        <f t="shared" si="3"/>
        <v>44075</v>
      </c>
      <c r="X21" s="3">
        <f t="shared" si="3"/>
        <v>44076</v>
      </c>
      <c r="Y21" s="3">
        <f t="shared" si="3"/>
        <v>44077</v>
      </c>
      <c r="Z21" s="3">
        <f t="shared" si="3"/>
        <v>44078</v>
      </c>
      <c r="AA21" s="3">
        <f>Z21+1</f>
        <v>44079</v>
      </c>
    </row>
    <row r="22" spans="1:38" x14ac:dyDescent="0.3">
      <c r="A22" s="4" t="s">
        <v>14</v>
      </c>
      <c r="B22">
        <v>1268</v>
      </c>
      <c r="C22">
        <v>1478</v>
      </c>
      <c r="D22">
        <v>1512</v>
      </c>
      <c r="E22">
        <v>1628</v>
      </c>
      <c r="F22">
        <v>1632</v>
      </c>
      <c r="G22">
        <v>1632</v>
      </c>
      <c r="H22">
        <v>1719</v>
      </c>
      <c r="I22">
        <v>1566</v>
      </c>
      <c r="J22">
        <v>1705</v>
      </c>
      <c r="K22">
        <v>2211</v>
      </c>
      <c r="L22">
        <v>2510</v>
      </c>
      <c r="M22">
        <v>2510</v>
      </c>
      <c r="N22">
        <v>3031</v>
      </c>
      <c r="O22">
        <v>3350</v>
      </c>
      <c r="P22">
        <v>3918</v>
      </c>
      <c r="Q22">
        <v>5496</v>
      </c>
      <c r="R22">
        <v>5975</v>
      </c>
      <c r="S22">
        <v>6425</v>
      </c>
      <c r="T22">
        <v>6559</v>
      </c>
      <c r="U22">
        <v>6677</v>
      </c>
      <c r="V22">
        <v>6879</v>
      </c>
      <c r="W22">
        <v>7225</v>
      </c>
      <c r="X22">
        <v>7430</v>
      </c>
      <c r="Y22">
        <v>7604</v>
      </c>
      <c r="Z22">
        <v>7756</v>
      </c>
      <c r="AA22">
        <v>7785</v>
      </c>
    </row>
    <row r="23" spans="1:38" x14ac:dyDescent="0.3">
      <c r="A23" s="4" t="s">
        <v>15</v>
      </c>
      <c r="B23">
        <v>18</v>
      </c>
      <c r="C23">
        <v>19</v>
      </c>
      <c r="D23">
        <v>20</v>
      </c>
      <c r="E23">
        <v>20</v>
      </c>
      <c r="F23">
        <v>22</v>
      </c>
      <c r="G23">
        <v>23</v>
      </c>
      <c r="H23">
        <v>23</v>
      </c>
      <c r="I23">
        <v>28</v>
      </c>
      <c r="J23">
        <v>36</v>
      </c>
      <c r="K23">
        <v>89</v>
      </c>
      <c r="L23">
        <v>118</v>
      </c>
      <c r="M23">
        <v>206</v>
      </c>
      <c r="N23">
        <v>237</v>
      </c>
      <c r="O23">
        <v>279</v>
      </c>
      <c r="P23">
        <v>302</v>
      </c>
      <c r="Q23">
        <v>434</v>
      </c>
      <c r="R23">
        <v>452</v>
      </c>
      <c r="S23">
        <v>470</v>
      </c>
      <c r="T23">
        <v>478</v>
      </c>
      <c r="U23">
        <v>483</v>
      </c>
      <c r="V23">
        <v>492</v>
      </c>
      <c r="W23">
        <v>502</v>
      </c>
      <c r="X23">
        <v>511</v>
      </c>
      <c r="Y23">
        <v>513</v>
      </c>
      <c r="Z23">
        <v>517</v>
      </c>
      <c r="AA23">
        <v>517</v>
      </c>
    </row>
    <row r="25" spans="1:38" s="3" customFormat="1" x14ac:dyDescent="0.3">
      <c r="A25" s="2" t="s">
        <v>0</v>
      </c>
      <c r="B25" s="3">
        <v>44038</v>
      </c>
      <c r="C25" s="3">
        <v>44045</v>
      </c>
      <c r="D25" s="3">
        <v>44052</v>
      </c>
      <c r="E25" s="3">
        <v>44059</v>
      </c>
      <c r="F25" s="3">
        <v>44066</v>
      </c>
      <c r="G25" s="3">
        <v>44073</v>
      </c>
      <c r="H25" s="3">
        <v>44080</v>
      </c>
    </row>
    <row r="26" spans="1:38" x14ac:dyDescent="0.3">
      <c r="A26" s="4" t="s">
        <v>16</v>
      </c>
      <c r="B26">
        <v>117</v>
      </c>
      <c r="C26">
        <v>158</v>
      </c>
      <c r="D26">
        <v>354</v>
      </c>
      <c r="E26">
        <v>944</v>
      </c>
      <c r="F26">
        <v>1744</v>
      </c>
      <c r="G26">
        <v>649</v>
      </c>
      <c r="H26">
        <v>275</v>
      </c>
    </row>
    <row r="27" spans="1:38" x14ac:dyDescent="0.3">
      <c r="A27" s="4" t="s">
        <v>17</v>
      </c>
      <c r="B27">
        <v>13</v>
      </c>
      <c r="C27">
        <v>13</v>
      </c>
      <c r="D27">
        <v>10</v>
      </c>
      <c r="E27">
        <v>166</v>
      </c>
      <c r="F27">
        <v>337</v>
      </c>
      <c r="G27">
        <v>78</v>
      </c>
      <c r="H27">
        <v>26</v>
      </c>
    </row>
    <row r="28" spans="1:38" x14ac:dyDescent="0.3">
      <c r="A28" s="4" t="s">
        <v>18</v>
      </c>
      <c r="B28">
        <f>SUM(B26)</f>
        <v>117</v>
      </c>
      <c r="C28">
        <f>SUM(B26:C26)</f>
        <v>275</v>
      </c>
      <c r="D28">
        <f>SUM(B26:D26)</f>
        <v>629</v>
      </c>
      <c r="E28">
        <f t="shared" ref="E28:H29" si="4">SUM(B26:E26)</f>
        <v>1573</v>
      </c>
      <c r="F28" s="5">
        <f t="shared" si="4"/>
        <v>3200</v>
      </c>
      <c r="G28" s="5">
        <f t="shared" si="4"/>
        <v>3691</v>
      </c>
      <c r="H28" s="5">
        <f t="shared" si="4"/>
        <v>3612</v>
      </c>
    </row>
    <row r="29" spans="1:38" x14ac:dyDescent="0.3">
      <c r="A29" s="4" t="s">
        <v>19</v>
      </c>
      <c r="B29">
        <f>SUM(B27)</f>
        <v>13</v>
      </c>
      <c r="C29">
        <f>SUM(B27:C27)</f>
        <v>26</v>
      </c>
      <c r="D29">
        <f>SUM(B27:D27)</f>
        <v>36</v>
      </c>
      <c r="E29">
        <f t="shared" si="4"/>
        <v>202</v>
      </c>
      <c r="F29" s="5">
        <f t="shared" si="4"/>
        <v>526</v>
      </c>
      <c r="G29" s="5">
        <f t="shared" si="4"/>
        <v>591</v>
      </c>
      <c r="H29" s="5">
        <f t="shared" si="4"/>
        <v>607</v>
      </c>
    </row>
    <row r="31" spans="1:38" s="3" customFormat="1" x14ac:dyDescent="0.3">
      <c r="A31" s="2" t="s">
        <v>2</v>
      </c>
      <c r="B31" s="3">
        <v>44046</v>
      </c>
      <c r="C31" s="3">
        <v>44047</v>
      </c>
      <c r="D31" s="3">
        <v>44048</v>
      </c>
      <c r="E31" s="3">
        <v>44049</v>
      </c>
      <c r="F31" s="3">
        <v>44050</v>
      </c>
      <c r="G31" s="3">
        <v>44051</v>
      </c>
      <c r="H31" s="3">
        <v>44052</v>
      </c>
      <c r="I31" s="3">
        <v>44053</v>
      </c>
      <c r="J31" s="3">
        <v>44054</v>
      </c>
      <c r="K31" s="3">
        <v>44055</v>
      </c>
      <c r="L31" s="3">
        <f t="shared" ref="L31:T31" si="5">K31+1</f>
        <v>44056</v>
      </c>
      <c r="M31" s="3">
        <f t="shared" si="5"/>
        <v>44057</v>
      </c>
      <c r="N31" s="3">
        <f t="shared" si="5"/>
        <v>44058</v>
      </c>
      <c r="O31" s="3">
        <f t="shared" si="5"/>
        <v>44059</v>
      </c>
      <c r="P31" s="3">
        <f t="shared" si="5"/>
        <v>44060</v>
      </c>
      <c r="Q31" s="3">
        <f t="shared" si="5"/>
        <v>44061</v>
      </c>
      <c r="R31" s="3">
        <f t="shared" si="5"/>
        <v>44062</v>
      </c>
      <c r="S31" s="3">
        <f t="shared" si="5"/>
        <v>44063</v>
      </c>
      <c r="T31" s="3">
        <f t="shared" si="5"/>
        <v>44064</v>
      </c>
      <c r="U31" s="3">
        <v>44065</v>
      </c>
      <c r="V31" s="3">
        <v>44066</v>
      </c>
      <c r="W31" s="3">
        <v>44067</v>
      </c>
      <c r="X31" s="3">
        <v>44068</v>
      </c>
      <c r="Y31" s="3">
        <v>44069</v>
      </c>
      <c r="Z31" s="3">
        <v>44070</v>
      </c>
      <c r="AA31" s="3">
        <v>44071</v>
      </c>
      <c r="AB31" s="3">
        <v>44072</v>
      </c>
      <c r="AC31" s="3">
        <v>44073</v>
      </c>
      <c r="AD31" s="3">
        <v>44074</v>
      </c>
      <c r="AE31" s="3">
        <f>AD31+1</f>
        <v>44075</v>
      </c>
      <c r="AF31" s="3">
        <f t="shared" ref="AF31:AQ31" si="6">AE31+1</f>
        <v>44076</v>
      </c>
      <c r="AG31" s="3">
        <f t="shared" si="6"/>
        <v>44077</v>
      </c>
      <c r="AH31" s="3">
        <f t="shared" si="6"/>
        <v>44078</v>
      </c>
      <c r="AI31" s="3">
        <f t="shared" si="6"/>
        <v>44079</v>
      </c>
      <c r="AJ31" s="3">
        <f t="shared" si="6"/>
        <v>44080</v>
      </c>
      <c r="AK31" s="3">
        <f t="shared" si="6"/>
        <v>44081</v>
      </c>
      <c r="AL31" s="3">
        <f t="shared" si="6"/>
        <v>44082</v>
      </c>
    </row>
    <row r="32" spans="1:38" x14ac:dyDescent="0.3">
      <c r="A32" s="4" t="s">
        <v>20</v>
      </c>
      <c r="B32">
        <v>3</v>
      </c>
      <c r="C32">
        <v>10</v>
      </c>
      <c r="D32">
        <v>7</v>
      </c>
      <c r="E32">
        <v>6</v>
      </c>
      <c r="F32">
        <v>3</v>
      </c>
      <c r="G32">
        <v>10</v>
      </c>
      <c r="H32">
        <v>7</v>
      </c>
      <c r="I32">
        <v>198</v>
      </c>
      <c r="J32">
        <v>18</v>
      </c>
      <c r="K32">
        <v>41</v>
      </c>
      <c r="L32">
        <v>42</v>
      </c>
      <c r="M32">
        <v>123</v>
      </c>
      <c r="N32">
        <v>11</v>
      </c>
      <c r="O32">
        <v>30</v>
      </c>
      <c r="P32">
        <v>420</v>
      </c>
      <c r="Q32">
        <v>355</v>
      </c>
      <c r="R32">
        <v>493</v>
      </c>
      <c r="S32">
        <v>256</v>
      </c>
      <c r="T32">
        <v>202</v>
      </c>
      <c r="U32">
        <v>104</v>
      </c>
      <c r="V32">
        <v>359</v>
      </c>
      <c r="W32">
        <v>683</v>
      </c>
      <c r="X32">
        <v>414</v>
      </c>
      <c r="Y32">
        <v>409</v>
      </c>
      <c r="Z32">
        <v>632</v>
      </c>
      <c r="AA32">
        <v>517</v>
      </c>
      <c r="AB32">
        <v>380</v>
      </c>
      <c r="AC32">
        <v>369</v>
      </c>
      <c r="AD32">
        <v>561</v>
      </c>
      <c r="AE32">
        <v>429</v>
      </c>
      <c r="AF32">
        <v>311</v>
      </c>
      <c r="AG32">
        <v>501</v>
      </c>
      <c r="AH32">
        <v>312</v>
      </c>
      <c r="AI32">
        <v>200</v>
      </c>
      <c r="AJ32">
        <v>185</v>
      </c>
      <c r="AK32">
        <v>248</v>
      </c>
      <c r="AL32">
        <v>163</v>
      </c>
    </row>
    <row r="33" spans="1:39" x14ac:dyDescent="0.3">
      <c r="A33" s="4" t="s">
        <v>21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2</v>
      </c>
      <c r="I33">
        <v>6</v>
      </c>
      <c r="J33">
        <v>5</v>
      </c>
      <c r="K33">
        <v>9</v>
      </c>
      <c r="L33">
        <v>14</v>
      </c>
      <c r="M33">
        <v>14</v>
      </c>
      <c r="N33">
        <v>4</v>
      </c>
      <c r="O33">
        <v>16</v>
      </c>
      <c r="P33">
        <v>98</v>
      </c>
      <c r="Q33">
        <v>80</v>
      </c>
      <c r="R33">
        <v>76</v>
      </c>
      <c r="S33">
        <v>23</v>
      </c>
      <c r="T33">
        <v>24</v>
      </c>
      <c r="U33">
        <v>19</v>
      </c>
      <c r="V33">
        <v>30</v>
      </c>
      <c r="W33">
        <v>30</v>
      </c>
      <c r="X33">
        <v>19</v>
      </c>
      <c r="Y33">
        <v>18</v>
      </c>
      <c r="Z33">
        <v>15</v>
      </c>
      <c r="AA33">
        <v>17</v>
      </c>
      <c r="AB33">
        <v>10</v>
      </c>
      <c r="AC33">
        <v>3</v>
      </c>
      <c r="AD33">
        <v>6</v>
      </c>
      <c r="AE33">
        <v>9</v>
      </c>
      <c r="AF33">
        <v>3</v>
      </c>
      <c r="AG33">
        <v>2</v>
      </c>
      <c r="AH33">
        <v>4</v>
      </c>
      <c r="AI33">
        <v>1</v>
      </c>
      <c r="AJ33">
        <v>7</v>
      </c>
      <c r="AK33">
        <v>1</v>
      </c>
      <c r="AL33">
        <v>7</v>
      </c>
    </row>
    <row r="34" spans="1:39" x14ac:dyDescent="0.3">
      <c r="A34" s="4" t="s">
        <v>14</v>
      </c>
      <c r="B34" s="5">
        <f>SUM(B32)</f>
        <v>3</v>
      </c>
      <c r="C34" s="5">
        <f>SUM(B32:C32)</f>
        <v>13</v>
      </c>
      <c r="D34" s="5">
        <f>SUM($B$32:D32)</f>
        <v>20</v>
      </c>
      <c r="E34" s="5">
        <f>SUM($B$32:E32)</f>
        <v>26</v>
      </c>
      <c r="F34" s="5">
        <f>SUM($B$32:F32)</f>
        <v>29</v>
      </c>
      <c r="G34" s="5">
        <f>SUM($B$32:G32)</f>
        <v>39</v>
      </c>
      <c r="H34" s="5">
        <f>SUM($B$32:H32)</f>
        <v>46</v>
      </c>
      <c r="I34" s="5">
        <f>SUM($B$32:I32)</f>
        <v>244</v>
      </c>
      <c r="J34" s="5">
        <f>SUM($B$32:J32)</f>
        <v>262</v>
      </c>
      <c r="K34" s="5">
        <f>SUM($B$32:K32)</f>
        <v>303</v>
      </c>
      <c r="L34" s="5">
        <f>SUM($B$32:L32)</f>
        <v>345</v>
      </c>
      <c r="M34" s="5">
        <f>SUM($B$32:M32)</f>
        <v>468</v>
      </c>
      <c r="N34" s="5">
        <f>SUM($B$32:N32)</f>
        <v>479</v>
      </c>
      <c r="O34" s="5">
        <f>SUM($B$32:O32)</f>
        <v>509</v>
      </c>
      <c r="P34" s="5">
        <f>SUM($B$32:P32)</f>
        <v>929</v>
      </c>
      <c r="Q34" s="5">
        <f>SUM($B$32:Q32)</f>
        <v>1284</v>
      </c>
      <c r="R34" s="5">
        <f>SUM($B$32:R32)</f>
        <v>1777</v>
      </c>
      <c r="S34" s="5">
        <f>SUM($B$32:S32)</f>
        <v>2033</v>
      </c>
      <c r="T34" s="5">
        <f>SUM($B$32:T32)</f>
        <v>2235</v>
      </c>
      <c r="U34" s="5">
        <f>SUM($B$32:U32)</f>
        <v>2339</v>
      </c>
      <c r="V34" s="5">
        <f>SUM($B$32:V32)</f>
        <v>2698</v>
      </c>
      <c r="W34" s="5">
        <f>SUM($B$32:W32)</f>
        <v>3381</v>
      </c>
      <c r="X34" s="5">
        <f>SUM($B$32:X32)</f>
        <v>3795</v>
      </c>
      <c r="Y34" s="5">
        <f>SUM($B$32:Y32)</f>
        <v>4204</v>
      </c>
      <c r="Z34" s="5">
        <f>SUM($B$32:Z32)</f>
        <v>4836</v>
      </c>
      <c r="AA34" s="5">
        <f>SUM($B$32:AA32)</f>
        <v>5353</v>
      </c>
      <c r="AB34" s="5">
        <f>SUM($B$32:AB32)</f>
        <v>5733</v>
      </c>
      <c r="AC34" s="5">
        <f>SUM($B$32:AC32)</f>
        <v>6102</v>
      </c>
      <c r="AD34" s="5">
        <f>SUM($B$32:AD32)</f>
        <v>6663</v>
      </c>
      <c r="AE34" s="5">
        <f>SUM($B$32:AE32)</f>
        <v>7092</v>
      </c>
      <c r="AF34" s="5">
        <f>SUM($B$32:AF32)</f>
        <v>7403</v>
      </c>
      <c r="AG34" s="5">
        <f>SUM($B$32:AG32)</f>
        <v>7904</v>
      </c>
      <c r="AH34" s="5">
        <f>SUM($B$32:AH32)</f>
        <v>8216</v>
      </c>
      <c r="AI34" s="5">
        <f>SUM($B$32:AI32)</f>
        <v>8416</v>
      </c>
      <c r="AJ34" s="5">
        <f>SUM($B$32:AJ32)</f>
        <v>8601</v>
      </c>
      <c r="AK34" s="5">
        <f>SUM($B$32:AK32)</f>
        <v>8849</v>
      </c>
      <c r="AL34" s="5">
        <f>SUM($B$32:AL32)</f>
        <v>9012</v>
      </c>
    </row>
    <row r="35" spans="1:39" x14ac:dyDescent="0.3">
      <c r="A35" s="4" t="s">
        <v>15</v>
      </c>
      <c r="B35" s="5">
        <f>SUM(B33)</f>
        <v>0</v>
      </c>
      <c r="C35" s="5">
        <f>SUM($B$33:C33)</f>
        <v>0</v>
      </c>
      <c r="D35" s="5">
        <f>SUM($B$33:D33)</f>
        <v>0</v>
      </c>
      <c r="E35" s="5">
        <f>SUM($B$33:E33)</f>
        <v>0</v>
      </c>
      <c r="F35" s="5">
        <f>SUM($B$33:F33)</f>
        <v>0</v>
      </c>
      <c r="G35" s="5">
        <f>SUM($B$33:G33)</f>
        <v>1</v>
      </c>
      <c r="H35" s="5">
        <f>SUM($B$33:H33)</f>
        <v>3</v>
      </c>
      <c r="I35" s="5">
        <f>SUM($B$33:I33)</f>
        <v>9</v>
      </c>
      <c r="J35" s="5">
        <f>SUM($B$33:J33)</f>
        <v>14</v>
      </c>
      <c r="K35" s="5">
        <f>SUM($B$33:K33)</f>
        <v>23</v>
      </c>
      <c r="L35" s="5">
        <f>SUM($B$33:L33)</f>
        <v>37</v>
      </c>
      <c r="M35" s="5">
        <f>SUM($B$33:M33)</f>
        <v>51</v>
      </c>
      <c r="N35" s="5">
        <f>SUM($B$33:N33)</f>
        <v>55</v>
      </c>
      <c r="O35" s="5">
        <f>SUM($B$33:O33)</f>
        <v>71</v>
      </c>
      <c r="P35" s="5">
        <f>SUM($B$33:P33)</f>
        <v>169</v>
      </c>
      <c r="Q35" s="5">
        <f>SUM($B$33:Q33)</f>
        <v>249</v>
      </c>
      <c r="R35" s="5">
        <f>SUM($B$33:R33)</f>
        <v>325</v>
      </c>
      <c r="S35" s="5">
        <f>SUM($B$33:S33)</f>
        <v>348</v>
      </c>
      <c r="T35" s="5">
        <f>SUM($B$33:T33)</f>
        <v>372</v>
      </c>
      <c r="U35" s="5">
        <f>SUM($B$33:U33)</f>
        <v>391</v>
      </c>
      <c r="V35" s="5">
        <f>SUM($B$33:V33)</f>
        <v>421</v>
      </c>
      <c r="W35" s="5">
        <f>SUM($B$33:W33)</f>
        <v>451</v>
      </c>
      <c r="X35" s="5">
        <f>SUM($B$33:X33)</f>
        <v>470</v>
      </c>
      <c r="Y35" s="5">
        <f>SUM($B$33:Y33)</f>
        <v>488</v>
      </c>
      <c r="Z35" s="5">
        <f>SUM($B$33:Z33)</f>
        <v>503</v>
      </c>
      <c r="AA35" s="5">
        <f>SUM($B$33:AA33)</f>
        <v>520</v>
      </c>
      <c r="AB35" s="5">
        <f>SUM($B$33:AB33)</f>
        <v>530</v>
      </c>
      <c r="AC35" s="5">
        <f>SUM($B$33:AC33)</f>
        <v>533</v>
      </c>
      <c r="AD35" s="5">
        <f>SUM($B$33:AD33)</f>
        <v>539</v>
      </c>
      <c r="AE35" s="5">
        <f>SUM($B$33:AE33)</f>
        <v>548</v>
      </c>
      <c r="AF35" s="5">
        <f>SUM($B$33:AF33)</f>
        <v>551</v>
      </c>
      <c r="AG35" s="5">
        <f>SUM($B$33:AG33)</f>
        <v>553</v>
      </c>
      <c r="AH35" s="5">
        <f>SUM($B$33:AH33)</f>
        <v>557</v>
      </c>
      <c r="AI35" s="5">
        <f>SUM($B$33:AI33)</f>
        <v>558</v>
      </c>
      <c r="AJ35" s="5">
        <f>SUM($B$33:AJ33)</f>
        <v>565</v>
      </c>
      <c r="AK35" s="5">
        <f>SUM($B$33:AK33)</f>
        <v>566</v>
      </c>
      <c r="AL35" s="5">
        <f>SUM($B$33:AL33)</f>
        <v>573</v>
      </c>
    </row>
    <row r="37" spans="1:39" s="3" customFormat="1" x14ac:dyDescent="0.3">
      <c r="A37" s="2" t="s">
        <v>6</v>
      </c>
      <c r="B37" s="3">
        <v>44056</v>
      </c>
      <c r="C37" s="3">
        <v>44063</v>
      </c>
      <c r="D37" s="3">
        <v>44070</v>
      </c>
      <c r="E37" s="3">
        <v>44077</v>
      </c>
      <c r="F37" s="3">
        <v>44080</v>
      </c>
    </row>
    <row r="38" spans="1:39" x14ac:dyDescent="0.3">
      <c r="A38" s="4" t="s">
        <v>16</v>
      </c>
      <c r="B38">
        <v>233</v>
      </c>
      <c r="C38">
        <v>281</v>
      </c>
      <c r="D38">
        <v>4020</v>
      </c>
      <c r="E38">
        <v>3435</v>
      </c>
      <c r="F38">
        <v>686</v>
      </c>
    </row>
    <row r="39" spans="1:39" x14ac:dyDescent="0.3">
      <c r="A39" s="4" t="s">
        <v>17</v>
      </c>
      <c r="B39">
        <v>0</v>
      </c>
      <c r="C39">
        <v>7</v>
      </c>
      <c r="D39">
        <f>D38-3940</f>
        <v>80</v>
      </c>
      <c r="E39">
        <v>113</v>
      </c>
      <c r="F39">
        <v>22</v>
      </c>
    </row>
    <row r="40" spans="1:39" x14ac:dyDescent="0.3">
      <c r="A40" s="4" t="s">
        <v>18</v>
      </c>
      <c r="B40">
        <f>SUM(B38)</f>
        <v>233</v>
      </c>
      <c r="C40">
        <f>SUM($B$38:C38)</f>
        <v>514</v>
      </c>
      <c r="D40" s="5">
        <f>SUM($B$38:D38)</f>
        <v>4534</v>
      </c>
      <c r="E40" s="5">
        <f>SUM($B$38:E38)</f>
        <v>7969</v>
      </c>
      <c r="F40" s="5">
        <f>SUM($B$38:F38)</f>
        <v>8655</v>
      </c>
    </row>
    <row r="41" spans="1:39" x14ac:dyDescent="0.3">
      <c r="A41" s="4" t="s">
        <v>19</v>
      </c>
      <c r="B41">
        <f>SUM(B39)</f>
        <v>0</v>
      </c>
      <c r="C41">
        <f>SUM($B$39:C39)</f>
        <v>7</v>
      </c>
      <c r="D41" s="5">
        <f>SUM($B$39:D39)</f>
        <v>87</v>
      </c>
      <c r="E41" s="5">
        <f>SUM($B$39:E39)</f>
        <v>200</v>
      </c>
      <c r="F41" s="5">
        <f>SUM($B$39:F39)</f>
        <v>222</v>
      </c>
    </row>
    <row r="43" spans="1:39" s="3" customFormat="1" x14ac:dyDescent="0.3">
      <c r="A43" s="2" t="s">
        <v>8</v>
      </c>
      <c r="B43" s="3">
        <v>44044</v>
      </c>
      <c r="C43" s="3">
        <f t="shared" ref="C43:T43" si="7">B43+1</f>
        <v>44045</v>
      </c>
      <c r="D43" s="3">
        <f t="shared" si="7"/>
        <v>44046</v>
      </c>
      <c r="E43" s="3">
        <f t="shared" si="7"/>
        <v>44047</v>
      </c>
      <c r="F43" s="3">
        <f t="shared" si="7"/>
        <v>44048</v>
      </c>
      <c r="G43" s="3">
        <f t="shared" si="7"/>
        <v>44049</v>
      </c>
      <c r="H43" s="3">
        <f t="shared" si="7"/>
        <v>44050</v>
      </c>
      <c r="I43" s="3">
        <f t="shared" si="7"/>
        <v>44051</v>
      </c>
      <c r="J43" s="3">
        <f t="shared" si="7"/>
        <v>44052</v>
      </c>
      <c r="K43" s="3">
        <f t="shared" si="7"/>
        <v>44053</v>
      </c>
      <c r="L43" s="3">
        <f t="shared" si="7"/>
        <v>44054</v>
      </c>
      <c r="M43" s="3">
        <f t="shared" si="7"/>
        <v>44055</v>
      </c>
      <c r="N43" s="3">
        <f t="shared" si="7"/>
        <v>44056</v>
      </c>
      <c r="O43" s="3">
        <f t="shared" si="7"/>
        <v>44057</v>
      </c>
      <c r="P43" s="3">
        <f t="shared" si="7"/>
        <v>44058</v>
      </c>
      <c r="Q43" s="3">
        <f t="shared" si="7"/>
        <v>44059</v>
      </c>
      <c r="R43" s="3">
        <f t="shared" si="7"/>
        <v>44060</v>
      </c>
      <c r="S43" s="3">
        <f t="shared" si="7"/>
        <v>44061</v>
      </c>
      <c r="T43" s="3">
        <f t="shared" si="7"/>
        <v>44062</v>
      </c>
      <c r="U43" s="3">
        <v>44063</v>
      </c>
      <c r="V43" s="3">
        <v>44064</v>
      </c>
      <c r="W43" s="3">
        <v>44065</v>
      </c>
      <c r="X43" s="3">
        <v>44066</v>
      </c>
      <c r="Y43" s="3">
        <v>44067</v>
      </c>
      <c r="Z43" s="3">
        <v>44068</v>
      </c>
      <c r="AA43" s="3">
        <v>44069</v>
      </c>
      <c r="AB43" s="3">
        <v>44070</v>
      </c>
      <c r="AC43" s="3">
        <v>44071</v>
      </c>
      <c r="AD43" s="3">
        <v>44072</v>
      </c>
      <c r="AE43" s="3">
        <v>44073</v>
      </c>
      <c r="AF43" s="3">
        <f>AE43+1</f>
        <v>44074</v>
      </c>
      <c r="AG43" s="3">
        <f t="shared" ref="AG43:AL43" si="8">AF43+1</f>
        <v>44075</v>
      </c>
      <c r="AH43" s="3">
        <f t="shared" si="8"/>
        <v>44076</v>
      </c>
      <c r="AI43" s="3">
        <f t="shared" si="8"/>
        <v>44077</v>
      </c>
      <c r="AJ43" s="3">
        <f t="shared" si="8"/>
        <v>44078</v>
      </c>
      <c r="AK43" s="3">
        <f t="shared" si="8"/>
        <v>44079</v>
      </c>
      <c r="AL43" s="3">
        <f t="shared" si="8"/>
        <v>44080</v>
      </c>
      <c r="AM43" s="3">
        <f>AL43+1</f>
        <v>44081</v>
      </c>
    </row>
    <row r="44" spans="1:39" x14ac:dyDescent="0.3">
      <c r="A44" s="4" t="s">
        <v>20</v>
      </c>
      <c r="B44">
        <v>3</v>
      </c>
      <c r="C44">
        <v>17</v>
      </c>
      <c r="D44">
        <v>27</v>
      </c>
      <c r="E44">
        <v>299</v>
      </c>
      <c r="F44">
        <v>55</v>
      </c>
      <c r="G44">
        <v>45</v>
      </c>
      <c r="H44">
        <v>1</v>
      </c>
      <c r="I44">
        <v>0</v>
      </c>
      <c r="J44">
        <v>11</v>
      </c>
      <c r="K44">
        <v>0</v>
      </c>
      <c r="L44">
        <v>103</v>
      </c>
      <c r="M44">
        <v>276</v>
      </c>
      <c r="N44">
        <v>114</v>
      </c>
      <c r="O44">
        <v>208</v>
      </c>
      <c r="P44">
        <v>134</v>
      </c>
      <c r="Q44">
        <v>99</v>
      </c>
      <c r="R44">
        <v>228</v>
      </c>
      <c r="S44">
        <v>233</v>
      </c>
      <c r="T44">
        <v>398</v>
      </c>
      <c r="U44">
        <v>270</v>
      </c>
      <c r="V44">
        <v>377</v>
      </c>
      <c r="W44">
        <v>240</v>
      </c>
      <c r="X44">
        <v>259</v>
      </c>
      <c r="Y44">
        <v>589</v>
      </c>
      <c r="Z44">
        <v>248</v>
      </c>
      <c r="AA44">
        <v>615</v>
      </c>
      <c r="AB44">
        <v>188</v>
      </c>
      <c r="AC44">
        <v>645</v>
      </c>
      <c r="AD44">
        <v>169</v>
      </c>
      <c r="AE44">
        <v>137</v>
      </c>
      <c r="AF44">
        <v>1240</v>
      </c>
      <c r="AG44">
        <v>795</v>
      </c>
      <c r="AH44">
        <v>1923</v>
      </c>
      <c r="AI44">
        <v>924</v>
      </c>
      <c r="AJ44">
        <v>642</v>
      </c>
      <c r="AK44">
        <v>278</v>
      </c>
      <c r="AL44">
        <v>218</v>
      </c>
      <c r="AM44">
        <v>188</v>
      </c>
    </row>
    <row r="45" spans="1:39" x14ac:dyDescent="0.3">
      <c r="A45" s="4" t="s">
        <v>21</v>
      </c>
      <c r="B45">
        <v>0</v>
      </c>
      <c r="C45">
        <v>0</v>
      </c>
      <c r="D45">
        <v>0</v>
      </c>
      <c r="E45">
        <v>2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</v>
      </c>
      <c r="O45">
        <v>1</v>
      </c>
      <c r="P45">
        <v>4</v>
      </c>
      <c r="Q45">
        <v>2</v>
      </c>
      <c r="R45">
        <v>10</v>
      </c>
      <c r="S45">
        <v>0</v>
      </c>
      <c r="T45">
        <v>4</v>
      </c>
      <c r="U45">
        <v>9</v>
      </c>
      <c r="V45">
        <v>14</v>
      </c>
      <c r="W45">
        <v>5</v>
      </c>
      <c r="X45">
        <v>11</v>
      </c>
      <c r="Y45">
        <v>16</v>
      </c>
      <c r="Z45">
        <v>7</v>
      </c>
      <c r="AA45">
        <v>8</v>
      </c>
      <c r="AB45">
        <v>10</v>
      </c>
      <c r="AC45">
        <v>27</v>
      </c>
      <c r="AD45">
        <v>3</v>
      </c>
      <c r="AE45">
        <v>3</v>
      </c>
      <c r="AF45">
        <v>34</v>
      </c>
      <c r="AG45">
        <v>27</v>
      </c>
      <c r="AH45">
        <v>18</v>
      </c>
      <c r="AI45">
        <v>48</v>
      </c>
      <c r="AJ45">
        <v>12</v>
      </c>
      <c r="AK45">
        <v>25</v>
      </c>
      <c r="AL45">
        <v>12</v>
      </c>
      <c r="AM45">
        <v>3</v>
      </c>
    </row>
    <row r="46" spans="1:39" x14ac:dyDescent="0.3">
      <c r="A46" s="4" t="s">
        <v>14</v>
      </c>
      <c r="B46">
        <f>SUM(B44)</f>
        <v>3</v>
      </c>
      <c r="C46">
        <f>SUM($B$44:C44)</f>
        <v>20</v>
      </c>
      <c r="D46">
        <f>SUM($B$44:D44)</f>
        <v>47</v>
      </c>
      <c r="E46">
        <f>SUM($B$44:E44)</f>
        <v>346</v>
      </c>
      <c r="F46">
        <f>SUM($B$44:F44)</f>
        <v>401</v>
      </c>
      <c r="G46">
        <f>SUM($B$44:G44)</f>
        <v>446</v>
      </c>
      <c r="H46">
        <f>SUM($B$44:H44)</f>
        <v>447</v>
      </c>
      <c r="I46">
        <f>SUM($B$44:I44)</f>
        <v>447</v>
      </c>
      <c r="J46">
        <f>SUM($B$44:J44)</f>
        <v>458</v>
      </c>
      <c r="K46">
        <f>SUM($B$44:K44)</f>
        <v>458</v>
      </c>
      <c r="L46">
        <f>SUM($B$44:L44)</f>
        <v>561</v>
      </c>
      <c r="M46">
        <f>SUM($B$44:M44)</f>
        <v>837</v>
      </c>
      <c r="N46">
        <f>SUM($B$44:N44)</f>
        <v>951</v>
      </c>
      <c r="O46">
        <f>SUM($B$44:O44)</f>
        <v>1159</v>
      </c>
      <c r="P46">
        <f>SUM($B$44:P44)</f>
        <v>1293</v>
      </c>
      <c r="Q46">
        <f>SUM($B$44:Q44)</f>
        <v>1392</v>
      </c>
      <c r="R46">
        <f>SUM($B$44:R44)</f>
        <v>1620</v>
      </c>
      <c r="S46">
        <f>SUM($B$44:S44)</f>
        <v>1853</v>
      </c>
      <c r="T46">
        <f>SUM($B$44:T44)</f>
        <v>2251</v>
      </c>
      <c r="U46" s="5">
        <f>SUM($B$44:U44)</f>
        <v>2521</v>
      </c>
      <c r="V46" s="5">
        <f>SUM($B$44:V44)</f>
        <v>2898</v>
      </c>
      <c r="W46" s="5">
        <f>SUM($B$44:W44)</f>
        <v>3138</v>
      </c>
      <c r="X46" s="5">
        <f>SUM($B$44:X44)</f>
        <v>3397</v>
      </c>
      <c r="Y46" s="5">
        <f>SUM($B$44:Y44)</f>
        <v>3986</v>
      </c>
      <c r="Z46" s="5">
        <f>SUM($B$44:Z44)</f>
        <v>4234</v>
      </c>
      <c r="AA46" s="5">
        <f>SUM($B$44:AA44)</f>
        <v>4849</v>
      </c>
      <c r="AB46" s="5">
        <f>SUM($B$44:AB44)</f>
        <v>5037</v>
      </c>
      <c r="AC46" s="5">
        <f>SUM($B$44:AC44)</f>
        <v>5682</v>
      </c>
      <c r="AD46" s="5">
        <f>SUM($B$44:AD44)</f>
        <v>5851</v>
      </c>
      <c r="AE46" s="5">
        <f>SUM($B$44:AE44)</f>
        <v>5988</v>
      </c>
      <c r="AF46" s="5">
        <f>SUM($B$44:AF44)</f>
        <v>7228</v>
      </c>
      <c r="AG46" s="5">
        <f>SUM($B$44:AG44)</f>
        <v>8023</v>
      </c>
      <c r="AH46" s="5">
        <f>SUM($B$44:AH44)</f>
        <v>9946</v>
      </c>
      <c r="AI46" s="5">
        <f>SUM($B$44:AI44)</f>
        <v>10870</v>
      </c>
      <c r="AJ46" s="5">
        <f>SUM($B$44:AJ44)</f>
        <v>11512</v>
      </c>
      <c r="AK46" s="5">
        <f>SUM($B$44:AK44)</f>
        <v>11790</v>
      </c>
      <c r="AL46" s="5">
        <f>SUM($B$44:AL44)</f>
        <v>12008</v>
      </c>
      <c r="AM46" s="5">
        <f>SUM($B$44:AM44)</f>
        <v>12196</v>
      </c>
    </row>
    <row r="47" spans="1:39" x14ac:dyDescent="0.3">
      <c r="A47" s="4" t="s">
        <v>15</v>
      </c>
      <c r="B47">
        <f>SUM(B45)</f>
        <v>0</v>
      </c>
      <c r="C47">
        <f>SUM($B$45:C45)</f>
        <v>0</v>
      </c>
      <c r="D47">
        <f>SUM($B$45:D45)</f>
        <v>0</v>
      </c>
      <c r="E47">
        <f>SUM($B$45:E45)</f>
        <v>2</v>
      </c>
      <c r="F47">
        <f>SUM($B$45:F45)</f>
        <v>3</v>
      </c>
      <c r="G47">
        <f>SUM($B$45:G45)</f>
        <v>4</v>
      </c>
      <c r="H47">
        <f>SUM($B$45:H45)</f>
        <v>4</v>
      </c>
      <c r="I47">
        <f>SUM($B$45:I45)</f>
        <v>4</v>
      </c>
      <c r="J47">
        <f>SUM($B$45:J45)</f>
        <v>4</v>
      </c>
      <c r="K47">
        <f>SUM($B$45:K45)</f>
        <v>4</v>
      </c>
      <c r="L47">
        <f>SUM($B$45:L45)</f>
        <v>4</v>
      </c>
      <c r="M47">
        <f>SUM($B$45:M45)</f>
        <v>4</v>
      </c>
      <c r="N47">
        <f>SUM($B$45:N45)</f>
        <v>6</v>
      </c>
      <c r="O47">
        <f>SUM($B$45:O45)</f>
        <v>7</v>
      </c>
      <c r="P47">
        <f>SUM($B$45:P45)</f>
        <v>11</v>
      </c>
      <c r="Q47">
        <f>SUM($B$45:Q45)</f>
        <v>13</v>
      </c>
      <c r="R47">
        <f>SUM($B$45:R45)</f>
        <v>23</v>
      </c>
      <c r="S47">
        <f>SUM($B$45:S45)</f>
        <v>23</v>
      </c>
      <c r="T47">
        <f>SUM($B$45:T45)</f>
        <v>27</v>
      </c>
      <c r="U47" s="5">
        <f>SUM($B$45:U45)</f>
        <v>36</v>
      </c>
      <c r="V47" s="5">
        <f>SUM($B$45:V45)</f>
        <v>50</v>
      </c>
      <c r="W47" s="5">
        <f>SUM($B$45:W45)</f>
        <v>55</v>
      </c>
      <c r="X47" s="5">
        <f>SUM($B$45:X45)</f>
        <v>66</v>
      </c>
      <c r="Y47" s="5">
        <f>SUM($B$45:Y45)</f>
        <v>82</v>
      </c>
      <c r="Z47" s="5">
        <f>SUM($B$45:Z45)</f>
        <v>89</v>
      </c>
      <c r="AA47" s="5">
        <f>SUM($B$45:AA45)</f>
        <v>97</v>
      </c>
      <c r="AB47" s="5">
        <f>SUM($B$45:AB45)</f>
        <v>107</v>
      </c>
      <c r="AC47" s="5">
        <f>SUM($B$45:AC45)</f>
        <v>134</v>
      </c>
      <c r="AD47" s="5">
        <f>SUM($B$45:AD45)</f>
        <v>137</v>
      </c>
      <c r="AE47" s="5">
        <f>SUM($B$45:AE45)</f>
        <v>140</v>
      </c>
      <c r="AF47" s="5">
        <f>SUM($B$45:AF45)</f>
        <v>174</v>
      </c>
      <c r="AG47" s="5">
        <f>SUM($B$45:AG45)</f>
        <v>201</v>
      </c>
      <c r="AH47" s="5">
        <f>SUM($B$45:AH45)</f>
        <v>219</v>
      </c>
      <c r="AI47" s="5">
        <f>SUM($B$45:AI45)</f>
        <v>267</v>
      </c>
      <c r="AJ47" s="5">
        <f>SUM($B$45:AJ45)</f>
        <v>279</v>
      </c>
      <c r="AK47" s="5">
        <f>SUM($B$45:AK45)</f>
        <v>304</v>
      </c>
      <c r="AL47" s="5">
        <f>SUM($B$45:AL45)</f>
        <v>316</v>
      </c>
      <c r="AM47" s="5">
        <f>SUM($B$45:AM45)</f>
        <v>319</v>
      </c>
    </row>
    <row r="49" spans="1:34" s="3" customFormat="1" ht="15" customHeight="1" x14ac:dyDescent="0.3">
      <c r="A49" s="2" t="s">
        <v>10</v>
      </c>
      <c r="B49" s="3">
        <v>44058</v>
      </c>
      <c r="C49" s="3">
        <v>44064</v>
      </c>
      <c r="D49" s="3">
        <v>44071</v>
      </c>
      <c r="E49" s="3">
        <v>44078</v>
      </c>
    </row>
    <row r="50" spans="1:34" x14ac:dyDescent="0.3">
      <c r="A50" s="4" t="s">
        <v>16</v>
      </c>
      <c r="B50">
        <f>5854+516</f>
        <v>6370</v>
      </c>
      <c r="C50">
        <v>5028</v>
      </c>
      <c r="D50">
        <v>5642</v>
      </c>
      <c r="E50">
        <v>6840</v>
      </c>
    </row>
    <row r="51" spans="1:34" x14ac:dyDescent="0.3">
      <c r="A51" s="4" t="s">
        <v>17</v>
      </c>
      <c r="B51">
        <f>15</f>
        <v>15</v>
      </c>
      <c r="C51">
        <v>22</v>
      </c>
      <c r="D51">
        <v>9</v>
      </c>
      <c r="E51">
        <v>6</v>
      </c>
    </row>
    <row r="52" spans="1:34" x14ac:dyDescent="0.3">
      <c r="A52" s="4" t="s">
        <v>18</v>
      </c>
      <c r="B52">
        <f>B50</f>
        <v>6370</v>
      </c>
      <c r="C52">
        <f>SUM($B$50:C50)</f>
        <v>11398</v>
      </c>
      <c r="D52" s="5">
        <f>SUM($B$50:D50)</f>
        <v>17040</v>
      </c>
      <c r="E52" s="5">
        <f>SUM($B$50:E50)</f>
        <v>23880</v>
      </c>
    </row>
    <row r="53" spans="1:34" x14ac:dyDescent="0.3">
      <c r="A53" s="4" t="s">
        <v>19</v>
      </c>
      <c r="B53">
        <f>B51</f>
        <v>15</v>
      </c>
      <c r="C53">
        <f>SUM($B$51:C51)</f>
        <v>37</v>
      </c>
      <c r="D53" s="5">
        <f>SUM($B$51:D51)</f>
        <v>46</v>
      </c>
      <c r="E53" s="5">
        <f>SUM($B$51:E51)</f>
        <v>52</v>
      </c>
    </row>
    <row r="55" spans="1:34" s="3" customFormat="1" x14ac:dyDescent="0.3">
      <c r="A55" s="2" t="s">
        <v>12</v>
      </c>
      <c r="B55" s="3">
        <v>44049</v>
      </c>
      <c r="C55" s="3">
        <v>44050</v>
      </c>
      <c r="D55" s="3">
        <f t="shared" ref="D55:Q55" si="9">C55+1</f>
        <v>44051</v>
      </c>
      <c r="E55" s="3">
        <f t="shared" si="9"/>
        <v>44052</v>
      </c>
      <c r="F55" s="3">
        <f t="shared" si="9"/>
        <v>44053</v>
      </c>
      <c r="G55" s="3">
        <f t="shared" si="9"/>
        <v>44054</v>
      </c>
      <c r="H55" s="3">
        <f t="shared" si="9"/>
        <v>44055</v>
      </c>
      <c r="I55" s="3">
        <f t="shared" si="9"/>
        <v>44056</v>
      </c>
      <c r="J55" s="3">
        <f t="shared" si="9"/>
        <v>44057</v>
      </c>
      <c r="K55" s="3">
        <f t="shared" si="9"/>
        <v>44058</v>
      </c>
      <c r="L55" s="3">
        <f t="shared" si="9"/>
        <v>44059</v>
      </c>
      <c r="M55" s="3">
        <f t="shared" si="9"/>
        <v>44060</v>
      </c>
      <c r="N55" s="3">
        <f t="shared" si="9"/>
        <v>44061</v>
      </c>
      <c r="O55" s="3">
        <f t="shared" si="9"/>
        <v>44062</v>
      </c>
      <c r="P55" s="3">
        <f t="shared" si="9"/>
        <v>44063</v>
      </c>
      <c r="Q55" s="3">
        <f t="shared" si="9"/>
        <v>44064</v>
      </c>
      <c r="R55" s="3">
        <v>44065</v>
      </c>
      <c r="S55" s="3">
        <v>44066</v>
      </c>
      <c r="T55" s="3">
        <v>44067</v>
      </c>
      <c r="U55" s="3">
        <v>44068</v>
      </c>
      <c r="V55" s="3">
        <v>44069</v>
      </c>
      <c r="W55" s="3">
        <v>44070</v>
      </c>
      <c r="X55" s="3">
        <v>44071</v>
      </c>
      <c r="Y55" s="3">
        <v>44072</v>
      </c>
      <c r="Z55" s="3">
        <v>44073</v>
      </c>
      <c r="AA55" s="3">
        <v>44074</v>
      </c>
      <c r="AB55" s="3">
        <f>AA55+1</f>
        <v>44075</v>
      </c>
      <c r="AC55" s="3">
        <f t="shared" ref="AC55:AG55" si="10">AB55+1</f>
        <v>44076</v>
      </c>
      <c r="AD55" s="3">
        <f t="shared" si="10"/>
        <v>44077</v>
      </c>
      <c r="AE55" s="3">
        <f t="shared" si="10"/>
        <v>44078</v>
      </c>
      <c r="AF55" s="3">
        <f t="shared" si="10"/>
        <v>44079</v>
      </c>
      <c r="AG55" s="3">
        <f t="shared" si="10"/>
        <v>44080</v>
      </c>
      <c r="AH55" s="3">
        <f>AG55+1</f>
        <v>44081</v>
      </c>
    </row>
    <row r="56" spans="1:34" x14ac:dyDescent="0.3">
      <c r="A56" s="4" t="s">
        <v>20</v>
      </c>
      <c r="B56">
        <v>145</v>
      </c>
      <c r="C56">
        <v>115</v>
      </c>
      <c r="D56">
        <v>0</v>
      </c>
      <c r="E56">
        <v>0</v>
      </c>
      <c r="F56">
        <v>85</v>
      </c>
      <c r="G56">
        <v>83</v>
      </c>
      <c r="H56">
        <v>234</v>
      </c>
      <c r="I56">
        <v>573</v>
      </c>
      <c r="J56">
        <v>10</v>
      </c>
      <c r="K56">
        <v>0</v>
      </c>
      <c r="L56">
        <v>0</v>
      </c>
      <c r="M56">
        <v>659</v>
      </c>
      <c r="N56">
        <v>597</v>
      </c>
      <c r="O56">
        <v>811</v>
      </c>
      <c r="P56">
        <v>1029</v>
      </c>
      <c r="Q56">
        <v>1013</v>
      </c>
      <c r="R56">
        <v>671</v>
      </c>
      <c r="S56">
        <v>851</v>
      </c>
      <c r="T56">
        <v>1460</v>
      </c>
      <c r="U56">
        <v>1778</v>
      </c>
      <c r="V56">
        <v>1351</v>
      </c>
      <c r="W56">
        <v>1505</v>
      </c>
      <c r="X56">
        <v>2056</v>
      </c>
      <c r="Y56">
        <v>11</v>
      </c>
      <c r="Z56">
        <v>3</v>
      </c>
      <c r="AA56">
        <v>2163</v>
      </c>
      <c r="AB56">
        <v>2185</v>
      </c>
      <c r="AC56">
        <v>1299</v>
      </c>
      <c r="AD56">
        <v>2051</v>
      </c>
      <c r="AE56">
        <v>2367</v>
      </c>
      <c r="AF56">
        <v>4</v>
      </c>
      <c r="AG56">
        <v>2</v>
      </c>
      <c r="AH56">
        <v>2083</v>
      </c>
    </row>
    <row r="57" spans="1:34" x14ac:dyDescent="0.3">
      <c r="A57" s="4" t="s">
        <v>21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3</v>
      </c>
      <c r="Q57">
        <v>0</v>
      </c>
      <c r="R57">
        <v>1</v>
      </c>
      <c r="S57">
        <v>1</v>
      </c>
      <c r="T57">
        <v>1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1</v>
      </c>
      <c r="AD57">
        <v>1</v>
      </c>
      <c r="AE57">
        <v>2</v>
      </c>
      <c r="AF57">
        <v>0</v>
      </c>
      <c r="AG57">
        <v>0</v>
      </c>
      <c r="AH57">
        <v>0</v>
      </c>
    </row>
    <row r="58" spans="1:34" x14ac:dyDescent="0.3">
      <c r="A58" s="4" t="s">
        <v>14</v>
      </c>
      <c r="B58" s="5">
        <f>SUM($B$56:B56)</f>
        <v>145</v>
      </c>
      <c r="C58">
        <f>SUM($B$56:C56)</f>
        <v>260</v>
      </c>
      <c r="D58" s="5">
        <f>SUM($B$56:D56)</f>
        <v>260</v>
      </c>
      <c r="E58" s="5">
        <f>SUM($B$56:E56)</f>
        <v>260</v>
      </c>
      <c r="F58" s="5">
        <f>SUM($B$56:F56)</f>
        <v>345</v>
      </c>
      <c r="G58" s="5">
        <f>SUM($B$56:G56)</f>
        <v>428</v>
      </c>
      <c r="H58" s="5">
        <f>SUM($B$56:H56)</f>
        <v>662</v>
      </c>
      <c r="I58" s="5">
        <f>SUM($B$56:I56)</f>
        <v>1235</v>
      </c>
      <c r="J58" s="5">
        <f>SUM($B$56:J56)</f>
        <v>1245</v>
      </c>
      <c r="K58" s="5">
        <f>SUM($B$56:K56)</f>
        <v>1245</v>
      </c>
      <c r="L58" s="5">
        <f>SUM($B$56:L56)</f>
        <v>1245</v>
      </c>
      <c r="M58" s="5">
        <f>SUM($B$56:M56)</f>
        <v>1904</v>
      </c>
      <c r="N58" s="5">
        <f>SUM($B$56:N56)</f>
        <v>2501</v>
      </c>
      <c r="O58" s="5">
        <f>SUM($B$56:O56)</f>
        <v>3312</v>
      </c>
      <c r="P58" s="5">
        <f>SUM($B$56:P56)</f>
        <v>4341</v>
      </c>
      <c r="Q58" s="5">
        <f>SUM($B$56:Q56)</f>
        <v>5354</v>
      </c>
      <c r="R58" s="5">
        <f>SUM($B$56:R56)</f>
        <v>6025</v>
      </c>
      <c r="S58" s="5">
        <f>SUM($B$56:S56)</f>
        <v>6876</v>
      </c>
      <c r="T58" s="5">
        <f>SUM($B$56:T56)</f>
        <v>8336</v>
      </c>
      <c r="U58" s="5">
        <f>SUM($B$56:U56)</f>
        <v>10114</v>
      </c>
      <c r="V58" s="5">
        <f>SUM($B$56:V56)</f>
        <v>11465</v>
      </c>
      <c r="W58" s="5">
        <f>SUM($B$56:W56)</f>
        <v>12970</v>
      </c>
      <c r="X58" s="5">
        <f>SUM($B$56:X56)</f>
        <v>15026</v>
      </c>
      <c r="Y58" s="5">
        <f>SUM($B$56:Y56)</f>
        <v>15037</v>
      </c>
      <c r="Z58" s="5">
        <f>SUM($B$56:Z56)</f>
        <v>15040</v>
      </c>
      <c r="AA58" s="5">
        <f>SUM($B$56:AA56)</f>
        <v>17203</v>
      </c>
      <c r="AB58" s="5">
        <f>SUM($B$56:AB56)</f>
        <v>19388</v>
      </c>
      <c r="AC58" s="5">
        <f>SUM($B$56:AC56)</f>
        <v>20687</v>
      </c>
      <c r="AD58" s="5">
        <f>SUM($B$56:AD56)</f>
        <v>22738</v>
      </c>
      <c r="AE58" s="5">
        <f>SUM($B$56:AE56)</f>
        <v>25105</v>
      </c>
      <c r="AF58" s="5">
        <f>SUM($B$56:AF56)</f>
        <v>25109</v>
      </c>
      <c r="AG58" s="5">
        <f>SUM($B$56:AG56)</f>
        <v>25111</v>
      </c>
      <c r="AH58" s="5">
        <f>SUM($B$56:AH56)</f>
        <v>27194</v>
      </c>
    </row>
    <row r="59" spans="1:34" x14ac:dyDescent="0.3">
      <c r="A59" s="4" t="s">
        <v>15</v>
      </c>
      <c r="B59" s="5">
        <f>SUM($B$57:B57)</f>
        <v>0</v>
      </c>
      <c r="C59">
        <f>SUM($B$57:C57)</f>
        <v>0</v>
      </c>
      <c r="D59" s="5">
        <f>SUM($B$57:D57)</f>
        <v>0</v>
      </c>
      <c r="E59" s="5">
        <f>SUM($B$57:E57)</f>
        <v>0</v>
      </c>
      <c r="F59" s="5">
        <f>SUM($B$57:F57)</f>
        <v>0</v>
      </c>
      <c r="G59" s="5">
        <f>SUM($B$57:G57)</f>
        <v>1</v>
      </c>
      <c r="H59" s="5">
        <f>SUM($B$57:H57)</f>
        <v>1</v>
      </c>
      <c r="I59" s="5">
        <f>SUM($B$57:I57)</f>
        <v>1</v>
      </c>
      <c r="J59" s="5">
        <f>SUM($B$57:J57)</f>
        <v>1</v>
      </c>
      <c r="K59" s="5">
        <f>SUM($B$57:K57)</f>
        <v>1</v>
      </c>
      <c r="L59" s="5">
        <f>SUM($B$57:L57)</f>
        <v>1</v>
      </c>
      <c r="M59" s="5">
        <f>SUM($B$57:M57)</f>
        <v>2</v>
      </c>
      <c r="N59" s="5">
        <f>SUM($B$57:N57)</f>
        <v>2</v>
      </c>
      <c r="O59" s="5">
        <f>SUM($B$57:O57)</f>
        <v>2</v>
      </c>
      <c r="P59" s="5">
        <f>SUM($B$57:P57)</f>
        <v>5</v>
      </c>
      <c r="Q59" s="5">
        <f>SUM($B$57:Q57)</f>
        <v>5</v>
      </c>
      <c r="R59" s="5">
        <f>SUM($B$57:R57)</f>
        <v>6</v>
      </c>
      <c r="S59" s="5">
        <f>SUM($B$57:S57)</f>
        <v>7</v>
      </c>
      <c r="T59" s="5">
        <f>SUM($B$57:T57)</f>
        <v>8</v>
      </c>
      <c r="U59" s="5">
        <f>SUM($B$57:U57)</f>
        <v>8</v>
      </c>
      <c r="V59" s="5">
        <f>SUM($B$57:V57)</f>
        <v>9</v>
      </c>
      <c r="W59" s="5">
        <f>SUM($B$57:W57)</f>
        <v>9</v>
      </c>
      <c r="X59" s="5">
        <f>SUM($B$57:X57)</f>
        <v>9</v>
      </c>
      <c r="Y59" s="5">
        <f>SUM($B$57:Y57)</f>
        <v>9</v>
      </c>
      <c r="Z59" s="5">
        <f>SUM($B$57:Z57)</f>
        <v>9</v>
      </c>
      <c r="AA59" s="5">
        <f>SUM($B$57:AA57)</f>
        <v>9</v>
      </c>
      <c r="AB59" s="5">
        <f>SUM($B$57:AB57)</f>
        <v>9</v>
      </c>
      <c r="AC59" s="5">
        <f>SUM($B$57:AC57)</f>
        <v>10</v>
      </c>
      <c r="AD59" s="5">
        <f>SUM($B$57:AD57)</f>
        <v>11</v>
      </c>
      <c r="AE59" s="5">
        <f>SUM($B$57:AE57)</f>
        <v>13</v>
      </c>
      <c r="AF59" s="5">
        <f>SUM($B$57:AF57)</f>
        <v>13</v>
      </c>
      <c r="AG59" s="5">
        <f>SUM($B$57:AG57)</f>
        <v>13</v>
      </c>
      <c r="AH59" s="5">
        <f>SUM($B$57:AH57)</f>
        <v>13</v>
      </c>
    </row>
    <row r="61" spans="1:34" x14ac:dyDescent="0.3">
      <c r="A61" s="4" t="s">
        <v>22</v>
      </c>
      <c r="B61" s="3">
        <v>44049</v>
      </c>
      <c r="C61" s="3">
        <v>44054</v>
      </c>
      <c r="D61" s="3">
        <v>44061</v>
      </c>
      <c r="E61" s="3">
        <v>44064</v>
      </c>
      <c r="F61" s="3">
        <v>44067</v>
      </c>
      <c r="G61" s="3">
        <v>44069</v>
      </c>
      <c r="H61" s="3">
        <v>44071</v>
      </c>
      <c r="I61" s="3">
        <v>44074</v>
      </c>
      <c r="J61" s="3">
        <v>44076</v>
      </c>
      <c r="K61" s="3">
        <v>44078</v>
      </c>
      <c r="L61" s="3">
        <v>44081</v>
      </c>
      <c r="M61" s="3">
        <v>44083</v>
      </c>
    </row>
    <row r="62" spans="1:34" x14ac:dyDescent="0.3">
      <c r="A62" s="4" t="s">
        <v>16</v>
      </c>
    </row>
    <row r="63" spans="1:34" x14ac:dyDescent="0.3">
      <c r="A63" s="4" t="s">
        <v>17</v>
      </c>
      <c r="B63">
        <v>0</v>
      </c>
      <c r="C63">
        <v>3</v>
      </c>
      <c r="D63">
        <v>2</v>
      </c>
      <c r="E63">
        <v>5</v>
      </c>
      <c r="F63">
        <v>2</v>
      </c>
      <c r="G63">
        <v>7</v>
      </c>
      <c r="H63">
        <v>1</v>
      </c>
      <c r="I63">
        <v>4</v>
      </c>
      <c r="J63">
        <v>1</v>
      </c>
      <c r="K63">
        <v>0</v>
      </c>
      <c r="L63">
        <v>1</v>
      </c>
      <c r="M63">
        <v>2</v>
      </c>
    </row>
    <row r="64" spans="1:34" x14ac:dyDescent="0.3">
      <c r="A64" s="4" t="s">
        <v>18</v>
      </c>
      <c r="B64" s="5">
        <f>SUM($B$62:B62)</f>
        <v>0</v>
      </c>
      <c r="C64">
        <f>SUM($B$62:C62)</f>
        <v>0</v>
      </c>
      <c r="D64" s="5">
        <f>SUM($B$62:D62)</f>
        <v>0</v>
      </c>
      <c r="E64" s="5">
        <f>SUM($B$62:E62)</f>
        <v>0</v>
      </c>
      <c r="F64" s="5">
        <f>SUM($B$62:F62)</f>
        <v>0</v>
      </c>
      <c r="G64" s="5">
        <f>SUM($B$62:G62)</f>
        <v>0</v>
      </c>
      <c r="H64">
        <v>0</v>
      </c>
      <c r="I64">
        <v>0</v>
      </c>
      <c r="J64" s="5">
        <v>0</v>
      </c>
      <c r="K64" s="5">
        <v>0</v>
      </c>
      <c r="L64" s="5">
        <v>0</v>
      </c>
      <c r="M64" s="5">
        <v>0</v>
      </c>
    </row>
    <row r="65" spans="1:95" x14ac:dyDescent="0.3">
      <c r="A65" s="4" t="s">
        <v>19</v>
      </c>
      <c r="B65" s="5">
        <f>SUM($B$62:B63)</f>
        <v>0</v>
      </c>
      <c r="C65" s="5">
        <f>SUM($B$62:C63)</f>
        <v>3</v>
      </c>
      <c r="D65" s="5">
        <f>SUM($B$62:D63)</f>
        <v>5</v>
      </c>
      <c r="E65" s="5">
        <f>SUM($B$62:E63)</f>
        <v>10</v>
      </c>
      <c r="F65" s="5">
        <f>SUM($B$62:F63)</f>
        <v>12</v>
      </c>
      <c r="G65" s="5">
        <f>SUM($B$62:G63)</f>
        <v>19</v>
      </c>
      <c r="H65" s="5">
        <f>SUM($B$62:H63)</f>
        <v>20</v>
      </c>
      <c r="I65" s="5">
        <f>SUM($B$62:I63)</f>
        <v>24</v>
      </c>
      <c r="J65" s="5">
        <f>SUM($B$62:J63)</f>
        <v>25</v>
      </c>
      <c r="K65" s="5">
        <f>SUM($B$62:K63)</f>
        <v>25</v>
      </c>
      <c r="L65" s="5">
        <f>SUM($B$62:L63)</f>
        <v>26</v>
      </c>
      <c r="M65" s="5">
        <f>SUM($B$62:M63)</f>
        <v>28</v>
      </c>
    </row>
    <row r="67" spans="1:95" x14ac:dyDescent="0.3">
      <c r="A67" s="4" t="s">
        <v>24</v>
      </c>
      <c r="B67" s="3">
        <v>44052</v>
      </c>
      <c r="C67" s="3">
        <v>44062</v>
      </c>
      <c r="D67" s="3">
        <v>44063</v>
      </c>
      <c r="E67" s="3">
        <v>44064</v>
      </c>
      <c r="F67" s="3">
        <v>44065</v>
      </c>
      <c r="G67" s="3">
        <v>44066</v>
      </c>
      <c r="H67" s="3">
        <v>44067</v>
      </c>
      <c r="I67" s="3">
        <v>44068</v>
      </c>
      <c r="J67" s="3">
        <v>44069</v>
      </c>
      <c r="K67" s="3">
        <v>44070</v>
      </c>
      <c r="L67" s="3">
        <v>44071</v>
      </c>
      <c r="M67" s="3">
        <v>44072</v>
      </c>
      <c r="N67" s="3">
        <v>44073</v>
      </c>
      <c r="O67" s="3">
        <v>44074</v>
      </c>
      <c r="P67" s="3">
        <f>O67+1</f>
        <v>44075</v>
      </c>
      <c r="Q67" s="3">
        <f t="shared" ref="Q67:W67" si="11">P67+1</f>
        <v>44076</v>
      </c>
      <c r="R67" s="3">
        <f t="shared" si="11"/>
        <v>44077</v>
      </c>
      <c r="S67" s="3">
        <f t="shared" si="11"/>
        <v>44078</v>
      </c>
      <c r="T67" s="3">
        <f t="shared" si="11"/>
        <v>44079</v>
      </c>
      <c r="U67" s="3">
        <f t="shared" si="11"/>
        <v>44080</v>
      </c>
      <c r="V67" s="3">
        <f t="shared" si="11"/>
        <v>44081</v>
      </c>
      <c r="W67" s="3">
        <f t="shared" si="11"/>
        <v>44082</v>
      </c>
    </row>
    <row r="68" spans="1:95" x14ac:dyDescent="0.3">
      <c r="A68" s="4" t="s">
        <v>20</v>
      </c>
      <c r="B68">
        <v>333</v>
      </c>
      <c r="C68">
        <v>811</v>
      </c>
      <c r="D68">
        <v>1410</v>
      </c>
      <c r="E68">
        <v>852</v>
      </c>
      <c r="F68">
        <v>764</v>
      </c>
      <c r="G68">
        <v>519</v>
      </c>
      <c r="H68">
        <v>6</v>
      </c>
      <c r="I68">
        <v>270</v>
      </c>
      <c r="J68">
        <v>1319</v>
      </c>
      <c r="K68">
        <v>856</v>
      </c>
      <c r="L68">
        <v>246</v>
      </c>
      <c r="M68">
        <v>1766</v>
      </c>
      <c r="N68">
        <v>2507</v>
      </c>
      <c r="O68">
        <v>300</v>
      </c>
      <c r="P68">
        <v>0</v>
      </c>
      <c r="Q68">
        <v>1259</v>
      </c>
      <c r="R68">
        <v>261</v>
      </c>
      <c r="S68">
        <v>1437</v>
      </c>
      <c r="T68">
        <v>2374</v>
      </c>
      <c r="U68">
        <v>1284</v>
      </c>
      <c r="V68">
        <v>19</v>
      </c>
      <c r="W68">
        <v>456</v>
      </c>
    </row>
    <row r="69" spans="1:95" x14ac:dyDescent="0.3">
      <c r="A69" s="4" t="s">
        <v>21</v>
      </c>
      <c r="B69">
        <v>1</v>
      </c>
      <c r="C69">
        <v>2</v>
      </c>
      <c r="D69">
        <v>2</v>
      </c>
      <c r="E69">
        <v>0</v>
      </c>
      <c r="F69">
        <v>1</v>
      </c>
      <c r="G69">
        <v>1</v>
      </c>
      <c r="H69">
        <v>0</v>
      </c>
      <c r="I69">
        <v>1</v>
      </c>
      <c r="J69">
        <v>5</v>
      </c>
      <c r="K69">
        <v>3</v>
      </c>
      <c r="L69">
        <v>1</v>
      </c>
      <c r="M69">
        <v>4</v>
      </c>
      <c r="N69">
        <v>0</v>
      </c>
      <c r="O69">
        <v>4</v>
      </c>
      <c r="P69">
        <v>0</v>
      </c>
      <c r="Q69">
        <v>9</v>
      </c>
      <c r="R69">
        <v>56</v>
      </c>
      <c r="S69">
        <v>9</v>
      </c>
      <c r="T69">
        <v>7</v>
      </c>
      <c r="U69">
        <v>28</v>
      </c>
      <c r="V69">
        <v>0</v>
      </c>
      <c r="W69">
        <v>0</v>
      </c>
    </row>
    <row r="70" spans="1:95" x14ac:dyDescent="0.3">
      <c r="A70" s="4" t="s">
        <v>14</v>
      </c>
      <c r="B70" s="5">
        <f>SUM($B$68:B68)</f>
        <v>333</v>
      </c>
      <c r="C70" s="5">
        <f>SUM($B$68:C68)</f>
        <v>1144</v>
      </c>
      <c r="D70" s="5">
        <f>SUM($B$68:D68)</f>
        <v>2554</v>
      </c>
      <c r="E70" s="5">
        <f>SUM($B$68:E68)</f>
        <v>3406</v>
      </c>
      <c r="F70" s="5">
        <f>SUM($B$68:F68)</f>
        <v>4170</v>
      </c>
      <c r="G70">
        <f>SUM($B$68:G68)</f>
        <v>4689</v>
      </c>
      <c r="H70" s="5">
        <f>SUM($B$68:H68)</f>
        <v>4695</v>
      </c>
      <c r="I70" s="5">
        <f>SUM($B$68:I68)</f>
        <v>4965</v>
      </c>
      <c r="J70" s="5">
        <f>SUM($B$68:J68)</f>
        <v>6284</v>
      </c>
      <c r="K70" s="5">
        <f>SUM($B$68:K68)</f>
        <v>7140</v>
      </c>
      <c r="L70" s="5">
        <f>SUM($B$68:L68)</f>
        <v>7386</v>
      </c>
      <c r="M70" s="5">
        <f>SUM($B$68:M68)</f>
        <v>9152</v>
      </c>
      <c r="N70" s="5">
        <f>SUM($B$68:N68)</f>
        <v>11659</v>
      </c>
      <c r="O70" s="5">
        <f>SUM($B$68:O68)</f>
        <v>11959</v>
      </c>
      <c r="P70" s="5">
        <f>SUM($B$68:P68)</f>
        <v>11959</v>
      </c>
      <c r="Q70" s="5">
        <f>SUM($B$68:Q68)</f>
        <v>13218</v>
      </c>
      <c r="R70" s="5">
        <f>SUM($B$68:R68)</f>
        <v>13479</v>
      </c>
      <c r="S70" s="5">
        <f>SUM($B$68:S68)</f>
        <v>14916</v>
      </c>
      <c r="T70" s="5">
        <f>SUM($B$68:T68)</f>
        <v>17290</v>
      </c>
      <c r="U70" s="5">
        <f>SUM($B$68:U68)</f>
        <v>18574</v>
      </c>
      <c r="V70" s="5">
        <f>SUM($B$68:V68)</f>
        <v>18593</v>
      </c>
      <c r="W70" s="5">
        <f>SUM($B$68:W68)</f>
        <v>19049</v>
      </c>
    </row>
    <row r="71" spans="1:95" x14ac:dyDescent="0.3">
      <c r="A71" s="4" t="s">
        <v>15</v>
      </c>
      <c r="B71" s="5">
        <f>SUM($B$69:B69)</f>
        <v>1</v>
      </c>
      <c r="C71" s="5">
        <f>SUM($B$69:C69)</f>
        <v>3</v>
      </c>
      <c r="D71" s="5">
        <f>SUM($B$69:D69)</f>
        <v>5</v>
      </c>
      <c r="E71" s="5">
        <f>SUM($B$69:E69)</f>
        <v>5</v>
      </c>
      <c r="F71" s="5">
        <f>SUM($B$69:F69)</f>
        <v>6</v>
      </c>
      <c r="G71" s="5">
        <f>SUM($B$69:G69)</f>
        <v>7</v>
      </c>
      <c r="H71" s="5">
        <f>SUM($B$69:H69)</f>
        <v>7</v>
      </c>
      <c r="I71" s="5">
        <f>SUM($B$69:I69)</f>
        <v>8</v>
      </c>
      <c r="J71" s="5">
        <f>SUM($B$69:J69)</f>
        <v>13</v>
      </c>
      <c r="K71" s="5">
        <f>SUM($B$69:K69)</f>
        <v>16</v>
      </c>
      <c r="L71" s="5">
        <f>SUM($B$69:L69)</f>
        <v>17</v>
      </c>
      <c r="M71" s="5">
        <f>SUM($B$69:M69)</f>
        <v>21</v>
      </c>
      <c r="N71" s="5">
        <f>SUM($B$69:N69)</f>
        <v>21</v>
      </c>
      <c r="O71" s="5">
        <f>SUM($B$69:O69)</f>
        <v>25</v>
      </c>
      <c r="P71" s="5">
        <f>SUM($B$69:P69)</f>
        <v>25</v>
      </c>
      <c r="Q71" s="5">
        <f>SUM($B$69:Q69)</f>
        <v>34</v>
      </c>
      <c r="R71" s="5">
        <f>SUM($B$69:R69)</f>
        <v>90</v>
      </c>
      <c r="S71" s="5">
        <f>SUM($B$69:S69)</f>
        <v>99</v>
      </c>
      <c r="T71" s="5">
        <f>SUM($B$69:T69)</f>
        <v>106</v>
      </c>
      <c r="U71" s="5">
        <f>SUM($B$69:U69)</f>
        <v>134</v>
      </c>
      <c r="V71" s="5">
        <f>SUM($B$69:V69)</f>
        <v>134</v>
      </c>
      <c r="W71" s="5">
        <f>SUM($B$69:W69)</f>
        <v>134</v>
      </c>
    </row>
    <row r="73" spans="1:95" x14ac:dyDescent="0.3">
      <c r="A73" s="4" t="s">
        <v>26</v>
      </c>
      <c r="B73" s="3">
        <v>43905</v>
      </c>
      <c r="C73" s="3">
        <f>B73+7</f>
        <v>43912</v>
      </c>
      <c r="D73" s="3">
        <f t="shared" ref="D73:AB73" si="12">C73+7</f>
        <v>43919</v>
      </c>
      <c r="E73" s="3">
        <f t="shared" si="12"/>
        <v>43926</v>
      </c>
      <c r="F73" s="3">
        <f t="shared" si="12"/>
        <v>43933</v>
      </c>
      <c r="G73" s="3">
        <f t="shared" si="12"/>
        <v>43940</v>
      </c>
      <c r="H73" s="3">
        <f t="shared" si="12"/>
        <v>43947</v>
      </c>
      <c r="I73" s="3">
        <f t="shared" si="12"/>
        <v>43954</v>
      </c>
      <c r="J73" s="3">
        <f t="shared" si="12"/>
        <v>43961</v>
      </c>
      <c r="K73" s="3">
        <f t="shared" si="12"/>
        <v>43968</v>
      </c>
      <c r="L73" s="3">
        <f t="shared" si="12"/>
        <v>43975</v>
      </c>
      <c r="M73" s="3">
        <f t="shared" si="12"/>
        <v>43982</v>
      </c>
      <c r="N73" s="3">
        <f t="shared" si="12"/>
        <v>43989</v>
      </c>
      <c r="O73" s="3">
        <f t="shared" si="12"/>
        <v>43996</v>
      </c>
      <c r="P73" s="3">
        <f t="shared" si="12"/>
        <v>44003</v>
      </c>
      <c r="Q73" s="3">
        <f t="shared" si="12"/>
        <v>44010</v>
      </c>
      <c r="R73" s="3">
        <f t="shared" si="12"/>
        <v>44017</v>
      </c>
      <c r="S73" s="3">
        <f t="shared" si="12"/>
        <v>44024</v>
      </c>
      <c r="T73" s="3">
        <f t="shared" si="12"/>
        <v>44031</v>
      </c>
      <c r="U73" s="3">
        <f t="shared" si="12"/>
        <v>44038</v>
      </c>
      <c r="V73" s="3">
        <f t="shared" si="12"/>
        <v>44045</v>
      </c>
      <c r="W73" s="3">
        <f t="shared" si="12"/>
        <v>44052</v>
      </c>
      <c r="X73" s="3">
        <f t="shared" si="12"/>
        <v>44059</v>
      </c>
      <c r="Y73" s="3">
        <f t="shared" si="12"/>
        <v>44066</v>
      </c>
      <c r="Z73" s="3">
        <f t="shared" si="12"/>
        <v>44073</v>
      </c>
      <c r="AA73" s="3">
        <f t="shared" si="12"/>
        <v>44080</v>
      </c>
      <c r="AB73" s="3"/>
    </row>
    <row r="74" spans="1:95" x14ac:dyDescent="0.3">
      <c r="A74" s="4" t="s">
        <v>16</v>
      </c>
      <c r="B74">
        <v>36</v>
      </c>
      <c r="C74">
        <v>273</v>
      </c>
      <c r="D74">
        <v>179</v>
      </c>
      <c r="E74">
        <v>120</v>
      </c>
      <c r="F74">
        <v>106</v>
      </c>
      <c r="G74">
        <v>86</v>
      </c>
      <c r="H74">
        <v>124</v>
      </c>
      <c r="I74">
        <v>129</v>
      </c>
      <c r="J74">
        <v>163</v>
      </c>
      <c r="K74">
        <v>162</v>
      </c>
      <c r="L74">
        <v>160</v>
      </c>
      <c r="M74">
        <v>156</v>
      </c>
      <c r="N74">
        <v>199</v>
      </c>
      <c r="O74">
        <v>329</v>
      </c>
      <c r="P74">
        <v>439</v>
      </c>
      <c r="Q74">
        <v>346</v>
      </c>
      <c r="R74">
        <v>395</v>
      </c>
      <c r="S74">
        <v>570</v>
      </c>
      <c r="T74">
        <v>521</v>
      </c>
      <c r="U74">
        <v>460</v>
      </c>
      <c r="V74">
        <v>559</v>
      </c>
      <c r="W74">
        <v>1019</v>
      </c>
      <c r="X74">
        <v>866</v>
      </c>
      <c r="Y74">
        <v>870</v>
      </c>
      <c r="Z74">
        <v>1544</v>
      </c>
      <c r="AA74">
        <v>996</v>
      </c>
    </row>
    <row r="75" spans="1:95" x14ac:dyDescent="0.3">
      <c r="A75" s="4" t="s">
        <v>28</v>
      </c>
      <c r="B75">
        <v>0.19400000000000001</v>
      </c>
      <c r="C75">
        <v>0.125</v>
      </c>
      <c r="D75">
        <v>0.223</v>
      </c>
      <c r="E75">
        <v>0.16700000000000001</v>
      </c>
      <c r="F75">
        <v>8.5000000000000006E-2</v>
      </c>
      <c r="G75">
        <v>4.7E-2</v>
      </c>
      <c r="H75">
        <v>0.04</v>
      </c>
      <c r="I75">
        <v>8.0000000000000002E-3</v>
      </c>
      <c r="J75">
        <v>2.5000000000000001E-2</v>
      </c>
      <c r="K75">
        <v>6.0000000000000001E-3</v>
      </c>
      <c r="L75">
        <v>1.9E-2</v>
      </c>
      <c r="M75">
        <v>6.0000000000000001E-3</v>
      </c>
      <c r="N75">
        <v>5.0000000000000001E-3</v>
      </c>
      <c r="O75">
        <v>1.4999999999999999E-2</v>
      </c>
      <c r="P75">
        <v>4.8000000000000001E-2</v>
      </c>
      <c r="Q75">
        <v>2.9000000000000001E-2</v>
      </c>
      <c r="R75">
        <v>2.5000000000000001E-2</v>
      </c>
      <c r="S75">
        <v>2.3E-2</v>
      </c>
      <c r="T75">
        <v>3.1E-2</v>
      </c>
      <c r="U75">
        <v>4.5999999999999999E-2</v>
      </c>
      <c r="V75">
        <v>3.9E-2</v>
      </c>
      <c r="W75">
        <v>1.6E-2</v>
      </c>
      <c r="X75">
        <v>0.01</v>
      </c>
      <c r="Y75">
        <v>8.9999999999999993E-3</v>
      </c>
      <c r="Z75">
        <v>0</v>
      </c>
      <c r="AA75">
        <v>3.3000000000000002E-2</v>
      </c>
    </row>
    <row r="76" spans="1:95" x14ac:dyDescent="0.3">
      <c r="A76" s="4" t="s">
        <v>17</v>
      </c>
      <c r="B76">
        <f>ROUND(B75*B74,0)</f>
        <v>7</v>
      </c>
      <c r="C76" s="5">
        <f t="shared" ref="C76:AA76" si="13">ROUND(C75*C74,0)</f>
        <v>34</v>
      </c>
      <c r="D76" s="5">
        <f t="shared" si="13"/>
        <v>40</v>
      </c>
      <c r="E76" s="5">
        <f t="shared" si="13"/>
        <v>20</v>
      </c>
      <c r="F76" s="5">
        <f t="shared" si="13"/>
        <v>9</v>
      </c>
      <c r="G76" s="5">
        <f t="shared" si="13"/>
        <v>4</v>
      </c>
      <c r="H76" s="5">
        <f t="shared" si="13"/>
        <v>5</v>
      </c>
      <c r="I76" s="5">
        <f t="shared" si="13"/>
        <v>1</v>
      </c>
      <c r="J76" s="5">
        <f t="shared" si="13"/>
        <v>4</v>
      </c>
      <c r="K76" s="5">
        <f t="shared" si="13"/>
        <v>1</v>
      </c>
      <c r="L76" s="5">
        <f t="shared" si="13"/>
        <v>3</v>
      </c>
      <c r="M76" s="5">
        <f t="shared" si="13"/>
        <v>1</v>
      </c>
      <c r="N76" s="5">
        <f t="shared" si="13"/>
        <v>1</v>
      </c>
      <c r="O76" s="5">
        <f t="shared" si="13"/>
        <v>5</v>
      </c>
      <c r="P76" s="5">
        <f t="shared" si="13"/>
        <v>21</v>
      </c>
      <c r="Q76" s="5">
        <f t="shared" si="13"/>
        <v>10</v>
      </c>
      <c r="R76" s="5">
        <f t="shared" si="13"/>
        <v>10</v>
      </c>
      <c r="S76" s="5">
        <f t="shared" si="13"/>
        <v>13</v>
      </c>
      <c r="T76" s="5">
        <f t="shared" si="13"/>
        <v>16</v>
      </c>
      <c r="U76" s="5">
        <f t="shared" si="13"/>
        <v>21</v>
      </c>
      <c r="V76" s="5">
        <f t="shared" si="13"/>
        <v>22</v>
      </c>
      <c r="W76" s="5">
        <f t="shared" si="13"/>
        <v>16</v>
      </c>
      <c r="X76" s="5">
        <f t="shared" si="13"/>
        <v>9</v>
      </c>
      <c r="Y76" s="5">
        <f t="shared" si="13"/>
        <v>8</v>
      </c>
      <c r="Z76" s="5">
        <f t="shared" si="13"/>
        <v>0</v>
      </c>
      <c r="AA76" s="5">
        <f t="shared" si="13"/>
        <v>33</v>
      </c>
    </row>
    <row r="77" spans="1:95" x14ac:dyDescent="0.3">
      <c r="A77" s="4" t="s">
        <v>18</v>
      </c>
      <c r="B77" s="5">
        <f>SUM($B$74:B74)</f>
        <v>36</v>
      </c>
      <c r="C77">
        <f>SUM($B$74:C74)</f>
        <v>309</v>
      </c>
      <c r="D77" s="5">
        <f>SUM($B$74:D74)</f>
        <v>488</v>
      </c>
      <c r="E77" s="5">
        <f>SUM($B$74:E74)</f>
        <v>608</v>
      </c>
      <c r="F77" s="5">
        <f>SUM($B$74:F74)</f>
        <v>714</v>
      </c>
      <c r="G77" s="5">
        <f>SUM($B$74:G74)</f>
        <v>800</v>
      </c>
      <c r="H77" s="5">
        <f>SUM($B$74:H74)</f>
        <v>924</v>
      </c>
      <c r="I77" s="5">
        <f>SUM($B$74:I74)</f>
        <v>1053</v>
      </c>
      <c r="J77" s="5">
        <f>SUM($B$74:J74)</f>
        <v>1216</v>
      </c>
      <c r="K77" s="5">
        <f>SUM($B$74:K74)</f>
        <v>1378</v>
      </c>
      <c r="L77" s="5">
        <f>SUM($B$74:L74)</f>
        <v>1538</v>
      </c>
      <c r="M77" s="5">
        <f>SUM($B$74:M74)</f>
        <v>1694</v>
      </c>
      <c r="N77" s="5">
        <f>SUM($B$74:N74)</f>
        <v>1893</v>
      </c>
      <c r="O77" s="5">
        <f>SUM($B$74:O74)</f>
        <v>2222</v>
      </c>
      <c r="P77" s="5">
        <f>SUM($B$74:P74)</f>
        <v>2661</v>
      </c>
      <c r="Q77" s="5">
        <f>SUM($B$74:Q74)</f>
        <v>3007</v>
      </c>
      <c r="R77" s="5">
        <f>SUM($B$74:R74)</f>
        <v>3402</v>
      </c>
      <c r="S77" s="5">
        <f>SUM($B$74:S74)</f>
        <v>3972</v>
      </c>
      <c r="T77" s="5">
        <f>SUM($B$74:T74)</f>
        <v>4493</v>
      </c>
      <c r="U77" s="5">
        <f>SUM($B$74:U74)</f>
        <v>4953</v>
      </c>
      <c r="V77" s="5">
        <f>SUM($B$74:V74)</f>
        <v>5512</v>
      </c>
      <c r="W77" s="5">
        <f>SUM($B$74:W74)</f>
        <v>6531</v>
      </c>
      <c r="X77" s="5">
        <f>SUM($B$74:X74)</f>
        <v>7397</v>
      </c>
      <c r="Y77" s="5">
        <f>SUM($B$74:Y74)</f>
        <v>8267</v>
      </c>
      <c r="Z77" s="5">
        <f>SUM($B$74:Z74)</f>
        <v>9811</v>
      </c>
      <c r="AA77" s="5">
        <f>SUM($B$74:AA74)</f>
        <v>10807</v>
      </c>
    </row>
    <row r="78" spans="1:95" x14ac:dyDescent="0.3">
      <c r="A78" s="4" t="s">
        <v>19</v>
      </c>
      <c r="B78" s="5">
        <f>SUM($B$75:B75)</f>
        <v>0.19400000000000001</v>
      </c>
      <c r="C78" s="5">
        <f>SUM($B$75:C75)</f>
        <v>0.31900000000000001</v>
      </c>
      <c r="D78" s="5">
        <f>SUM($B$75:D75)</f>
        <v>0.54200000000000004</v>
      </c>
      <c r="E78" s="5">
        <f>SUM($B$75:E75)</f>
        <v>0.70900000000000007</v>
      </c>
      <c r="F78" s="5">
        <f>SUM($B$75:F75)</f>
        <v>0.79400000000000004</v>
      </c>
      <c r="G78" s="5">
        <f>SUM($B$75:G75)</f>
        <v>0.84100000000000008</v>
      </c>
      <c r="H78" s="5">
        <f>SUM($B$75:H75)</f>
        <v>0.88100000000000012</v>
      </c>
      <c r="I78" s="5">
        <f>SUM($B$75:I75)</f>
        <v>0.88900000000000012</v>
      </c>
      <c r="J78" s="5">
        <f>SUM($B$75:J75)</f>
        <v>0.91400000000000015</v>
      </c>
      <c r="K78" s="5">
        <f>SUM($B$75:K75)</f>
        <v>0.92000000000000015</v>
      </c>
      <c r="L78" s="5">
        <f>SUM($B$75:L75)</f>
        <v>0.93900000000000017</v>
      </c>
      <c r="M78" s="5">
        <f>SUM($B$75:M75)</f>
        <v>0.94500000000000017</v>
      </c>
      <c r="N78" s="5">
        <f>SUM($B$75:N75)</f>
        <v>0.95000000000000018</v>
      </c>
      <c r="O78" s="5">
        <f>SUM($B$75:O75)</f>
        <v>0.96500000000000019</v>
      </c>
      <c r="P78" s="5">
        <f>SUM($B$75:P75)</f>
        <v>1.0130000000000001</v>
      </c>
      <c r="Q78" s="5">
        <f>SUM($B$75:Q75)</f>
        <v>1.042</v>
      </c>
      <c r="R78" s="5">
        <f>SUM($B$75:R75)</f>
        <v>1.0669999999999999</v>
      </c>
      <c r="S78" s="5">
        <f>SUM($B$75:S75)</f>
        <v>1.0899999999999999</v>
      </c>
      <c r="T78" s="5">
        <f>SUM($B$75:T75)</f>
        <v>1.1209999999999998</v>
      </c>
      <c r="U78" s="5">
        <f>SUM($B$75:U75)</f>
        <v>1.1669999999999998</v>
      </c>
      <c r="V78" s="5">
        <f>SUM($B$75:V75)</f>
        <v>1.2059999999999997</v>
      </c>
      <c r="W78" s="5">
        <f>SUM($B$75:W75)</f>
        <v>1.2219999999999998</v>
      </c>
      <c r="X78" s="5">
        <f>SUM($B$75:X75)</f>
        <v>1.2319999999999998</v>
      </c>
      <c r="Y78" s="5">
        <f>SUM($B$75:Y75)</f>
        <v>1.2409999999999997</v>
      </c>
      <c r="Z78" s="5">
        <f>SUM($B$75:Z75)</f>
        <v>1.2409999999999997</v>
      </c>
      <c r="AA78" s="5">
        <f>SUM($B$75:AA75)</f>
        <v>1.2739999999999996</v>
      </c>
    </row>
    <row r="80" spans="1:95" x14ac:dyDescent="0.3">
      <c r="A80" s="4" t="s">
        <v>29</v>
      </c>
      <c r="B80" s="3">
        <v>43995</v>
      </c>
      <c r="C80" s="3">
        <f>B80+7</f>
        <v>44002</v>
      </c>
      <c r="D80" s="3">
        <f t="shared" ref="D80:M80" si="14">C80+7</f>
        <v>44009</v>
      </c>
      <c r="E80" s="3">
        <f t="shared" si="14"/>
        <v>44016</v>
      </c>
      <c r="F80" s="3">
        <f t="shared" si="14"/>
        <v>44023</v>
      </c>
      <c r="G80" s="3">
        <v>44037</v>
      </c>
      <c r="H80" s="3">
        <f t="shared" si="14"/>
        <v>44044</v>
      </c>
      <c r="I80" s="3">
        <f t="shared" si="14"/>
        <v>44051</v>
      </c>
      <c r="J80" s="3">
        <f t="shared" si="14"/>
        <v>44058</v>
      </c>
      <c r="K80" s="3">
        <f t="shared" si="14"/>
        <v>44065</v>
      </c>
      <c r="L80" s="3">
        <f t="shared" si="14"/>
        <v>44072</v>
      </c>
      <c r="M80" s="3">
        <f t="shared" si="14"/>
        <v>44079</v>
      </c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</row>
    <row r="81" spans="1:41" x14ac:dyDescent="0.3">
      <c r="A81" s="4" t="s">
        <v>16</v>
      </c>
      <c r="B81">
        <v>85</v>
      </c>
      <c r="C81">
        <v>168</v>
      </c>
      <c r="D81">
        <v>51</v>
      </c>
      <c r="E81">
        <v>42</v>
      </c>
      <c r="F81">
        <v>46</v>
      </c>
      <c r="G81">
        <v>82</v>
      </c>
      <c r="H81">
        <v>319</v>
      </c>
      <c r="I81">
        <v>78</v>
      </c>
      <c r="J81">
        <v>211</v>
      </c>
      <c r="K81">
        <v>222</v>
      </c>
      <c r="L81">
        <v>1247</v>
      </c>
      <c r="M81">
        <v>1925</v>
      </c>
    </row>
    <row r="82" spans="1:41" x14ac:dyDescent="0.3">
      <c r="A82" s="4" t="s">
        <v>17</v>
      </c>
      <c r="B82">
        <v>3</v>
      </c>
      <c r="C82">
        <v>14</v>
      </c>
      <c r="D82">
        <v>3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48</v>
      </c>
    </row>
    <row r="83" spans="1:41" x14ac:dyDescent="0.3">
      <c r="A83" s="4" t="s">
        <v>18</v>
      </c>
      <c r="B83" s="5">
        <f>SUM($B81:B81)</f>
        <v>85</v>
      </c>
      <c r="C83">
        <f>SUM($B81:C81)</f>
        <v>253</v>
      </c>
      <c r="D83" s="5">
        <f>SUM($B81:D81)</f>
        <v>304</v>
      </c>
      <c r="E83" s="5">
        <f>SUM($B81:E81)</f>
        <v>346</v>
      </c>
      <c r="F83" s="5">
        <f>SUM($B81:F81)</f>
        <v>392</v>
      </c>
      <c r="G83" s="5">
        <f>SUM($B81:G81)</f>
        <v>474</v>
      </c>
      <c r="H83" s="5">
        <f>SUM($B81:H81)</f>
        <v>793</v>
      </c>
      <c r="I83" s="5">
        <f>SUM($B81:I81)</f>
        <v>871</v>
      </c>
      <c r="J83" s="5">
        <f>SUM($B81:J81)</f>
        <v>1082</v>
      </c>
      <c r="K83" s="5">
        <f>SUM($B81:K81)</f>
        <v>1304</v>
      </c>
      <c r="L83" s="5">
        <f>SUM($B81:L81)</f>
        <v>2551</v>
      </c>
      <c r="M83" s="5">
        <f>SUM($B81:M81)</f>
        <v>4476</v>
      </c>
    </row>
    <row r="84" spans="1:41" x14ac:dyDescent="0.3">
      <c r="A84" s="4" t="s">
        <v>19</v>
      </c>
      <c r="B84" s="5">
        <f>SUM($B82:B82)</f>
        <v>3</v>
      </c>
      <c r="C84" s="5">
        <f>SUM($B82:C82)</f>
        <v>17</v>
      </c>
      <c r="D84" s="5">
        <f>SUM($B82:D82)</f>
        <v>20</v>
      </c>
      <c r="E84" s="5">
        <f>SUM($B82:E82)</f>
        <v>20</v>
      </c>
      <c r="F84" s="5">
        <f>SUM($B82:F82)</f>
        <v>21</v>
      </c>
      <c r="G84" s="5">
        <f>SUM($B82:G82)</f>
        <v>21</v>
      </c>
      <c r="H84" s="5">
        <f>SUM($B82:H82)</f>
        <v>21</v>
      </c>
      <c r="I84" s="5">
        <f>SUM($B82:I82)</f>
        <v>21</v>
      </c>
      <c r="J84" s="5">
        <f>SUM($B82:J82)</f>
        <v>21</v>
      </c>
      <c r="K84" s="5">
        <f>SUM($B82:K82)</f>
        <v>21</v>
      </c>
      <c r="L84" s="5">
        <f>SUM($B82:L82)</f>
        <v>22</v>
      </c>
      <c r="M84" s="5">
        <f>SUM($B82:M82)</f>
        <v>70</v>
      </c>
    </row>
    <row r="86" spans="1:41" x14ac:dyDescent="0.3">
      <c r="A86" s="4" t="s">
        <v>38</v>
      </c>
      <c r="B86" s="3">
        <v>44052</v>
      </c>
      <c r="C86" s="3">
        <f>B86+1</f>
        <v>44053</v>
      </c>
      <c r="D86" s="3">
        <f t="shared" ref="D86:P86" si="15">C86+1</f>
        <v>44054</v>
      </c>
      <c r="E86" s="3">
        <f t="shared" si="15"/>
        <v>44055</v>
      </c>
      <c r="F86" s="3">
        <f t="shared" si="15"/>
        <v>44056</v>
      </c>
      <c r="G86" s="3">
        <f t="shared" si="15"/>
        <v>44057</v>
      </c>
      <c r="H86" s="3">
        <f t="shared" si="15"/>
        <v>44058</v>
      </c>
      <c r="I86" s="3">
        <f t="shared" si="15"/>
        <v>44059</v>
      </c>
      <c r="J86" s="3">
        <f t="shared" si="15"/>
        <v>44060</v>
      </c>
      <c r="K86" s="3">
        <f t="shared" si="15"/>
        <v>44061</v>
      </c>
      <c r="L86" s="3">
        <f t="shared" si="15"/>
        <v>44062</v>
      </c>
      <c r="M86" s="3">
        <f t="shared" si="15"/>
        <v>44063</v>
      </c>
      <c r="N86" s="3">
        <f t="shared" si="15"/>
        <v>44064</v>
      </c>
      <c r="O86" s="3">
        <f t="shared" si="15"/>
        <v>44065</v>
      </c>
      <c r="P86" s="3">
        <f t="shared" si="15"/>
        <v>44066</v>
      </c>
      <c r="Q86" s="3">
        <v>44067</v>
      </c>
      <c r="R86" s="3">
        <v>44068</v>
      </c>
      <c r="S86" s="3">
        <v>44069</v>
      </c>
      <c r="T86" s="3">
        <v>44070</v>
      </c>
      <c r="U86" s="3">
        <v>44071</v>
      </c>
      <c r="V86" s="3">
        <v>44072</v>
      </c>
      <c r="W86" s="3">
        <f>V86+1</f>
        <v>44073</v>
      </c>
      <c r="X86" s="3">
        <f t="shared" ref="X86:AC86" si="16">W86+1</f>
        <v>44074</v>
      </c>
      <c r="Y86" s="3">
        <f t="shared" si="16"/>
        <v>44075</v>
      </c>
      <c r="Z86" s="3">
        <f t="shared" si="16"/>
        <v>44076</v>
      </c>
      <c r="AA86" s="3">
        <f t="shared" si="16"/>
        <v>44077</v>
      </c>
      <c r="AB86" s="3">
        <f t="shared" si="16"/>
        <v>44078</v>
      </c>
      <c r="AC86" s="3">
        <f t="shared" si="16"/>
        <v>44079</v>
      </c>
      <c r="AD86" s="3">
        <f>AC86+1</f>
        <v>44080</v>
      </c>
      <c r="AE86" s="3">
        <f>AD86+1</f>
        <v>44081</v>
      </c>
    </row>
    <row r="87" spans="1:41" x14ac:dyDescent="0.3">
      <c r="A87" s="4" t="s">
        <v>20</v>
      </c>
      <c r="B87">
        <v>487.5</v>
      </c>
      <c r="C87">
        <v>487.5</v>
      </c>
      <c r="D87">
        <v>487.5</v>
      </c>
      <c r="E87">
        <v>487.5</v>
      </c>
      <c r="F87">
        <v>487.5</v>
      </c>
      <c r="G87">
        <v>487.5</v>
      </c>
      <c r="H87">
        <v>450</v>
      </c>
      <c r="I87">
        <v>675</v>
      </c>
      <c r="J87">
        <v>900</v>
      </c>
      <c r="K87">
        <v>900</v>
      </c>
      <c r="L87">
        <v>675</v>
      </c>
      <c r="M87">
        <v>1125</v>
      </c>
      <c r="N87">
        <v>1800</v>
      </c>
      <c r="O87">
        <v>1350</v>
      </c>
      <c r="P87">
        <v>225</v>
      </c>
      <c r="Q87">
        <v>0</v>
      </c>
      <c r="R87">
        <v>2025</v>
      </c>
      <c r="S87">
        <v>1800</v>
      </c>
      <c r="T87">
        <v>2475</v>
      </c>
      <c r="U87">
        <v>2025</v>
      </c>
      <c r="V87">
        <v>1755</v>
      </c>
      <c r="W87">
        <v>0</v>
      </c>
      <c r="X87">
        <v>0</v>
      </c>
      <c r="Y87">
        <v>2475</v>
      </c>
      <c r="Z87">
        <v>2025</v>
      </c>
      <c r="AA87">
        <v>2025</v>
      </c>
      <c r="AB87">
        <v>1800</v>
      </c>
      <c r="AC87">
        <v>900</v>
      </c>
      <c r="AD87">
        <v>0</v>
      </c>
      <c r="AE87">
        <v>0</v>
      </c>
    </row>
    <row r="88" spans="1:41" x14ac:dyDescent="0.3">
      <c r="A88" s="4" t="s">
        <v>21</v>
      </c>
      <c r="B88">
        <f t="shared" ref="B88:G88" si="17">16/6</f>
        <v>2.6666666666666665</v>
      </c>
      <c r="C88" s="5">
        <f t="shared" si="17"/>
        <v>2.6666666666666665</v>
      </c>
      <c r="D88" s="5">
        <f t="shared" si="17"/>
        <v>2.6666666666666665</v>
      </c>
      <c r="E88" s="5">
        <f t="shared" si="17"/>
        <v>2.6666666666666665</v>
      </c>
      <c r="F88" s="5">
        <f t="shared" si="17"/>
        <v>2.6666666666666665</v>
      </c>
      <c r="G88" s="5">
        <f t="shared" si="17"/>
        <v>2.6666666666666665</v>
      </c>
      <c r="H88">
        <v>1</v>
      </c>
      <c r="I88">
        <v>2</v>
      </c>
      <c r="J88">
        <v>2</v>
      </c>
      <c r="K88">
        <v>3</v>
      </c>
      <c r="L88">
        <v>4</v>
      </c>
      <c r="M88">
        <v>30</v>
      </c>
      <c r="N88">
        <v>30</v>
      </c>
      <c r="O88">
        <v>39</v>
      </c>
      <c r="P88">
        <v>8</v>
      </c>
      <c r="Q88">
        <v>0</v>
      </c>
      <c r="R88">
        <v>82</v>
      </c>
      <c r="S88">
        <v>65</v>
      </c>
      <c r="T88">
        <v>45</v>
      </c>
      <c r="U88">
        <v>32</v>
      </c>
      <c r="V88">
        <v>36</v>
      </c>
      <c r="W88">
        <v>0</v>
      </c>
      <c r="X88">
        <v>0</v>
      </c>
      <c r="Y88">
        <v>59</v>
      </c>
      <c r="Z88">
        <v>23</v>
      </c>
      <c r="AA88">
        <v>22</v>
      </c>
      <c r="AB88">
        <v>18</v>
      </c>
      <c r="AC88">
        <v>8</v>
      </c>
      <c r="AD88">
        <v>0</v>
      </c>
      <c r="AE88">
        <v>0</v>
      </c>
    </row>
    <row r="89" spans="1:41" x14ac:dyDescent="0.3">
      <c r="A89" s="4" t="s">
        <v>14</v>
      </c>
      <c r="B89" s="5">
        <f>SUM($B$87:B87)</f>
        <v>487.5</v>
      </c>
      <c r="C89">
        <f>SUM($B$87:C87)</f>
        <v>975</v>
      </c>
      <c r="D89" s="5">
        <f>SUM($B$87:D87)</f>
        <v>1462.5</v>
      </c>
      <c r="E89" s="5">
        <f>SUM($B$87:E87)</f>
        <v>1950</v>
      </c>
      <c r="F89" s="5">
        <f>SUM($B$87:F87)</f>
        <v>2437.5</v>
      </c>
      <c r="G89" s="5">
        <f>SUM($B$87:G87)</f>
        <v>2925</v>
      </c>
      <c r="H89" s="5">
        <f>SUM($B$87:H87)</f>
        <v>3375</v>
      </c>
      <c r="I89" s="5">
        <f>SUM($B$87:I87)</f>
        <v>4050</v>
      </c>
      <c r="J89" s="5">
        <f>SUM($B$87:J87)</f>
        <v>4950</v>
      </c>
      <c r="K89" s="5">
        <f>SUM($B$87:K87)</f>
        <v>5850</v>
      </c>
      <c r="L89" s="5">
        <f>SUM($B$87:L87)</f>
        <v>6525</v>
      </c>
      <c r="M89" s="5">
        <f>SUM($B$87:M87)</f>
        <v>7650</v>
      </c>
      <c r="N89" s="5">
        <f>SUM($B$87:N87)</f>
        <v>9450</v>
      </c>
      <c r="O89" s="5">
        <f>SUM($B$87:O87)</f>
        <v>10800</v>
      </c>
      <c r="P89" s="5">
        <f>SUM($B$87:P87)</f>
        <v>11025</v>
      </c>
      <c r="Q89" s="5">
        <f>SUM($B$87:Q87)</f>
        <v>11025</v>
      </c>
      <c r="R89" s="5">
        <f>SUM($B$87:R87)</f>
        <v>13050</v>
      </c>
      <c r="S89" s="5">
        <f>SUM($B$87:S87)</f>
        <v>14850</v>
      </c>
      <c r="T89" s="5">
        <f>SUM($B$87:T87)</f>
        <v>17325</v>
      </c>
      <c r="U89" s="5">
        <f>SUM($B$87:U87)</f>
        <v>19350</v>
      </c>
      <c r="V89" s="5">
        <f>SUM($B$87:V87)</f>
        <v>21105</v>
      </c>
      <c r="W89" s="5">
        <f>SUM($B$87:W87)</f>
        <v>21105</v>
      </c>
      <c r="X89" s="5">
        <f>SUM($B$87:X87)</f>
        <v>21105</v>
      </c>
      <c r="Y89" s="5">
        <f>SUM($B$87:Y87)</f>
        <v>23580</v>
      </c>
      <c r="Z89" s="5">
        <f>SUM($B$87:Z87)</f>
        <v>25605</v>
      </c>
      <c r="AA89" s="5">
        <f>SUM($B$87:AA87)</f>
        <v>27630</v>
      </c>
      <c r="AB89" s="5">
        <f>SUM($B$87:AB87)</f>
        <v>29430</v>
      </c>
      <c r="AC89" s="5">
        <f>SUM($B$87:AC87)</f>
        <v>30330</v>
      </c>
      <c r="AD89" s="5">
        <f>SUM($B$87:AD87)</f>
        <v>30330</v>
      </c>
      <c r="AE89" s="5">
        <f>SUM($B$87:AE87)</f>
        <v>30330</v>
      </c>
    </row>
    <row r="90" spans="1:41" x14ac:dyDescent="0.3">
      <c r="A90" s="4" t="s">
        <v>15</v>
      </c>
      <c r="B90" s="5">
        <f>SUM($B$88:B88)</f>
        <v>2.6666666666666665</v>
      </c>
      <c r="C90">
        <f>SUM($B$88:C88)</f>
        <v>5.333333333333333</v>
      </c>
      <c r="D90" s="5">
        <f>SUM($B$88:D88)</f>
        <v>8</v>
      </c>
      <c r="E90" s="5">
        <f>SUM($B$88:E88)</f>
        <v>10.666666666666666</v>
      </c>
      <c r="F90" s="5">
        <f>SUM($B$88:F88)</f>
        <v>13.333333333333332</v>
      </c>
      <c r="G90" s="5">
        <f>SUM($B$88:G88)</f>
        <v>15.999999999999998</v>
      </c>
      <c r="H90" s="5">
        <f>SUM($B$88:H88)</f>
        <v>17</v>
      </c>
      <c r="I90" s="5">
        <f>SUM($B$88:I88)</f>
        <v>19</v>
      </c>
      <c r="J90" s="5">
        <f>SUM($B$88:J88)</f>
        <v>21</v>
      </c>
      <c r="K90" s="5">
        <f>SUM($B$88:K88)</f>
        <v>24</v>
      </c>
      <c r="L90" s="5">
        <f>SUM($B$88:L88)</f>
        <v>28</v>
      </c>
      <c r="M90" s="5">
        <f>SUM($B$88:M88)</f>
        <v>58</v>
      </c>
      <c r="N90" s="5">
        <f>SUM($B$88:N88)</f>
        <v>88</v>
      </c>
      <c r="O90" s="5">
        <f>SUM($B$88:O88)</f>
        <v>127</v>
      </c>
      <c r="P90" s="5">
        <f>SUM($B$88:P88)</f>
        <v>135</v>
      </c>
      <c r="Q90" s="5">
        <f>SUM($B$88:Q88)</f>
        <v>135</v>
      </c>
      <c r="R90" s="5">
        <f>SUM($B$88:R88)</f>
        <v>217</v>
      </c>
      <c r="S90" s="5">
        <f>SUM($B$88:S88)</f>
        <v>282</v>
      </c>
      <c r="T90" s="5">
        <f>SUM($B$88:T88)</f>
        <v>327</v>
      </c>
      <c r="U90" s="5">
        <f>SUM($B$88:U88)</f>
        <v>359</v>
      </c>
      <c r="V90" s="5">
        <f>SUM($B$88:V88)</f>
        <v>395</v>
      </c>
      <c r="W90" s="5">
        <f>SUM($B$88:W88)</f>
        <v>395</v>
      </c>
      <c r="X90" s="5">
        <f>SUM($B$88:X88)</f>
        <v>395</v>
      </c>
      <c r="Y90" s="5">
        <f>SUM($B$88:Y88)</f>
        <v>454</v>
      </c>
      <c r="Z90" s="5">
        <f>SUM($B$88:Z88)</f>
        <v>477</v>
      </c>
      <c r="AA90" s="5">
        <f>SUM($B$88:AA88)</f>
        <v>499</v>
      </c>
      <c r="AB90" s="5">
        <f>SUM($B$88:AB88)</f>
        <v>517</v>
      </c>
      <c r="AC90" s="5">
        <f>SUM($B$88:AC88)</f>
        <v>525</v>
      </c>
      <c r="AD90" s="5">
        <f>SUM($B$88:AD88)</f>
        <v>525</v>
      </c>
      <c r="AE90" s="5">
        <f>SUM($B$88:AE88)</f>
        <v>525</v>
      </c>
    </row>
    <row r="92" spans="1:41" x14ac:dyDescent="0.3">
      <c r="A92" s="4" t="s">
        <v>40</v>
      </c>
      <c r="B92" s="3">
        <v>44067</v>
      </c>
      <c r="C92" s="3">
        <v>44068</v>
      </c>
      <c r="D92" s="3">
        <v>44072</v>
      </c>
      <c r="E92" s="3">
        <v>44080</v>
      </c>
    </row>
    <row r="93" spans="1:41" x14ac:dyDescent="0.3">
      <c r="A93" s="4" t="s">
        <v>18</v>
      </c>
      <c r="B93">
        <v>5333</v>
      </c>
      <c r="C93">
        <v>7298</v>
      </c>
      <c r="D93">
        <v>10939</v>
      </c>
      <c r="E93">
        <v>21261</v>
      </c>
    </row>
    <row r="94" spans="1:41" x14ac:dyDescent="0.3">
      <c r="A94" s="4" t="s">
        <v>19</v>
      </c>
      <c r="B94">
        <v>3</v>
      </c>
      <c r="C94">
        <v>3</v>
      </c>
      <c r="D94">
        <v>7</v>
      </c>
      <c r="E94">
        <v>19</v>
      </c>
    </row>
    <row r="96" spans="1:41" x14ac:dyDescent="0.3">
      <c r="A96" s="4" t="s">
        <v>44</v>
      </c>
      <c r="B96" s="3">
        <v>44045</v>
      </c>
      <c r="C96" s="3">
        <f t="shared" ref="C96:V96" si="18">B96+1</f>
        <v>44046</v>
      </c>
      <c r="D96" s="3">
        <f t="shared" si="18"/>
        <v>44047</v>
      </c>
      <c r="E96" s="3">
        <f t="shared" si="18"/>
        <v>44048</v>
      </c>
      <c r="F96" s="3">
        <f t="shared" si="18"/>
        <v>44049</v>
      </c>
      <c r="G96" s="3">
        <f t="shared" si="18"/>
        <v>44050</v>
      </c>
      <c r="H96" s="3">
        <f t="shared" si="18"/>
        <v>44051</v>
      </c>
      <c r="I96" s="3">
        <f t="shared" si="18"/>
        <v>44052</v>
      </c>
      <c r="J96" s="3">
        <f t="shared" si="18"/>
        <v>44053</v>
      </c>
      <c r="K96" s="3">
        <f t="shared" si="18"/>
        <v>44054</v>
      </c>
      <c r="L96" s="3">
        <f t="shared" si="18"/>
        <v>44055</v>
      </c>
      <c r="M96" s="3">
        <f t="shared" si="18"/>
        <v>44056</v>
      </c>
      <c r="N96" s="3">
        <f t="shared" si="18"/>
        <v>44057</v>
      </c>
      <c r="O96" s="3">
        <f t="shared" si="18"/>
        <v>44058</v>
      </c>
      <c r="P96" s="3">
        <f t="shared" si="18"/>
        <v>44059</v>
      </c>
      <c r="Q96" s="3">
        <f t="shared" si="18"/>
        <v>44060</v>
      </c>
      <c r="R96" s="3">
        <f t="shared" si="18"/>
        <v>44061</v>
      </c>
      <c r="S96" s="3">
        <f t="shared" si="18"/>
        <v>44062</v>
      </c>
      <c r="T96" s="3">
        <f t="shared" si="18"/>
        <v>44063</v>
      </c>
      <c r="U96" s="3">
        <f t="shared" si="18"/>
        <v>44064</v>
      </c>
      <c r="V96" s="3">
        <f t="shared" si="18"/>
        <v>44065</v>
      </c>
      <c r="W96" s="3">
        <f>V96+1</f>
        <v>44066</v>
      </c>
      <c r="X96" s="3">
        <f t="shared" ref="X96:AC96" si="19">W96+1</f>
        <v>44067</v>
      </c>
      <c r="Y96" s="3">
        <f t="shared" si="19"/>
        <v>44068</v>
      </c>
      <c r="Z96" s="3">
        <f t="shared" si="19"/>
        <v>44069</v>
      </c>
      <c r="AA96" s="3">
        <f t="shared" si="19"/>
        <v>44070</v>
      </c>
      <c r="AB96" s="3">
        <f t="shared" si="19"/>
        <v>44071</v>
      </c>
      <c r="AC96" s="3">
        <f t="shared" si="19"/>
        <v>44072</v>
      </c>
      <c r="AD96" s="3">
        <f>AC96+1</f>
        <v>44073</v>
      </c>
      <c r="AE96" s="3">
        <f t="shared" ref="AE96:AO96" si="20">AD96+1</f>
        <v>44074</v>
      </c>
      <c r="AF96" s="3">
        <f t="shared" si="20"/>
        <v>44075</v>
      </c>
      <c r="AG96" s="3">
        <f t="shared" si="20"/>
        <v>44076</v>
      </c>
      <c r="AH96" s="3">
        <f t="shared" si="20"/>
        <v>44077</v>
      </c>
      <c r="AI96" s="3">
        <f t="shared" si="20"/>
        <v>44078</v>
      </c>
      <c r="AJ96" s="3">
        <f t="shared" si="20"/>
        <v>44079</v>
      </c>
      <c r="AK96" s="3"/>
      <c r="AL96" s="3"/>
      <c r="AM96" s="3"/>
      <c r="AN96" s="3"/>
      <c r="AO96" s="3"/>
    </row>
    <row r="97" spans="1:37" x14ac:dyDescent="0.3">
      <c r="A97" s="4" t="s">
        <v>16</v>
      </c>
      <c r="H97">
        <f>341+101</f>
        <v>442</v>
      </c>
      <c r="O97">
        <v>267</v>
      </c>
      <c r="V97">
        <v>85</v>
      </c>
      <c r="AC97">
        <v>544</v>
      </c>
      <c r="AJ97">
        <v>427</v>
      </c>
    </row>
    <row r="98" spans="1:37" x14ac:dyDescent="0.3">
      <c r="A98" s="4" t="s">
        <v>20</v>
      </c>
      <c r="B98">
        <f t="shared" ref="B98:H98" si="21">$H$97/7</f>
        <v>63.142857142857146</v>
      </c>
      <c r="C98" s="5">
        <f t="shared" si="21"/>
        <v>63.142857142857146</v>
      </c>
      <c r="D98" s="5">
        <f t="shared" si="21"/>
        <v>63.142857142857146</v>
      </c>
      <c r="E98" s="5">
        <f t="shared" si="21"/>
        <v>63.142857142857146</v>
      </c>
      <c r="F98" s="5">
        <f t="shared" si="21"/>
        <v>63.142857142857146</v>
      </c>
      <c r="G98" s="5">
        <f t="shared" si="21"/>
        <v>63.142857142857146</v>
      </c>
      <c r="H98" s="5">
        <f t="shared" si="21"/>
        <v>63.142857142857146</v>
      </c>
      <c r="I98">
        <f t="shared" ref="I98:O98" si="22">$O$97/7</f>
        <v>38.142857142857146</v>
      </c>
      <c r="J98" s="5">
        <f t="shared" si="22"/>
        <v>38.142857142857146</v>
      </c>
      <c r="K98" s="5">
        <f t="shared" si="22"/>
        <v>38.142857142857146</v>
      </c>
      <c r="L98" s="5">
        <f t="shared" si="22"/>
        <v>38.142857142857146</v>
      </c>
      <c r="M98" s="5">
        <f t="shared" si="22"/>
        <v>38.142857142857146</v>
      </c>
      <c r="N98" s="5">
        <f t="shared" si="22"/>
        <v>38.142857142857146</v>
      </c>
      <c r="O98" s="5">
        <f t="shared" si="22"/>
        <v>38.142857142857146</v>
      </c>
      <c r="P98">
        <f t="shared" ref="P98:V98" si="23">$V$97/7</f>
        <v>12.142857142857142</v>
      </c>
      <c r="Q98" s="5">
        <f t="shared" si="23"/>
        <v>12.142857142857142</v>
      </c>
      <c r="R98" s="5">
        <f t="shared" si="23"/>
        <v>12.142857142857142</v>
      </c>
      <c r="S98" s="5">
        <f t="shared" si="23"/>
        <v>12.142857142857142</v>
      </c>
      <c r="T98" s="5">
        <f t="shared" si="23"/>
        <v>12.142857142857142</v>
      </c>
      <c r="U98" s="5">
        <f t="shared" si="23"/>
        <v>12.142857142857142</v>
      </c>
      <c r="V98" s="5">
        <f t="shared" si="23"/>
        <v>12.142857142857142</v>
      </c>
      <c r="W98">
        <f t="shared" ref="W98:AC98" si="24">$AC$97/7</f>
        <v>77.714285714285708</v>
      </c>
      <c r="X98" s="5">
        <f t="shared" si="24"/>
        <v>77.714285714285708</v>
      </c>
      <c r="Y98" s="5">
        <f t="shared" si="24"/>
        <v>77.714285714285708</v>
      </c>
      <c r="Z98" s="5">
        <f t="shared" si="24"/>
        <v>77.714285714285708</v>
      </c>
      <c r="AA98" s="5">
        <f t="shared" si="24"/>
        <v>77.714285714285708</v>
      </c>
      <c r="AB98" s="5">
        <f t="shared" si="24"/>
        <v>77.714285714285708</v>
      </c>
      <c r="AC98" s="5">
        <f t="shared" si="24"/>
        <v>77.714285714285708</v>
      </c>
      <c r="AD98">
        <f>$AJ$97/7</f>
        <v>61</v>
      </c>
      <c r="AE98" s="5">
        <f t="shared" ref="AE98:AJ98" si="25">$AJ$97/7</f>
        <v>61</v>
      </c>
      <c r="AF98" s="5">
        <f t="shared" si="25"/>
        <v>61</v>
      </c>
      <c r="AG98" s="5">
        <f t="shared" si="25"/>
        <v>61</v>
      </c>
      <c r="AH98" s="5">
        <f t="shared" si="25"/>
        <v>61</v>
      </c>
      <c r="AI98" s="5">
        <f t="shared" si="25"/>
        <v>61</v>
      </c>
      <c r="AJ98" s="5">
        <f t="shared" si="25"/>
        <v>61</v>
      </c>
    </row>
    <row r="99" spans="1:37" x14ac:dyDescent="0.3">
      <c r="A99" s="4" t="s">
        <v>21</v>
      </c>
      <c r="B99">
        <v>0</v>
      </c>
      <c r="C99">
        <v>1</v>
      </c>
      <c r="D99">
        <v>0</v>
      </c>
      <c r="E99">
        <v>0</v>
      </c>
      <c r="F99">
        <v>0</v>
      </c>
      <c r="G99">
        <v>1</v>
      </c>
      <c r="H99">
        <v>0</v>
      </c>
      <c r="I99">
        <v>1</v>
      </c>
      <c r="J99">
        <v>0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1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1</v>
      </c>
      <c r="AG99">
        <v>0</v>
      </c>
      <c r="AH99">
        <v>0</v>
      </c>
      <c r="AI99">
        <v>1</v>
      </c>
      <c r="AJ99">
        <v>0</v>
      </c>
    </row>
    <row r="100" spans="1:37" x14ac:dyDescent="0.3">
      <c r="A100" s="4" t="s">
        <v>14</v>
      </c>
      <c r="B100" s="5">
        <f>SUM($B$98:B98)</f>
        <v>63.142857142857146</v>
      </c>
      <c r="C100">
        <f>SUM($B$98:C98)</f>
        <v>126.28571428571429</v>
      </c>
      <c r="D100" s="5">
        <f>SUM($B$98:D98)</f>
        <v>189.42857142857144</v>
      </c>
      <c r="E100" s="5">
        <f>SUM($B$98:E98)</f>
        <v>252.57142857142858</v>
      </c>
      <c r="F100" s="5">
        <f>SUM($B$98:F98)</f>
        <v>315.71428571428572</v>
      </c>
      <c r="G100" s="5">
        <f>SUM($B$98:G98)</f>
        <v>378.85714285714289</v>
      </c>
      <c r="H100" s="5">
        <f>SUM($B$98:H98)</f>
        <v>442.00000000000006</v>
      </c>
      <c r="I100" s="5">
        <f>SUM($B$98:I98)</f>
        <v>480.14285714285722</v>
      </c>
      <c r="J100" s="5">
        <f>SUM($B$98:J98)</f>
        <v>518.28571428571433</v>
      </c>
      <c r="K100" s="5">
        <f>SUM($B$98:K98)</f>
        <v>556.42857142857144</v>
      </c>
      <c r="L100" s="5">
        <f>SUM($B$98:L98)</f>
        <v>594.57142857142856</v>
      </c>
      <c r="M100" s="5">
        <f>SUM($B$98:M98)</f>
        <v>632.71428571428567</v>
      </c>
      <c r="N100" s="5">
        <f>SUM($B$98:N98)</f>
        <v>670.85714285714278</v>
      </c>
      <c r="O100" s="5">
        <f>SUM($B$98:O98)</f>
        <v>708.99999999999989</v>
      </c>
      <c r="P100" s="5">
        <f>SUM($B$98:P98)</f>
        <v>721.142857142857</v>
      </c>
      <c r="Q100" s="5">
        <f>SUM($B$98:Q98)</f>
        <v>733.28571428571411</v>
      </c>
      <c r="R100" s="5">
        <f>SUM($B$98:R98)</f>
        <v>745.42857142857122</v>
      </c>
      <c r="S100" s="5">
        <f>SUM($B$98:S98)</f>
        <v>757.57142857142833</v>
      </c>
      <c r="T100" s="5">
        <f>SUM($B$98:T98)</f>
        <v>769.71428571428544</v>
      </c>
      <c r="U100" s="5">
        <f>SUM($B$98:U98)</f>
        <v>781.85714285714255</v>
      </c>
      <c r="V100" s="5">
        <f>SUM($B$98:V98)</f>
        <v>793.99999999999966</v>
      </c>
      <c r="W100" s="5">
        <f>SUM($B$98:W98)</f>
        <v>871.71428571428532</v>
      </c>
      <c r="X100" s="5">
        <f>SUM($B$98:X98)</f>
        <v>949.42857142857099</v>
      </c>
      <c r="Y100" s="5">
        <f>SUM($B$98:Y98)</f>
        <v>1027.1428571428567</v>
      </c>
      <c r="Z100" s="5">
        <f>SUM($B$98:Z98)</f>
        <v>1104.8571428571424</v>
      </c>
      <c r="AA100" s="5">
        <f>SUM($B$98:AA98)</f>
        <v>1182.5714285714282</v>
      </c>
      <c r="AB100" s="5">
        <f>SUM($B$98:AB98)</f>
        <v>1260.285714285714</v>
      </c>
      <c r="AC100" s="5">
        <f>SUM($B$98:AC98)</f>
        <v>1337.9999999999998</v>
      </c>
      <c r="AD100" s="5">
        <f>SUM($B$98:AD98)</f>
        <v>1398.9999999999998</v>
      </c>
      <c r="AE100" s="5">
        <f>SUM($B$98:AE98)</f>
        <v>1459.9999999999998</v>
      </c>
      <c r="AF100" s="5">
        <f>SUM($B$98:AF98)</f>
        <v>1520.9999999999998</v>
      </c>
      <c r="AG100" s="5">
        <f>SUM($B$98:AG98)</f>
        <v>1581.9999999999998</v>
      </c>
      <c r="AH100" s="5">
        <f>SUM($B$98:AH98)</f>
        <v>1642.9999999999998</v>
      </c>
      <c r="AI100" s="5">
        <f>SUM($B$98:AI98)</f>
        <v>1703.9999999999998</v>
      </c>
      <c r="AJ100" s="5">
        <f>SUM($B$98:AJ98)</f>
        <v>1764.9999999999998</v>
      </c>
    </row>
    <row r="101" spans="1:37" x14ac:dyDescent="0.3">
      <c r="A101" s="4" t="s">
        <v>15</v>
      </c>
      <c r="B101" s="5">
        <f>SUM($B$99:B99)</f>
        <v>0</v>
      </c>
      <c r="C101">
        <f>SUM($B$99:C99)</f>
        <v>1</v>
      </c>
      <c r="D101" s="5">
        <f>SUM($B$99:D99)</f>
        <v>1</v>
      </c>
      <c r="E101" s="5">
        <f>SUM($B$99:E99)</f>
        <v>1</v>
      </c>
      <c r="F101" s="5">
        <f>SUM($B$99:F99)</f>
        <v>1</v>
      </c>
      <c r="G101" s="5">
        <f>SUM($B$99:G99)</f>
        <v>2</v>
      </c>
      <c r="H101" s="5">
        <f>SUM($B$99:H99)</f>
        <v>2</v>
      </c>
      <c r="I101" s="5">
        <f>SUM($B$99:I99)</f>
        <v>3</v>
      </c>
      <c r="J101" s="5">
        <f>SUM($B$99:J99)</f>
        <v>3</v>
      </c>
      <c r="K101" s="5">
        <f>SUM($B$99:K99)</f>
        <v>3</v>
      </c>
      <c r="L101" s="5">
        <f>SUM($B$99:L99)</f>
        <v>3</v>
      </c>
      <c r="M101" s="5">
        <f>SUM($B$99:M99)</f>
        <v>4</v>
      </c>
      <c r="N101" s="5">
        <f>SUM($B$99:N99)</f>
        <v>4</v>
      </c>
      <c r="O101" s="5">
        <f>SUM($B$99:O99)</f>
        <v>4</v>
      </c>
      <c r="P101" s="5">
        <f>SUM($B$99:P99)</f>
        <v>4</v>
      </c>
      <c r="Q101" s="5">
        <f>SUM($B$99:Q99)</f>
        <v>5</v>
      </c>
      <c r="R101" s="5">
        <f>SUM($B$99:R99)</f>
        <v>5</v>
      </c>
      <c r="S101" s="5">
        <f>SUM($B$99:S99)</f>
        <v>5</v>
      </c>
      <c r="T101" s="5">
        <f>SUM($B$99:T99)</f>
        <v>5</v>
      </c>
      <c r="U101" s="5">
        <f>SUM($B$99:U99)</f>
        <v>5</v>
      </c>
      <c r="V101" s="5">
        <f>SUM($B$99:V99)</f>
        <v>6</v>
      </c>
      <c r="W101" s="5">
        <f>SUM($B$99:W99)</f>
        <v>6</v>
      </c>
      <c r="X101" s="5">
        <f>SUM($B$99:X99)</f>
        <v>6</v>
      </c>
      <c r="Y101" s="5">
        <f>SUM($B$99:Y99)</f>
        <v>7</v>
      </c>
      <c r="Z101" s="5">
        <f>SUM($B$99:Z99)</f>
        <v>7</v>
      </c>
      <c r="AA101" s="5">
        <f>SUM($B$99:AA99)</f>
        <v>7</v>
      </c>
      <c r="AB101" s="5">
        <f>SUM($B$99:AB99)</f>
        <v>7</v>
      </c>
      <c r="AC101" s="5">
        <f>SUM($B$99:AC99)</f>
        <v>7</v>
      </c>
      <c r="AD101" s="5">
        <f>SUM($B$99:AD99)</f>
        <v>7</v>
      </c>
      <c r="AE101" s="5">
        <f>SUM($B$99:AE99)</f>
        <v>7</v>
      </c>
      <c r="AF101" s="5">
        <f>SUM($B$99:AF99)</f>
        <v>8</v>
      </c>
      <c r="AG101" s="5">
        <f>SUM($B$99:AG99)</f>
        <v>8</v>
      </c>
      <c r="AH101" s="5">
        <f>SUM($B$99:AH99)</f>
        <v>8</v>
      </c>
      <c r="AI101" s="5">
        <f>SUM($B$99:AI99)</f>
        <v>9</v>
      </c>
      <c r="AJ101" s="5">
        <f>SUM($B$99:AJ99)</f>
        <v>9</v>
      </c>
    </row>
    <row r="103" spans="1:37" x14ac:dyDescent="0.3">
      <c r="A103" s="4" t="s">
        <v>48</v>
      </c>
      <c r="B103" s="3">
        <v>44046</v>
      </c>
      <c r="C103" s="3">
        <f>B103+1</f>
        <v>44047</v>
      </c>
      <c r="D103" s="3">
        <f>C103+1</f>
        <v>44048</v>
      </c>
      <c r="E103" s="3">
        <f>D103+1</f>
        <v>44049</v>
      </c>
      <c r="F103" s="3">
        <f t="shared" ref="F103:V103" si="26">E103+1</f>
        <v>44050</v>
      </c>
      <c r="G103" s="3">
        <f t="shared" si="26"/>
        <v>44051</v>
      </c>
      <c r="H103" s="3">
        <f t="shared" si="26"/>
        <v>44052</v>
      </c>
      <c r="I103" s="3">
        <f t="shared" si="26"/>
        <v>44053</v>
      </c>
      <c r="J103" s="3">
        <f t="shared" si="26"/>
        <v>44054</v>
      </c>
      <c r="K103" s="3">
        <f t="shared" si="26"/>
        <v>44055</v>
      </c>
      <c r="L103" s="3">
        <f t="shared" si="26"/>
        <v>44056</v>
      </c>
      <c r="M103" s="3">
        <f t="shared" si="26"/>
        <v>44057</v>
      </c>
      <c r="N103" s="3">
        <f t="shared" si="26"/>
        <v>44058</v>
      </c>
      <c r="O103" s="3">
        <f t="shared" si="26"/>
        <v>44059</v>
      </c>
      <c r="P103" s="3">
        <f t="shared" si="26"/>
        <v>44060</v>
      </c>
      <c r="Q103" s="3">
        <f t="shared" si="26"/>
        <v>44061</v>
      </c>
      <c r="R103" s="3">
        <f t="shared" si="26"/>
        <v>44062</v>
      </c>
      <c r="S103" s="3">
        <f t="shared" si="26"/>
        <v>44063</v>
      </c>
      <c r="T103" s="3">
        <f t="shared" si="26"/>
        <v>44064</v>
      </c>
      <c r="U103" s="3">
        <f t="shared" si="26"/>
        <v>44065</v>
      </c>
      <c r="V103" s="3">
        <f t="shared" si="26"/>
        <v>44066</v>
      </c>
      <c r="W103" s="3">
        <f t="shared" ref="W103" si="27">V103+1</f>
        <v>44067</v>
      </c>
      <c r="X103" s="3">
        <f t="shared" ref="X103" si="28">W103+1</f>
        <v>44068</v>
      </c>
      <c r="Y103" s="3">
        <f t="shared" ref="Y103" si="29">X103+1</f>
        <v>44069</v>
      </c>
      <c r="Z103" s="3">
        <f t="shared" ref="Z103" si="30">Y103+1</f>
        <v>44070</v>
      </c>
      <c r="AA103" s="3">
        <f t="shared" ref="AA103" si="31">Z103+1</f>
        <v>44071</v>
      </c>
      <c r="AB103" s="3">
        <f t="shared" ref="AB103" si="32">AA103+1</f>
        <v>44072</v>
      </c>
      <c r="AC103" s="3">
        <f t="shared" ref="AC103" si="33">AB103+1</f>
        <v>44073</v>
      </c>
      <c r="AD103" s="3">
        <f t="shared" ref="AD103" si="34">AC103+1</f>
        <v>44074</v>
      </c>
      <c r="AE103" s="3">
        <f t="shared" ref="AE103" si="35">AD103+1</f>
        <v>44075</v>
      </c>
      <c r="AF103" s="3">
        <f t="shared" ref="AF103" si="36">AE103+1</f>
        <v>44076</v>
      </c>
      <c r="AG103" s="3">
        <f t="shared" ref="AG103:AK103" si="37">AF103+1</f>
        <v>44077</v>
      </c>
      <c r="AH103" s="3">
        <f t="shared" si="37"/>
        <v>44078</v>
      </c>
      <c r="AI103" s="3">
        <f t="shared" si="37"/>
        <v>44079</v>
      </c>
      <c r="AJ103" s="3">
        <f t="shared" si="37"/>
        <v>44080</v>
      </c>
      <c r="AK103" s="3">
        <f t="shared" si="37"/>
        <v>44081</v>
      </c>
    </row>
    <row r="104" spans="1:37" x14ac:dyDescent="0.3">
      <c r="A104" s="4" t="s">
        <v>20</v>
      </c>
      <c r="B104">
        <v>340</v>
      </c>
      <c r="C104">
        <v>220</v>
      </c>
      <c r="D104">
        <v>270</v>
      </c>
      <c r="E104">
        <v>310</v>
      </c>
      <c r="F104">
        <v>290</v>
      </c>
      <c r="G104">
        <v>0</v>
      </c>
      <c r="H104">
        <v>0</v>
      </c>
      <c r="I104">
        <v>480</v>
      </c>
      <c r="J104">
        <v>500</v>
      </c>
      <c r="K104">
        <v>220</v>
      </c>
      <c r="L104">
        <v>230</v>
      </c>
      <c r="M104">
        <v>280</v>
      </c>
      <c r="N104">
        <v>410</v>
      </c>
      <c r="O104">
        <v>410</v>
      </c>
      <c r="P104">
        <v>290</v>
      </c>
      <c r="Q104">
        <v>490</v>
      </c>
      <c r="R104">
        <v>480</v>
      </c>
      <c r="S104">
        <v>480</v>
      </c>
      <c r="T104">
        <v>960</v>
      </c>
      <c r="U104">
        <v>410</v>
      </c>
      <c r="V104">
        <v>160</v>
      </c>
      <c r="W104">
        <v>930</v>
      </c>
      <c r="X104">
        <v>90</v>
      </c>
      <c r="Y104">
        <v>50</v>
      </c>
      <c r="Z104">
        <v>0</v>
      </c>
      <c r="AA104">
        <v>690</v>
      </c>
      <c r="AB104">
        <v>0</v>
      </c>
      <c r="AC104">
        <v>0</v>
      </c>
      <c r="AD104">
        <v>805</v>
      </c>
      <c r="AE104">
        <v>760</v>
      </c>
      <c r="AF104">
        <v>850</v>
      </c>
      <c r="AG104">
        <v>860</v>
      </c>
      <c r="AH104">
        <v>750</v>
      </c>
      <c r="AI104">
        <v>0</v>
      </c>
      <c r="AJ104">
        <v>0</v>
      </c>
      <c r="AK104">
        <v>690</v>
      </c>
    </row>
    <row r="105" spans="1:37" x14ac:dyDescent="0.3">
      <c r="A105" s="4" t="s">
        <v>21</v>
      </c>
      <c r="B105">
        <v>0</v>
      </c>
      <c r="C105">
        <v>1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2</v>
      </c>
      <c r="M105">
        <v>1</v>
      </c>
      <c r="N105">
        <v>2</v>
      </c>
      <c r="O105">
        <v>1</v>
      </c>
      <c r="P105">
        <v>2</v>
      </c>
      <c r="Q105">
        <v>0</v>
      </c>
      <c r="R105">
        <v>0</v>
      </c>
      <c r="S105">
        <v>1</v>
      </c>
      <c r="T105">
        <v>2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2</v>
      </c>
      <c r="AF105">
        <v>0</v>
      </c>
      <c r="AG105">
        <v>1</v>
      </c>
      <c r="AH105">
        <v>0</v>
      </c>
      <c r="AI105">
        <v>0</v>
      </c>
      <c r="AJ105">
        <v>0</v>
      </c>
      <c r="AK105">
        <v>0</v>
      </c>
    </row>
    <row r="106" spans="1:37" x14ac:dyDescent="0.3">
      <c r="A106" s="4" t="s">
        <v>14</v>
      </c>
      <c r="B106" s="5">
        <f>SUM($B$104:B104)</f>
        <v>340</v>
      </c>
      <c r="C106">
        <f>SUM($B$104:C104)</f>
        <v>560</v>
      </c>
      <c r="D106" s="5">
        <f>SUM($B$104:D104)</f>
        <v>830</v>
      </c>
      <c r="E106" s="5">
        <f>SUM($B$104:E104)</f>
        <v>1140</v>
      </c>
      <c r="F106" s="5">
        <f>SUM($B$104:F104)</f>
        <v>1430</v>
      </c>
      <c r="G106" s="5">
        <f>SUM($B$104:G104)</f>
        <v>1430</v>
      </c>
      <c r="H106" s="5">
        <f>SUM($B$104:H104)</f>
        <v>1430</v>
      </c>
      <c r="I106" s="5">
        <f>SUM($B$104:I104)</f>
        <v>1910</v>
      </c>
      <c r="J106" s="5">
        <f>SUM($B$104:J104)</f>
        <v>2410</v>
      </c>
      <c r="K106" s="5">
        <f>SUM($B$104:K104)</f>
        <v>2630</v>
      </c>
      <c r="L106" s="5">
        <f>SUM($B$104:L104)</f>
        <v>2860</v>
      </c>
      <c r="M106" s="5">
        <f>SUM($B$104:M104)</f>
        <v>3140</v>
      </c>
      <c r="N106" s="5">
        <f>SUM($B$104:N104)</f>
        <v>3550</v>
      </c>
      <c r="O106" s="5">
        <f>SUM($B$104:O104)</f>
        <v>3960</v>
      </c>
      <c r="P106" s="5">
        <f>SUM($B$104:P104)</f>
        <v>4250</v>
      </c>
      <c r="Q106" s="5">
        <f>SUM($B$104:Q104)</f>
        <v>4740</v>
      </c>
      <c r="R106" s="5">
        <f>SUM($B$104:R104)</f>
        <v>5220</v>
      </c>
      <c r="S106" s="5">
        <f>SUM($B$104:S104)</f>
        <v>5700</v>
      </c>
      <c r="T106" s="5">
        <f>SUM($B$104:T104)</f>
        <v>6660</v>
      </c>
      <c r="U106" s="5">
        <f>SUM($B$104:U104)</f>
        <v>7070</v>
      </c>
      <c r="V106" s="5">
        <f>SUM($B$104:V104)</f>
        <v>7230</v>
      </c>
      <c r="W106" s="5">
        <f>SUM($B$104:W104)</f>
        <v>8160</v>
      </c>
      <c r="X106" s="5">
        <f>SUM($B$104:X104)</f>
        <v>8250</v>
      </c>
      <c r="Y106" s="5">
        <f>SUM($B$104:Y104)</f>
        <v>8300</v>
      </c>
      <c r="Z106" s="5">
        <f>SUM($B$104:Z104)</f>
        <v>8300</v>
      </c>
      <c r="AA106" s="5">
        <f>SUM($B$104:AA104)</f>
        <v>8990</v>
      </c>
      <c r="AB106" s="5">
        <f>SUM($B$104:AB104)</f>
        <v>8990</v>
      </c>
      <c r="AC106" s="5">
        <f>SUM($B$104:AC104)</f>
        <v>8990</v>
      </c>
      <c r="AD106" s="5">
        <f>SUM($B$104:AD104)</f>
        <v>9795</v>
      </c>
      <c r="AE106" s="5">
        <f>SUM($B$104:AE104)</f>
        <v>10555</v>
      </c>
      <c r="AF106" s="5">
        <f>SUM($B$104:AF104)</f>
        <v>11405</v>
      </c>
      <c r="AG106" s="5">
        <f>SUM($B$104:AG104)</f>
        <v>12265</v>
      </c>
      <c r="AH106" s="5">
        <f>SUM($B$104:AH104)</f>
        <v>13015</v>
      </c>
      <c r="AI106" s="5">
        <f>SUM($B$104:AI104)</f>
        <v>13015</v>
      </c>
      <c r="AJ106" s="5">
        <f>SUM($B$104:AJ104)</f>
        <v>13015</v>
      </c>
      <c r="AK106" s="5">
        <f>SUM($B$104:AK104)</f>
        <v>13705</v>
      </c>
    </row>
    <row r="107" spans="1:37" x14ac:dyDescent="0.3">
      <c r="A107" s="4" t="s">
        <v>15</v>
      </c>
      <c r="B107" s="5">
        <f>SUM($B$105:B105)</f>
        <v>0</v>
      </c>
      <c r="C107">
        <f>SUM($B$105:C105)</f>
        <v>1</v>
      </c>
      <c r="D107" s="5">
        <f>SUM($B$105:D105)</f>
        <v>1</v>
      </c>
      <c r="E107" s="5">
        <f>SUM($B$105:E105)</f>
        <v>2</v>
      </c>
      <c r="F107" s="5">
        <f>SUM($B$105:F105)</f>
        <v>2</v>
      </c>
      <c r="G107" s="5">
        <f>SUM($B$105:G105)</f>
        <v>2</v>
      </c>
      <c r="H107" s="5">
        <f>SUM($B$105:H105)</f>
        <v>2</v>
      </c>
      <c r="I107" s="5">
        <f>SUM($B$105:I105)</f>
        <v>2</v>
      </c>
      <c r="J107" s="5">
        <f>SUM($B$105:J105)</f>
        <v>2</v>
      </c>
      <c r="K107" s="5">
        <f>SUM($B$105:K105)</f>
        <v>3</v>
      </c>
      <c r="L107" s="5">
        <f>SUM($B$105:L105)</f>
        <v>5</v>
      </c>
      <c r="M107" s="5">
        <f>SUM($B$105:M105)</f>
        <v>6</v>
      </c>
      <c r="N107" s="5">
        <f>SUM($B$105:N105)</f>
        <v>8</v>
      </c>
      <c r="O107" s="5">
        <f>SUM($B$105:O105)</f>
        <v>9</v>
      </c>
      <c r="P107" s="5">
        <f>SUM($B$105:P105)</f>
        <v>11</v>
      </c>
      <c r="Q107" s="5">
        <f>SUM($B$105:Q105)</f>
        <v>11</v>
      </c>
      <c r="R107" s="5">
        <f>SUM($B$105:R105)</f>
        <v>11</v>
      </c>
      <c r="S107" s="5">
        <f>SUM($B$105:S105)</f>
        <v>12</v>
      </c>
      <c r="T107" s="5">
        <f>SUM($B$105:T105)</f>
        <v>14</v>
      </c>
      <c r="U107" s="5">
        <f>SUM($B$105:U105)</f>
        <v>14</v>
      </c>
      <c r="V107" s="5">
        <f>SUM($B$105:V105)</f>
        <v>14</v>
      </c>
      <c r="W107" s="5">
        <f>SUM($B$105:W105)</f>
        <v>14</v>
      </c>
      <c r="X107" s="5">
        <f>SUM($B$105:X105)</f>
        <v>14</v>
      </c>
      <c r="Y107" s="5">
        <f>SUM($B$105:Y105)</f>
        <v>14</v>
      </c>
      <c r="Z107" s="5">
        <f>SUM($B$105:Z105)</f>
        <v>14</v>
      </c>
      <c r="AA107" s="5">
        <f>SUM($B$105:AA105)</f>
        <v>14</v>
      </c>
      <c r="AB107" s="5">
        <f>SUM($B$105:AB105)</f>
        <v>14</v>
      </c>
      <c r="AC107" s="5">
        <f>SUM($B$105:AC105)</f>
        <v>14</v>
      </c>
      <c r="AD107" s="5">
        <f>SUM($B$105:AD105)</f>
        <v>14</v>
      </c>
      <c r="AE107" s="5">
        <f>SUM($B$105:AE105)</f>
        <v>16</v>
      </c>
      <c r="AF107" s="5">
        <f>SUM($B$105:AF105)</f>
        <v>16</v>
      </c>
      <c r="AG107" s="5">
        <f>SUM($B$105:AG105)</f>
        <v>17</v>
      </c>
      <c r="AH107" s="5">
        <f>SUM($B$105:AH105)</f>
        <v>17</v>
      </c>
      <c r="AI107" s="5">
        <f>SUM($B$105:AI105)</f>
        <v>17</v>
      </c>
      <c r="AJ107" s="5">
        <f>SUM($B$105:AJ105)</f>
        <v>17</v>
      </c>
      <c r="AK107" s="5">
        <f>SUM($B$105:AK105)</f>
        <v>17</v>
      </c>
    </row>
    <row r="109" spans="1:37" x14ac:dyDescent="0.3">
      <c r="A109" s="4" t="s">
        <v>50</v>
      </c>
      <c r="B109" s="3">
        <v>44066</v>
      </c>
      <c r="C109" s="3">
        <v>44073</v>
      </c>
      <c r="D109" s="3">
        <v>44078</v>
      </c>
    </row>
    <row r="110" spans="1:37" x14ac:dyDescent="0.3">
      <c r="A110" s="4" t="s">
        <v>14</v>
      </c>
      <c r="B110">
        <v>6630</v>
      </c>
      <c r="C110">
        <v>8224</v>
      </c>
      <c r="D110">
        <v>11653</v>
      </c>
    </row>
    <row r="111" spans="1:37" x14ac:dyDescent="0.3">
      <c r="A111" s="4" t="s">
        <v>15</v>
      </c>
      <c r="B111">
        <v>68</v>
      </c>
      <c r="C111">
        <v>129</v>
      </c>
      <c r="D111">
        <v>853</v>
      </c>
    </row>
  </sheetData>
  <hyperlinks>
    <hyperlink ref="G3" r:id="rId1" xr:uid="{00000000-0004-0000-0000-000000000000}"/>
    <hyperlink ref="G4" r:id="rId2" xr:uid="{00000000-0004-0000-0000-000001000000}"/>
    <hyperlink ref="G5" r:id="rId3" xr:uid="{00000000-0004-0000-0000-000003000000}"/>
    <hyperlink ref="G6" r:id="rId4" xr:uid="{00000000-0004-0000-0000-000004000000}"/>
    <hyperlink ref="G7" r:id="rId5" xr:uid="{00000000-0004-0000-0000-000005000000}"/>
    <hyperlink ref="G8" r:id="rId6" xr:uid="{00000000-0004-0000-0000-000006000000}"/>
    <hyperlink ref="G9" r:id="rId7" xr:uid="{B9B804B5-EEBA-44B9-9BCD-FCE4B82EF109}"/>
    <hyperlink ref="G10" r:id="rId8" xr:uid="{70B9572E-6476-4A71-A002-798C5304CA81}"/>
    <hyperlink ref="G11" r:id="rId9" xr:uid="{00964D12-76B2-40D1-8EAA-437B78CA47E6}"/>
    <hyperlink ref="G12" r:id="rId10" xr:uid="{39AF576B-3B56-47BD-80CD-F90C4B49504E}"/>
    <hyperlink ref="G2" r:id="rId11" xr:uid="{00000000-0004-0000-0000-000002000000}"/>
    <hyperlink ref="G13" r:id="rId12" xr:uid="{CF728EDE-3809-49DF-9BA3-88CA2A358FC8}"/>
    <hyperlink ref="G14" r:id="rId13" xr:uid="{39421381-8674-4DBE-B778-3493660F7B3C}"/>
    <hyperlink ref="G15" r:id="rId14" xr:uid="{A06A454C-B5AD-4DC5-9973-C867FA993589}"/>
    <hyperlink ref="G17" r:id="rId15" location="yale-testing-data" display="https://covid19.yale.edu/yale-statistics/yale-covid-19-statistics-data-tables - yale-testing-data" xr:uid="{8C65D6E3-9BD9-42E1-9069-B5660638BB35}"/>
    <hyperlink ref="G18" r:id="rId16" xr:uid="{AEC76AB5-A45A-4194-BA34-9CA00E3F430E}"/>
    <hyperlink ref="G19" r:id="rId17" xr:uid="{6F64FE69-BE34-43CC-93A1-536C513EC8A9}"/>
    <hyperlink ref="G16" r:id="rId18" xr:uid="{32874EEE-A734-463C-AEDE-6674CB4FD559}"/>
  </hyperlinks>
  <pageMargins left="0.7" right="0.7" top="0.75" bottom="0.75" header="0.51180555555555496" footer="0.51180555555555496"/>
  <pageSetup firstPageNumber="0" orientation="portrait" horizontalDpi="300" verticalDpi="300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jmg3</dc:creator>
  <dc:description/>
  <cp:lastModifiedBy>jmg3</cp:lastModifiedBy>
  <cp:revision>1</cp:revision>
  <dcterms:created xsi:type="dcterms:W3CDTF">2020-08-22T18:53:52Z</dcterms:created>
  <dcterms:modified xsi:type="dcterms:W3CDTF">2020-09-09T18:07:53Z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