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065AD227-9056-4F71-9843-8596C329A1D5}" xr6:coauthVersionLast="45" xr6:coauthVersionMax="45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9" i="1" l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98" i="1"/>
  <c r="C99" i="1"/>
  <c r="C98" i="1"/>
  <c r="V96" i="1"/>
  <c r="U96" i="1"/>
  <c r="T96" i="1"/>
  <c r="S96" i="1"/>
  <c r="R96" i="1"/>
  <c r="Q96" i="1"/>
  <c r="P96" i="1"/>
  <c r="O96" i="1"/>
  <c r="N96" i="1"/>
  <c r="M96" i="1"/>
  <c r="L96" i="1"/>
  <c r="J96" i="1"/>
  <c r="K96" i="1"/>
  <c r="I96" i="1"/>
  <c r="H96" i="1"/>
  <c r="G96" i="1"/>
  <c r="F96" i="1"/>
  <c r="E96" i="1"/>
  <c r="D96" i="1"/>
  <c r="C96" i="1"/>
  <c r="B96" i="1"/>
  <c r="V95" i="1"/>
  <c r="O95" i="1"/>
  <c r="H95" i="1"/>
  <c r="C94" i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G86" i="1" l="1"/>
  <c r="F86" i="1"/>
  <c r="E86" i="1"/>
  <c r="D86" i="1"/>
  <c r="C86" i="1"/>
  <c r="B86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87" i="1"/>
  <c r="C87" i="1"/>
  <c r="K84" i="1"/>
  <c r="L84" i="1" s="1"/>
  <c r="M84" i="1" s="1"/>
  <c r="N84" i="1" s="1"/>
  <c r="O84" i="1" s="1"/>
  <c r="P84" i="1" s="1"/>
  <c r="D84" i="1"/>
  <c r="E84" i="1" s="1"/>
  <c r="F84" i="1" s="1"/>
  <c r="G84" i="1" s="1"/>
  <c r="H84" i="1" s="1"/>
  <c r="I84" i="1" s="1"/>
  <c r="J84" i="1" s="1"/>
  <c r="C84" i="1"/>
  <c r="O88" i="1" l="1"/>
  <c r="C88" i="1"/>
  <c r="E88" i="1"/>
  <c r="F88" i="1"/>
  <c r="G88" i="1"/>
  <c r="H88" i="1"/>
  <c r="K88" i="1"/>
  <c r="M88" i="1"/>
  <c r="N88" i="1"/>
  <c r="L88" i="1"/>
  <c r="D88" i="1"/>
  <c r="J88" i="1"/>
  <c r="P88" i="1"/>
  <c r="I88" i="1"/>
  <c r="B88" i="1"/>
  <c r="H69" i="1"/>
  <c r="H68" i="1"/>
  <c r="F63" i="1"/>
  <c r="F62" i="1"/>
  <c r="E3" i="1" l="1"/>
  <c r="F3" i="1" s="1"/>
  <c r="R57" i="1" l="1"/>
  <c r="R56" i="1"/>
  <c r="W45" i="1"/>
  <c r="V45" i="1"/>
  <c r="U45" i="1"/>
  <c r="W44" i="1"/>
  <c r="V44" i="1"/>
  <c r="U44" i="1"/>
  <c r="V33" i="1"/>
  <c r="V32" i="1"/>
  <c r="D82" i="1" l="1"/>
  <c r="K82" i="1"/>
  <c r="J82" i="1"/>
  <c r="I82" i="1"/>
  <c r="H82" i="1"/>
  <c r="G82" i="1"/>
  <c r="F82" i="1"/>
  <c r="E82" i="1"/>
  <c r="B82" i="1"/>
  <c r="K81" i="1"/>
  <c r="J81" i="1"/>
  <c r="I81" i="1"/>
  <c r="H81" i="1"/>
  <c r="G81" i="1"/>
  <c r="F81" i="1"/>
  <c r="E81" i="1"/>
  <c r="D81" i="1"/>
  <c r="B81" i="1"/>
  <c r="C82" i="1"/>
  <c r="C81" i="1"/>
  <c r="H78" i="1"/>
  <c r="I78" i="1" s="1"/>
  <c r="J78" i="1" s="1"/>
  <c r="K78" i="1" s="1"/>
  <c r="C78" i="1"/>
  <c r="D78" i="1" s="1"/>
  <c r="E78" i="1" s="1"/>
  <c r="F78" i="1" s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76" i="1"/>
  <c r="C76" i="1"/>
  <c r="B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71" i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G69" i="1"/>
  <c r="F69" i="1"/>
  <c r="E69" i="1"/>
  <c r="D69" i="1"/>
  <c r="C69" i="1"/>
  <c r="B69" i="1"/>
  <c r="B68" i="1"/>
  <c r="C68" i="1"/>
  <c r="D68" i="1"/>
  <c r="E68" i="1"/>
  <c r="F68" i="1"/>
  <c r="G68" i="1"/>
  <c r="E63" i="1"/>
  <c r="D63" i="1"/>
  <c r="B63" i="1"/>
  <c r="E62" i="1"/>
  <c r="D62" i="1"/>
  <c r="B62" i="1"/>
  <c r="C63" i="1"/>
  <c r="C62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B49" i="1"/>
  <c r="B48" i="1"/>
  <c r="C50" i="1" s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C39" i="1"/>
  <c r="B39" i="1"/>
  <c r="C38" i="1"/>
  <c r="B38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L29" i="1"/>
  <c r="M29" i="1" s="1"/>
  <c r="N29" i="1" s="1"/>
  <c r="O29" i="1" s="1"/>
  <c r="P29" i="1" s="1"/>
  <c r="Q29" i="1" s="1"/>
  <c r="R29" i="1" s="1"/>
  <c r="S29" i="1" s="1"/>
  <c r="T29" i="1" s="1"/>
  <c r="E27" i="1"/>
  <c r="D27" i="1"/>
  <c r="C27" i="1"/>
  <c r="B27" i="1"/>
  <c r="E26" i="1"/>
  <c r="D26" i="1"/>
  <c r="C26" i="1"/>
  <c r="B26" i="1"/>
  <c r="B51" i="1" l="1"/>
  <c r="C51" i="1"/>
  <c r="B50" i="1"/>
</calcChain>
</file>

<file path=xl/sharedStrings.xml><?xml version="1.0" encoding="utf-8"?>
<sst xmlns="http://schemas.openxmlformats.org/spreadsheetml/2006/main" count="110" uniqueCount="48">
  <si>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</si>
  <si>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</si>
  <si>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</si>
  <si>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</si>
  <si>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</si>
  <si>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</si>
  <si>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</si>
  <si>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</si>
  <si>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</si>
  <si>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</si>
  <si>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</si>
  <si>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</si>
  <si>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</si>
  <si>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</si>
  <si>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</si>
  <si>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</si>
  <si>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</si>
  <si>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</si>
  <si>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</si>
  <si>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</si>
  <si>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</si>
  <si>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</si>
  <si>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</si>
  <si>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</si>
  <si>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</si>
  <si>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</si>
  <si>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</si>
  <si>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</si>
  <si>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</si>
  <si>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</si>
  <si>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</si>
  <si>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</si>
  <si>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</si>
  <si>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</si>
  <si>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</si>
  <si>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</si>
  <si>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</si>
  <si>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</si>
  <si>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</si>
  <si>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</si>
  <si>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</si>
  <si>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</si>
  <si>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</si>
  <si>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</si>
  <si>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</si>
  <si>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</si>
  <si>
    <t>Yale University</t>
  </si>
  <si>
    <t>https://covid19.yale.edu/yale-statistics/yale-covid-19-statistics-data-tables#yale-testing-data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</si>
</sst>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hyperlink" Target="https://covid19.yale.edu/yale-statistics/yale-covid-19-statistics-data-tables" TargetMode="External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03"/>
  <sheetViews>
    <sheetView tabSelected="1" topLeftCell="A74" zoomScaleNormal="100" workbookViewId="0">
      <selection activeCell="D88" sqref="D88"/>
    </sheetView>
  </sheetViews>
  <sheetFormatPr defaultRowHeight="14.4" x14ac:dyDescent="0.3"/>
  <cols>
    <col min="1" max="1" width="28.21875" customWidth="1"/>
    <col min="2" max="2" width="12.77734375" bestFit="1" customWidth="1"/>
    <col min="3" max="5" width="9.77734375" customWidth="1"/>
    <col min="6" max="8" width="9.5546875" customWidth="1"/>
    <col min="9" max="16" width="9.6640625" customWidth="1"/>
    <col min="17" max="20" width="9.5546875" customWidth="1"/>
    <col min="21" max="21" width="10.109375" customWidth="1"/>
    <col min="22" max="31" width="9.5546875" bestFit="1" customWidth="1"/>
    <col min="32" max="39" width="8.77734375" customWidth="1"/>
    <col min="40" max="40" width="8.5546875" bestFit="1" customWidth="1"/>
    <col min="41" max="62" width="9.5546875" bestFit="1" customWidth="1"/>
    <col min="63" max="71" width="8.77734375" customWidth="1"/>
    <col min="72" max="83" width="9.5546875" bestFit="1" customWidth="1"/>
    <col min="84" max="86" width="8.77734375" customWidth="1"/>
    <col min="87" max="88" width="9.5546875" bestFit="1" customWidth="1"/>
    <col min="89" max="90" width="8.77734375" customWidth="1"/>
    <col min="91" max="91" width="9.5546875" bestFit="1" customWidth="1"/>
    <col min="92" max="1025" width="8.77734375" customWidth="1"/>
  </cols>
  <sheetData>
    <row r="1" spans="1:7" s="5" customFormat="1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3">
      <c r="A2" t="s">
        <v>4</v>
      </c>
      <c r="B2"/>
      <c r="C2"/>
      <c r="D2"/>
      <c r="E2"/>
      <c r="F2"/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3">
      <c r="A4" t="s">
        <v>2</v>
      </c>
      <c r="G4" s="1" t="s">
        <v>3</v>
      </c>
    </row>
    <row r="5" spans="1:7" x14ac:dyDescent="0.3">
      <c r="A5" t="s">
        <v>6</v>
      </c>
      <c r="G5" s="1" t="s">
        <v>7</v>
      </c>
    </row>
    <row r="6" spans="1:7" x14ac:dyDescent="0.3">
      <c r="A6" t="s">
        <v>8</v>
      </c>
      <c r="G6" s="1" t="s">
        <v>9</v>
      </c>
    </row>
    <row r="7" spans="1:7" x14ac:dyDescent="0.3">
      <c r="A7" t="s">
        <v>10</v>
      </c>
      <c r="G7" s="1" t="s">
        <v>11</v>
      </c>
    </row>
    <row r="8" spans="1:7" x14ac:dyDescent="0.3">
      <c r="A8" t="s">
        <v>12</v>
      </c>
      <c r="G8" s="8" t="s">
        <v>13</v>
      </c>
    </row>
    <row r="9" spans="1:7" s="5" customFormat="1" x14ac:dyDescent="0.3">
      <c r="A9" s="5" t="s">
        <v>22</v>
      </c>
      <c r="G9" s="7" t="s">
        <v>23</v>
      </c>
    </row>
    <row r="10" spans="1:7" s="5" customFormat="1" x14ac:dyDescent="0.3">
      <c r="A10" s="5" t="s">
        <v>24</v>
      </c>
      <c r="G10" s="7" t="s">
        <v>25</v>
      </c>
    </row>
    <row r="11" spans="1:7" s="5" customFormat="1" x14ac:dyDescent="0.3">
      <c r="A11" s="5" t="s">
        <v>26</v>
      </c>
      <c r="G11" s="7" t="s">
        <v>27</v>
      </c>
    </row>
    <row r="12" spans="1:7" s="5" customFormat="1" x14ac:dyDescent="0.3">
      <c r="A12" s="5" t="s">
        <v>29</v>
      </c>
      <c r="G12" s="7" t="s">
        <v>30</v>
      </c>
    </row>
    <row r="13" spans="1:7" s="5" customFormat="1" x14ac:dyDescent="0.3">
      <c r="A13" s="5" t="s">
        <v>38</v>
      </c>
      <c r="G13" s="7" t="s">
        <v>39</v>
      </c>
    </row>
    <row r="14" spans="1:7" s="5" customFormat="1" x14ac:dyDescent="0.3">
      <c r="A14" s="5" t="s">
        <v>40</v>
      </c>
      <c r="G14" s="7" t="s">
        <v>41</v>
      </c>
    </row>
    <row r="15" spans="1:7" s="5" customFormat="1" x14ac:dyDescent="0.3">
      <c r="A15" s="5" t="s">
        <v>42</v>
      </c>
      <c r="G15" s="7" t="s">
        <v>43</v>
      </c>
    </row>
    <row r="16" spans="1:7" s="5" customFormat="1" x14ac:dyDescent="0.3">
      <c r="A16" s="5" t="s">
        <v>44</v>
      </c>
      <c r="G16" s="7" t="s">
        <v>45</v>
      </c>
    </row>
    <row r="17" spans="1:22" s="5" customFormat="1" x14ac:dyDescent="0.3">
      <c r="A17" s="5" t="s">
        <v>46</v>
      </c>
      <c r="G17" s="7" t="s">
        <v>47</v>
      </c>
    </row>
    <row r="19" spans="1:22" s="3" customFormat="1" x14ac:dyDescent="0.3">
      <c r="A19" s="2" t="s">
        <v>4</v>
      </c>
      <c r="B19" s="3">
        <v>44061</v>
      </c>
      <c r="C19" s="3">
        <v>44062</v>
      </c>
      <c r="D19" s="3">
        <v>44063</v>
      </c>
      <c r="E19" s="3">
        <v>44064</v>
      </c>
      <c r="F19" s="3">
        <v>44065</v>
      </c>
      <c r="G19" s="3">
        <v>44066</v>
      </c>
    </row>
    <row r="20" spans="1:22" x14ac:dyDescent="0.3">
      <c r="A20" s="4" t="s">
        <v>14</v>
      </c>
      <c r="B20">
        <v>1566</v>
      </c>
      <c r="C20">
        <v>1705</v>
      </c>
      <c r="D20">
        <v>2211</v>
      </c>
      <c r="E20">
        <v>2510</v>
      </c>
      <c r="F20">
        <v>2510</v>
      </c>
      <c r="G20">
        <v>3031</v>
      </c>
    </row>
    <row r="21" spans="1:22" x14ac:dyDescent="0.3">
      <c r="A21" s="4" t="s">
        <v>15</v>
      </c>
      <c r="B21">
        <v>20</v>
      </c>
      <c r="C21">
        <v>25</v>
      </c>
      <c r="D21">
        <v>25</v>
      </c>
      <c r="E21">
        <v>78</v>
      </c>
      <c r="F21">
        <v>78</v>
      </c>
      <c r="G21">
        <v>240</v>
      </c>
    </row>
    <row r="23" spans="1:22" s="3" customFormat="1" x14ac:dyDescent="0.3">
      <c r="A23" s="2" t="s">
        <v>0</v>
      </c>
      <c r="B23" s="3">
        <v>44038</v>
      </c>
      <c r="C23" s="3">
        <v>44045</v>
      </c>
      <c r="D23" s="3">
        <v>44052</v>
      </c>
      <c r="E23" s="3">
        <v>44059</v>
      </c>
    </row>
    <row r="24" spans="1:22" x14ac:dyDescent="0.3">
      <c r="A24" s="4" t="s">
        <v>16</v>
      </c>
      <c r="B24">
        <v>117</v>
      </c>
      <c r="C24">
        <v>158</v>
      </c>
      <c r="D24">
        <v>354</v>
      </c>
      <c r="E24">
        <v>954</v>
      </c>
    </row>
    <row r="25" spans="1:22" x14ac:dyDescent="0.3">
      <c r="A25" s="4" t="s">
        <v>17</v>
      </c>
      <c r="B25">
        <v>13</v>
      </c>
      <c r="C25">
        <v>13</v>
      </c>
      <c r="D25">
        <v>10</v>
      </c>
      <c r="E25">
        <v>130</v>
      </c>
    </row>
    <row r="26" spans="1:22" x14ac:dyDescent="0.3">
      <c r="A26" s="4" t="s">
        <v>18</v>
      </c>
      <c r="B26">
        <f>SUM(B24)</f>
        <v>117</v>
      </c>
      <c r="C26">
        <f>SUM(B24:C24)</f>
        <v>275</v>
      </c>
      <c r="D26">
        <f>SUM(B24:D24)</f>
        <v>629</v>
      </c>
      <c r="E26">
        <f>SUM(B24:E24)</f>
        <v>1583</v>
      </c>
    </row>
    <row r="27" spans="1:22" x14ac:dyDescent="0.3">
      <c r="A27" s="4" t="s">
        <v>19</v>
      </c>
      <c r="B27">
        <f>SUM(B25)</f>
        <v>13</v>
      </c>
      <c r="C27">
        <f>SUM(B25:C25)</f>
        <v>26</v>
      </c>
      <c r="D27">
        <f>SUM(B25:D25)</f>
        <v>36</v>
      </c>
      <c r="E27">
        <f>SUM(B25:E25)</f>
        <v>166</v>
      </c>
    </row>
    <row r="29" spans="1:22" s="3" customFormat="1" x14ac:dyDescent="0.3">
      <c r="A29" s="2" t="s">
        <v>2</v>
      </c>
      <c r="B29" s="3">
        <v>44046</v>
      </c>
      <c r="C29" s="3">
        <v>44047</v>
      </c>
      <c r="D29" s="3">
        <v>44048</v>
      </c>
      <c r="E29" s="3">
        <v>44049</v>
      </c>
      <c r="F29" s="3">
        <v>44050</v>
      </c>
      <c r="G29" s="3">
        <v>44051</v>
      </c>
      <c r="H29" s="3">
        <v>44052</v>
      </c>
      <c r="I29" s="3">
        <v>44053</v>
      </c>
      <c r="J29" s="3">
        <v>44054</v>
      </c>
      <c r="K29" s="3">
        <v>44055</v>
      </c>
      <c r="L29" s="3">
        <f t="shared" ref="L29:T29" si="0">K29+1</f>
        <v>44056</v>
      </c>
      <c r="M29" s="3">
        <f t="shared" si="0"/>
        <v>44057</v>
      </c>
      <c r="N29" s="3">
        <f t="shared" si="0"/>
        <v>44058</v>
      </c>
      <c r="O29" s="3">
        <f t="shared" si="0"/>
        <v>44059</v>
      </c>
      <c r="P29" s="3">
        <f t="shared" si="0"/>
        <v>44060</v>
      </c>
      <c r="Q29" s="3">
        <f t="shared" si="0"/>
        <v>44061</v>
      </c>
      <c r="R29" s="3">
        <f t="shared" si="0"/>
        <v>44062</v>
      </c>
      <c r="S29" s="3">
        <f t="shared" si="0"/>
        <v>44063</v>
      </c>
      <c r="T29" s="3">
        <f t="shared" si="0"/>
        <v>44064</v>
      </c>
      <c r="U29" s="3">
        <v>44065</v>
      </c>
      <c r="V29" s="3">
        <v>44066</v>
      </c>
    </row>
    <row r="30" spans="1:22" x14ac:dyDescent="0.3">
      <c r="A30" s="4" t="s">
        <v>20</v>
      </c>
      <c r="B30">
        <v>3</v>
      </c>
      <c r="C30">
        <v>10</v>
      </c>
      <c r="D30">
        <v>7</v>
      </c>
      <c r="E30">
        <v>6</v>
      </c>
      <c r="F30">
        <v>3</v>
      </c>
      <c r="G30">
        <v>10</v>
      </c>
      <c r="H30">
        <v>7</v>
      </c>
      <c r="I30">
        <v>198</v>
      </c>
      <c r="J30">
        <v>18</v>
      </c>
      <c r="K30">
        <v>41</v>
      </c>
      <c r="L30">
        <v>42</v>
      </c>
      <c r="M30">
        <v>123</v>
      </c>
      <c r="N30">
        <v>11</v>
      </c>
      <c r="O30">
        <v>30</v>
      </c>
      <c r="P30">
        <v>420</v>
      </c>
      <c r="Q30">
        <v>355</v>
      </c>
      <c r="R30">
        <v>493</v>
      </c>
      <c r="S30">
        <v>256</v>
      </c>
      <c r="T30">
        <v>202</v>
      </c>
      <c r="U30">
        <v>104</v>
      </c>
      <c r="V30">
        <v>359</v>
      </c>
    </row>
    <row r="31" spans="1:22" x14ac:dyDescent="0.3">
      <c r="A31" s="4" t="s">
        <v>21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2</v>
      </c>
      <c r="I31">
        <v>6</v>
      </c>
      <c r="J31">
        <v>5</v>
      </c>
      <c r="K31">
        <v>9</v>
      </c>
      <c r="L31">
        <v>14</v>
      </c>
      <c r="M31">
        <v>14</v>
      </c>
      <c r="N31">
        <v>4</v>
      </c>
      <c r="O31">
        <v>16</v>
      </c>
      <c r="P31">
        <v>98</v>
      </c>
      <c r="Q31">
        <v>80</v>
      </c>
      <c r="R31">
        <v>76</v>
      </c>
      <c r="S31">
        <v>23</v>
      </c>
      <c r="T31">
        <v>24</v>
      </c>
      <c r="U31">
        <v>19</v>
      </c>
      <c r="V31">
        <v>30</v>
      </c>
    </row>
    <row r="32" spans="1:22" x14ac:dyDescent="0.3">
      <c r="A32" s="4" t="s">
        <v>14</v>
      </c>
      <c r="B32" s="5">
        <f>SUM(B30)</f>
        <v>3</v>
      </c>
      <c r="C32" s="5">
        <f>SUM(B30:C30)</f>
        <v>13</v>
      </c>
      <c r="D32" s="5">
        <f>SUM($B$30:D30)</f>
        <v>20</v>
      </c>
      <c r="E32" s="5">
        <f>SUM($B$30:E30)</f>
        <v>26</v>
      </c>
      <c r="F32" s="5">
        <f>SUM($B$30:F30)</f>
        <v>29</v>
      </c>
      <c r="G32" s="5">
        <f>SUM($B$30:G30)</f>
        <v>39</v>
      </c>
      <c r="H32" s="5">
        <f>SUM($B$30:H30)</f>
        <v>46</v>
      </c>
      <c r="I32" s="5">
        <f>SUM($B$30:I30)</f>
        <v>244</v>
      </c>
      <c r="J32" s="5">
        <f>SUM($B$30:J30)</f>
        <v>262</v>
      </c>
      <c r="K32" s="5">
        <f>SUM($B$30:K30)</f>
        <v>303</v>
      </c>
      <c r="L32" s="5">
        <f>SUM($B$30:L30)</f>
        <v>345</v>
      </c>
      <c r="M32" s="5">
        <f>SUM($B$30:M30)</f>
        <v>468</v>
      </c>
      <c r="N32" s="5">
        <f>SUM($B$30:N30)</f>
        <v>479</v>
      </c>
      <c r="O32" s="5">
        <f>SUM($B$30:O30)</f>
        <v>509</v>
      </c>
      <c r="P32" s="5">
        <f>SUM($B$30:P30)</f>
        <v>929</v>
      </c>
      <c r="Q32" s="5">
        <f>SUM($B$30:Q30)</f>
        <v>1284</v>
      </c>
      <c r="R32" s="5">
        <f>SUM($B$30:R30)</f>
        <v>1777</v>
      </c>
      <c r="S32" s="5">
        <f>SUM($B$30:S30)</f>
        <v>2033</v>
      </c>
      <c r="T32" s="5">
        <f>SUM($B$30:T30)</f>
        <v>2235</v>
      </c>
      <c r="U32" s="5">
        <f>SUM($B$30:U30)</f>
        <v>2339</v>
      </c>
      <c r="V32" s="5">
        <f>SUM($B$30:V30)</f>
        <v>2698</v>
      </c>
    </row>
    <row r="33" spans="1:23" x14ac:dyDescent="0.3">
      <c r="A33" s="4" t="s">
        <v>15</v>
      </c>
      <c r="B33" s="5">
        <f>SUM(B31)</f>
        <v>0</v>
      </c>
      <c r="C33" s="5">
        <f>SUM($B$31:C31)</f>
        <v>0</v>
      </c>
      <c r="D33" s="5">
        <f>SUM($B$31:D31)</f>
        <v>0</v>
      </c>
      <c r="E33" s="5">
        <f>SUM($B$31:E31)</f>
        <v>0</v>
      </c>
      <c r="F33" s="5">
        <f>SUM($B$31:F31)</f>
        <v>0</v>
      </c>
      <c r="G33" s="5">
        <f>SUM($B$31:G31)</f>
        <v>1</v>
      </c>
      <c r="H33" s="5">
        <f>SUM($B$31:H31)</f>
        <v>3</v>
      </c>
      <c r="I33" s="5">
        <f>SUM($B$31:I31)</f>
        <v>9</v>
      </c>
      <c r="J33" s="5">
        <f>SUM($B$31:J31)</f>
        <v>14</v>
      </c>
      <c r="K33" s="5">
        <f>SUM($B$31:K31)</f>
        <v>23</v>
      </c>
      <c r="L33" s="5">
        <f>SUM($B$31:L31)</f>
        <v>37</v>
      </c>
      <c r="M33" s="5">
        <f>SUM($B$31:M31)</f>
        <v>51</v>
      </c>
      <c r="N33" s="5">
        <f>SUM($B$31:N31)</f>
        <v>55</v>
      </c>
      <c r="O33" s="5">
        <f>SUM($B$31:O31)</f>
        <v>71</v>
      </c>
      <c r="P33" s="5">
        <f>SUM($B$31:P31)</f>
        <v>169</v>
      </c>
      <c r="Q33" s="5">
        <f>SUM($B$31:Q31)</f>
        <v>249</v>
      </c>
      <c r="R33" s="5">
        <f>SUM($B$31:R31)</f>
        <v>325</v>
      </c>
      <c r="S33" s="5">
        <f>SUM($B$31:S31)</f>
        <v>348</v>
      </c>
      <c r="T33" s="5">
        <f>SUM($B$31:T31)</f>
        <v>372</v>
      </c>
      <c r="U33" s="5">
        <f>SUM($B$31:U31)</f>
        <v>391</v>
      </c>
      <c r="V33" s="5">
        <f>SUM($B$31:V31)</f>
        <v>421</v>
      </c>
    </row>
    <row r="35" spans="1:23" s="3" customFormat="1" x14ac:dyDescent="0.3">
      <c r="A35" s="2" t="s">
        <v>6</v>
      </c>
      <c r="B35" s="3">
        <v>44056</v>
      </c>
      <c r="C35" s="3">
        <v>44063</v>
      </c>
    </row>
    <row r="36" spans="1:23" x14ac:dyDescent="0.3">
      <c r="A36" s="4" t="s">
        <v>16</v>
      </c>
      <c r="B36">
        <v>236</v>
      </c>
      <c r="C36">
        <v>83</v>
      </c>
    </row>
    <row r="37" spans="1:23" x14ac:dyDescent="0.3">
      <c r="A37" s="4" t="s">
        <v>17</v>
      </c>
      <c r="B37">
        <v>0</v>
      </c>
      <c r="C37">
        <v>2</v>
      </c>
    </row>
    <row r="38" spans="1:23" x14ac:dyDescent="0.3">
      <c r="A38" s="4" t="s">
        <v>18</v>
      </c>
      <c r="B38">
        <f>SUM(B36)</f>
        <v>236</v>
      </c>
      <c r="C38">
        <f>SUM($B$36:C36)</f>
        <v>319</v>
      </c>
      <c r="D38" s="6"/>
    </row>
    <row r="39" spans="1:23" x14ac:dyDescent="0.3">
      <c r="A39" s="4" t="s">
        <v>19</v>
      </c>
      <c r="B39">
        <f>SUM(B37)</f>
        <v>0</v>
      </c>
      <c r="C39">
        <f>SUM($B$37:C37)</f>
        <v>2</v>
      </c>
    </row>
    <row r="41" spans="1:23" s="3" customFormat="1" x14ac:dyDescent="0.3">
      <c r="A41" s="2" t="s">
        <v>8</v>
      </c>
      <c r="B41" s="3">
        <v>44044</v>
      </c>
      <c r="C41" s="3">
        <f t="shared" ref="C41:T41" si="1">B41+1</f>
        <v>44045</v>
      </c>
      <c r="D41" s="3">
        <f t="shared" si="1"/>
        <v>44046</v>
      </c>
      <c r="E41" s="3">
        <f t="shared" si="1"/>
        <v>44047</v>
      </c>
      <c r="F41" s="3">
        <f t="shared" si="1"/>
        <v>44048</v>
      </c>
      <c r="G41" s="3">
        <f t="shared" si="1"/>
        <v>44049</v>
      </c>
      <c r="H41" s="3">
        <f t="shared" si="1"/>
        <v>44050</v>
      </c>
      <c r="I41" s="3">
        <f t="shared" si="1"/>
        <v>44051</v>
      </c>
      <c r="J41" s="3">
        <f t="shared" si="1"/>
        <v>44052</v>
      </c>
      <c r="K41" s="3">
        <f t="shared" si="1"/>
        <v>44053</v>
      </c>
      <c r="L41" s="3">
        <f t="shared" si="1"/>
        <v>44054</v>
      </c>
      <c r="M41" s="3">
        <f t="shared" si="1"/>
        <v>44055</v>
      </c>
      <c r="N41" s="3">
        <f t="shared" si="1"/>
        <v>44056</v>
      </c>
      <c r="O41" s="3">
        <f t="shared" si="1"/>
        <v>44057</v>
      </c>
      <c r="P41" s="3">
        <f t="shared" si="1"/>
        <v>44058</v>
      </c>
      <c r="Q41" s="3">
        <f t="shared" si="1"/>
        <v>44059</v>
      </c>
      <c r="R41" s="3">
        <f t="shared" si="1"/>
        <v>44060</v>
      </c>
      <c r="S41" s="3">
        <f t="shared" si="1"/>
        <v>44061</v>
      </c>
      <c r="T41" s="3">
        <f t="shared" si="1"/>
        <v>44062</v>
      </c>
      <c r="U41" s="3">
        <v>44063</v>
      </c>
      <c r="V41" s="3">
        <v>44064</v>
      </c>
      <c r="W41" s="3">
        <v>44065</v>
      </c>
    </row>
    <row r="42" spans="1:23" x14ac:dyDescent="0.3">
      <c r="A42" s="4" t="s">
        <v>20</v>
      </c>
      <c r="B42">
        <v>3</v>
      </c>
      <c r="C42">
        <v>17</v>
      </c>
      <c r="D42">
        <v>27</v>
      </c>
      <c r="E42">
        <v>299</v>
      </c>
      <c r="F42">
        <v>55</v>
      </c>
      <c r="G42">
        <v>45</v>
      </c>
      <c r="H42">
        <v>1</v>
      </c>
      <c r="I42">
        <v>0</v>
      </c>
      <c r="J42">
        <v>11</v>
      </c>
      <c r="K42">
        <v>0</v>
      </c>
      <c r="L42">
        <v>103</v>
      </c>
      <c r="M42">
        <v>276</v>
      </c>
      <c r="N42">
        <v>114</v>
      </c>
      <c r="O42">
        <v>202</v>
      </c>
      <c r="P42">
        <v>133</v>
      </c>
      <c r="Q42">
        <v>98</v>
      </c>
      <c r="R42">
        <v>211</v>
      </c>
      <c r="S42">
        <v>213</v>
      </c>
      <c r="T42">
        <v>367</v>
      </c>
      <c r="U42">
        <v>257</v>
      </c>
      <c r="V42">
        <v>347</v>
      </c>
      <c r="W42">
        <v>168</v>
      </c>
    </row>
    <row r="43" spans="1:23" x14ac:dyDescent="0.3">
      <c r="A43" s="4" t="s">
        <v>21</v>
      </c>
      <c r="B43">
        <v>0</v>
      </c>
      <c r="C43">
        <v>0</v>
      </c>
      <c r="D43">
        <v>0</v>
      </c>
      <c r="E43">
        <v>2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1</v>
      </c>
      <c r="P43">
        <v>4</v>
      </c>
      <c r="Q43">
        <v>2</v>
      </c>
      <c r="R43">
        <v>9</v>
      </c>
      <c r="S43">
        <v>0</v>
      </c>
      <c r="T43">
        <v>4</v>
      </c>
      <c r="U43">
        <v>9</v>
      </c>
      <c r="V43">
        <v>14</v>
      </c>
      <c r="W43">
        <v>3</v>
      </c>
    </row>
    <row r="44" spans="1:23" x14ac:dyDescent="0.3">
      <c r="A44" s="4" t="s">
        <v>14</v>
      </c>
      <c r="B44">
        <f>SUM(B42)</f>
        <v>3</v>
      </c>
      <c r="C44">
        <f>SUM($B$42:C42)</f>
        <v>20</v>
      </c>
      <c r="D44">
        <f>SUM($B$42:D42)</f>
        <v>47</v>
      </c>
      <c r="E44">
        <f>SUM($B$42:E42)</f>
        <v>346</v>
      </c>
      <c r="F44">
        <f>SUM($B$42:F42)</f>
        <v>401</v>
      </c>
      <c r="G44">
        <f>SUM($B$42:G42)</f>
        <v>446</v>
      </c>
      <c r="H44">
        <f>SUM($B$42:H42)</f>
        <v>447</v>
      </c>
      <c r="I44">
        <f>SUM($B$42:I42)</f>
        <v>447</v>
      </c>
      <c r="J44">
        <f>SUM($B$42:J42)</f>
        <v>458</v>
      </c>
      <c r="K44">
        <f>SUM($B$42:K42)</f>
        <v>458</v>
      </c>
      <c r="L44">
        <f>SUM($B$42:L42)</f>
        <v>561</v>
      </c>
      <c r="M44">
        <f>SUM($B$42:M42)</f>
        <v>837</v>
      </c>
      <c r="N44">
        <f>SUM($B$42:N42)</f>
        <v>951</v>
      </c>
      <c r="O44">
        <f>SUM($B$42:O42)</f>
        <v>1153</v>
      </c>
      <c r="P44">
        <f>SUM($B$42:P42)</f>
        <v>1286</v>
      </c>
      <c r="Q44">
        <f>SUM($B$42:Q42)</f>
        <v>1384</v>
      </c>
      <c r="R44">
        <f>SUM($B$42:R42)</f>
        <v>1595</v>
      </c>
      <c r="S44">
        <f>SUM($B$42:S42)</f>
        <v>1808</v>
      </c>
      <c r="T44">
        <f>SUM($B$42:T42)</f>
        <v>2175</v>
      </c>
      <c r="U44" s="5">
        <f>SUM($B$42:U42)</f>
        <v>2432</v>
      </c>
      <c r="V44" s="5">
        <f>SUM($B$42:V42)</f>
        <v>2779</v>
      </c>
      <c r="W44" s="5">
        <f>SUM($B$42:W42)</f>
        <v>2947</v>
      </c>
    </row>
    <row r="45" spans="1:23" x14ac:dyDescent="0.3">
      <c r="A45" s="4" t="s">
        <v>15</v>
      </c>
      <c r="B45">
        <f>SUM(B43)</f>
        <v>0</v>
      </c>
      <c r="C45">
        <f>SUM($B$43:C43)</f>
        <v>0</v>
      </c>
      <c r="D45">
        <f>SUM($B$43:D43)</f>
        <v>0</v>
      </c>
      <c r="E45">
        <f>SUM($B$43:E43)</f>
        <v>2</v>
      </c>
      <c r="F45">
        <f>SUM($B$43:F43)</f>
        <v>3</v>
      </c>
      <c r="G45">
        <f>SUM($B$43:G43)</f>
        <v>4</v>
      </c>
      <c r="H45">
        <f>SUM($B$43:H43)</f>
        <v>4</v>
      </c>
      <c r="I45">
        <f>SUM($B$43:I43)</f>
        <v>4</v>
      </c>
      <c r="J45">
        <f>SUM($B$43:J43)</f>
        <v>4</v>
      </c>
      <c r="K45">
        <f>SUM($B$43:K43)</f>
        <v>4</v>
      </c>
      <c r="L45">
        <f>SUM($B$43:L43)</f>
        <v>4</v>
      </c>
      <c r="M45">
        <f>SUM($B$43:M43)</f>
        <v>4</v>
      </c>
      <c r="N45">
        <f>SUM($B$43:N43)</f>
        <v>6</v>
      </c>
      <c r="O45">
        <f>SUM($B$43:O43)</f>
        <v>7</v>
      </c>
      <c r="P45">
        <f>SUM($B$43:P43)</f>
        <v>11</v>
      </c>
      <c r="Q45">
        <f>SUM($B$43:Q43)</f>
        <v>13</v>
      </c>
      <c r="R45">
        <f>SUM($B$43:R43)</f>
        <v>22</v>
      </c>
      <c r="S45">
        <f>SUM($B$43:S43)</f>
        <v>22</v>
      </c>
      <c r="T45">
        <f>SUM($B$43:T43)</f>
        <v>26</v>
      </c>
      <c r="U45" s="5">
        <f>SUM($B$43:U43)</f>
        <v>35</v>
      </c>
      <c r="V45" s="5">
        <f>SUM($B$43:V43)</f>
        <v>49</v>
      </c>
      <c r="W45" s="5">
        <f>SUM($B$43:W43)</f>
        <v>52</v>
      </c>
    </row>
    <row r="47" spans="1:23" s="3" customFormat="1" ht="15" customHeight="1" x14ac:dyDescent="0.3">
      <c r="A47" s="2" t="s">
        <v>10</v>
      </c>
      <c r="B47" s="3">
        <v>44058</v>
      </c>
      <c r="C47" s="3">
        <v>44064</v>
      </c>
    </row>
    <row r="48" spans="1:23" x14ac:dyDescent="0.3">
      <c r="A48" s="4" t="s">
        <v>16</v>
      </c>
      <c r="B48">
        <f>5854+516</f>
        <v>6370</v>
      </c>
      <c r="C48">
        <v>5028</v>
      </c>
    </row>
    <row r="49" spans="1:18" x14ac:dyDescent="0.3">
      <c r="A49" s="4" t="s">
        <v>17</v>
      </c>
      <c r="B49">
        <f>15</f>
        <v>15</v>
      </c>
      <c r="C49">
        <v>22</v>
      </c>
    </row>
    <row r="50" spans="1:18" x14ac:dyDescent="0.3">
      <c r="A50" s="4" t="s">
        <v>18</v>
      </c>
      <c r="B50">
        <f>B48</f>
        <v>6370</v>
      </c>
      <c r="C50">
        <f>SUM($B$48:C48)</f>
        <v>11398</v>
      </c>
    </row>
    <row r="51" spans="1:18" x14ac:dyDescent="0.3">
      <c r="A51" s="4" t="s">
        <v>19</v>
      </c>
      <c r="B51">
        <f>B49</f>
        <v>15</v>
      </c>
      <c r="C51">
        <f>SUM($B$49:C49)</f>
        <v>37</v>
      </c>
    </row>
    <row r="53" spans="1:18" s="3" customFormat="1" x14ac:dyDescent="0.3">
      <c r="A53" s="2" t="s">
        <v>12</v>
      </c>
      <c r="B53" s="3">
        <v>44050</v>
      </c>
      <c r="C53" s="3">
        <f t="shared" ref="C53:P53" si="2">B53+1</f>
        <v>44051</v>
      </c>
      <c r="D53" s="3">
        <f t="shared" si="2"/>
        <v>44052</v>
      </c>
      <c r="E53" s="3">
        <f t="shared" si="2"/>
        <v>44053</v>
      </c>
      <c r="F53" s="3">
        <f t="shared" si="2"/>
        <v>44054</v>
      </c>
      <c r="G53" s="3">
        <f t="shared" si="2"/>
        <v>44055</v>
      </c>
      <c r="H53" s="3">
        <f t="shared" si="2"/>
        <v>44056</v>
      </c>
      <c r="I53" s="3">
        <f t="shared" si="2"/>
        <v>44057</v>
      </c>
      <c r="J53" s="3">
        <f t="shared" si="2"/>
        <v>44058</v>
      </c>
      <c r="K53" s="3">
        <f t="shared" si="2"/>
        <v>44059</v>
      </c>
      <c r="L53" s="3">
        <f t="shared" si="2"/>
        <v>44060</v>
      </c>
      <c r="M53" s="3">
        <f t="shared" si="2"/>
        <v>44061</v>
      </c>
      <c r="N53" s="3">
        <f t="shared" si="2"/>
        <v>44062</v>
      </c>
      <c r="O53" s="3">
        <f t="shared" si="2"/>
        <v>44063</v>
      </c>
      <c r="P53" s="3">
        <f t="shared" si="2"/>
        <v>44064</v>
      </c>
      <c r="Q53" s="3">
        <v>44065</v>
      </c>
      <c r="R53" s="3">
        <v>44066</v>
      </c>
    </row>
    <row r="54" spans="1:18" x14ac:dyDescent="0.3">
      <c r="A54" s="4" t="s">
        <v>20</v>
      </c>
      <c r="B54">
        <v>210</v>
      </c>
      <c r="C54">
        <v>9</v>
      </c>
      <c r="D54">
        <v>0</v>
      </c>
      <c r="E54">
        <v>0</v>
      </c>
      <c r="F54">
        <v>219</v>
      </c>
      <c r="G54">
        <v>48</v>
      </c>
      <c r="H54">
        <v>246</v>
      </c>
      <c r="I54">
        <v>578</v>
      </c>
      <c r="J54">
        <v>0</v>
      </c>
      <c r="K54">
        <v>0</v>
      </c>
      <c r="L54">
        <v>0</v>
      </c>
      <c r="M54">
        <v>645</v>
      </c>
      <c r="N54">
        <v>582</v>
      </c>
      <c r="O54">
        <v>831</v>
      </c>
      <c r="P54">
        <v>1016</v>
      </c>
      <c r="Q54">
        <v>1002</v>
      </c>
      <c r="R54">
        <v>667</v>
      </c>
    </row>
    <row r="55" spans="1:18" x14ac:dyDescent="0.3">
      <c r="A55" s="4" t="s">
        <v>21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2</v>
      </c>
      <c r="Q55">
        <v>0</v>
      </c>
      <c r="R55">
        <v>1</v>
      </c>
    </row>
    <row r="56" spans="1:18" x14ac:dyDescent="0.3">
      <c r="A56" s="4" t="s">
        <v>14</v>
      </c>
      <c r="B56">
        <f>SUM(B54)</f>
        <v>210</v>
      </c>
      <c r="C56">
        <f>SUM($B$54:C54)</f>
        <v>219</v>
      </c>
      <c r="D56">
        <f>SUM($B$54:D54)</f>
        <v>219</v>
      </c>
      <c r="E56">
        <f>SUM($B$54:E54)</f>
        <v>219</v>
      </c>
      <c r="F56">
        <f>SUM($B$54:F54)</f>
        <v>438</v>
      </c>
      <c r="G56">
        <f>SUM($B$54:G54)</f>
        <v>486</v>
      </c>
      <c r="H56">
        <f>SUM($B$54:H54)</f>
        <v>732</v>
      </c>
      <c r="I56">
        <f>SUM($B$54:I54)</f>
        <v>1310</v>
      </c>
      <c r="J56">
        <f>SUM($B$54:J54)</f>
        <v>1310</v>
      </c>
      <c r="K56">
        <f>SUM($B$54:K54)</f>
        <v>1310</v>
      </c>
      <c r="L56">
        <f>SUM($B$54:L54)</f>
        <v>1310</v>
      </c>
      <c r="M56">
        <f>SUM($B$54:M54)</f>
        <v>1955</v>
      </c>
      <c r="N56">
        <f>SUM($B$54:N54)</f>
        <v>2537</v>
      </c>
      <c r="O56">
        <f>SUM($B$54:O54)</f>
        <v>3368</v>
      </c>
      <c r="P56">
        <f>SUM($B$54:P54)</f>
        <v>4384</v>
      </c>
      <c r="Q56">
        <f>SUM($B$54:Q54)</f>
        <v>5386</v>
      </c>
      <c r="R56" s="5">
        <f>SUM($B$54:R54)</f>
        <v>6053</v>
      </c>
    </row>
    <row r="57" spans="1:18" x14ac:dyDescent="0.3">
      <c r="A57" s="4" t="s">
        <v>15</v>
      </c>
      <c r="B57">
        <f>SUM(B55)</f>
        <v>0</v>
      </c>
      <c r="C57">
        <f>SUM($B$55:C55)</f>
        <v>0</v>
      </c>
      <c r="D57">
        <f>SUM($B$55:D55)</f>
        <v>0</v>
      </c>
      <c r="E57">
        <f>SUM($B$55:E55)</f>
        <v>0</v>
      </c>
      <c r="F57">
        <f>SUM($B$55:F55)</f>
        <v>0</v>
      </c>
      <c r="G57">
        <f>SUM($B$55:G55)</f>
        <v>0</v>
      </c>
      <c r="H57">
        <f>SUM($B$55:H55)</f>
        <v>1</v>
      </c>
      <c r="I57">
        <f>SUM($B$55:I55)</f>
        <v>1</v>
      </c>
      <c r="J57">
        <f>SUM($B$55:J55)</f>
        <v>1</v>
      </c>
      <c r="K57">
        <f>SUM($B$55:K55)</f>
        <v>1</v>
      </c>
      <c r="L57">
        <f>SUM($B$55:L55)</f>
        <v>1</v>
      </c>
      <c r="M57">
        <f>SUM($B$55:M55)</f>
        <v>2</v>
      </c>
      <c r="N57">
        <f>SUM($B$55:N55)</f>
        <v>2</v>
      </c>
      <c r="O57">
        <f>SUM($B$55:O55)</f>
        <v>3</v>
      </c>
      <c r="P57">
        <f>SUM($B$55:P55)</f>
        <v>5</v>
      </c>
      <c r="Q57">
        <f>SUM($B$55:Q55)</f>
        <v>5</v>
      </c>
      <c r="R57" s="5">
        <f>SUM($B$55:R55)</f>
        <v>6</v>
      </c>
    </row>
    <row r="59" spans="1:18" x14ac:dyDescent="0.3">
      <c r="A59" s="4" t="s">
        <v>22</v>
      </c>
      <c r="B59" s="3">
        <v>44049</v>
      </c>
      <c r="C59" s="3">
        <v>44054</v>
      </c>
      <c r="D59" s="3">
        <v>44061</v>
      </c>
      <c r="E59" s="3">
        <v>44064</v>
      </c>
      <c r="F59" s="3">
        <v>44067</v>
      </c>
    </row>
    <row r="60" spans="1:18" x14ac:dyDescent="0.3">
      <c r="A60" s="4" t="s">
        <v>16</v>
      </c>
    </row>
    <row r="61" spans="1:18" x14ac:dyDescent="0.3">
      <c r="A61" s="4" t="s">
        <v>17</v>
      </c>
      <c r="B61">
        <v>0</v>
      </c>
      <c r="C61">
        <v>3</v>
      </c>
      <c r="D61">
        <v>2</v>
      </c>
      <c r="E61">
        <v>5</v>
      </c>
      <c r="F61">
        <v>2</v>
      </c>
    </row>
    <row r="62" spans="1:18" x14ac:dyDescent="0.3">
      <c r="A62" s="4" t="s">
        <v>18</v>
      </c>
      <c r="B62" s="5">
        <f>SUM($B$60:B60)</f>
        <v>0</v>
      </c>
      <c r="C62">
        <f>SUM($B$60:C60)</f>
        <v>0</v>
      </c>
      <c r="D62" s="5">
        <f>SUM($B$60:D60)</f>
        <v>0</v>
      </c>
      <c r="E62" s="5">
        <f>SUM($B$60:E60)</f>
        <v>0</v>
      </c>
      <c r="F62" s="5">
        <f>SUM($B$60:F60)</f>
        <v>0</v>
      </c>
    </row>
    <row r="63" spans="1:18" x14ac:dyDescent="0.3">
      <c r="A63" s="4" t="s">
        <v>19</v>
      </c>
      <c r="B63" s="5">
        <f>SUM($B$60:B61)</f>
        <v>0</v>
      </c>
      <c r="C63" s="5">
        <f>SUM($B$60:C61)</f>
        <v>3</v>
      </c>
      <c r="D63" s="5">
        <f>SUM($B$60:D61)</f>
        <v>5</v>
      </c>
      <c r="E63" s="5">
        <f>SUM($B$60:E61)</f>
        <v>10</v>
      </c>
      <c r="F63" s="5">
        <f>SUM($B$60:F61)</f>
        <v>12</v>
      </c>
    </row>
    <row r="65" spans="1:95" x14ac:dyDescent="0.3">
      <c r="A65" s="4" t="s">
        <v>24</v>
      </c>
      <c r="B65" s="3">
        <v>44052</v>
      </c>
      <c r="C65" s="3">
        <v>44062</v>
      </c>
      <c r="D65" s="3">
        <v>44063</v>
      </c>
      <c r="E65" s="3">
        <v>44064</v>
      </c>
      <c r="F65" s="3">
        <v>44065</v>
      </c>
      <c r="G65" s="3">
        <v>44066</v>
      </c>
      <c r="H65" s="3">
        <v>44067</v>
      </c>
    </row>
    <row r="66" spans="1:95" x14ac:dyDescent="0.3">
      <c r="A66" s="4" t="s">
        <v>20</v>
      </c>
      <c r="B66">
        <v>333</v>
      </c>
      <c r="C66">
        <v>809</v>
      </c>
      <c r="D66">
        <v>1408</v>
      </c>
      <c r="E66">
        <v>852</v>
      </c>
      <c r="F66">
        <v>763</v>
      </c>
      <c r="G66">
        <v>518</v>
      </c>
      <c r="H66">
        <v>6</v>
      </c>
    </row>
    <row r="67" spans="1:95" x14ac:dyDescent="0.3">
      <c r="A67" s="4" t="s">
        <v>21</v>
      </c>
      <c r="B67">
        <v>1</v>
      </c>
      <c r="C67">
        <v>2</v>
      </c>
      <c r="D67">
        <v>2</v>
      </c>
      <c r="E67">
        <v>0</v>
      </c>
      <c r="F67">
        <v>1</v>
      </c>
      <c r="G67">
        <v>1</v>
      </c>
      <c r="H67">
        <v>0</v>
      </c>
    </row>
    <row r="68" spans="1:95" x14ac:dyDescent="0.3">
      <c r="A68" s="4" t="s">
        <v>14</v>
      </c>
      <c r="B68" s="5">
        <f>SUM($B$66:B66)</f>
        <v>333</v>
      </c>
      <c r="C68" s="5">
        <f>SUM($B$66:C66)</f>
        <v>1142</v>
      </c>
      <c r="D68" s="5">
        <f>SUM($B$66:D66)</f>
        <v>2550</v>
      </c>
      <c r="E68" s="5">
        <f>SUM($B$66:E66)</f>
        <v>3402</v>
      </c>
      <c r="F68" s="5">
        <f>SUM($B$66:F66)</f>
        <v>4165</v>
      </c>
      <c r="G68">
        <f>SUM($B$66:G66)</f>
        <v>4683</v>
      </c>
      <c r="H68" s="5">
        <f>SUM($B$66:H66)</f>
        <v>4689</v>
      </c>
    </row>
    <row r="69" spans="1:95" x14ac:dyDescent="0.3">
      <c r="A69" s="4" t="s">
        <v>15</v>
      </c>
      <c r="B69" s="5">
        <f>SUM($B$67:B67)</f>
        <v>1</v>
      </c>
      <c r="C69" s="5">
        <f>SUM($B$67:C67)</f>
        <v>3</v>
      </c>
      <c r="D69" s="5">
        <f>SUM($B$67:D67)</f>
        <v>5</v>
      </c>
      <c r="E69" s="5">
        <f>SUM($B$67:E67)</f>
        <v>5</v>
      </c>
      <c r="F69" s="5">
        <f>SUM($B$67:F67)</f>
        <v>6</v>
      </c>
      <c r="G69" s="5">
        <f>SUM($B$67:G67)</f>
        <v>7</v>
      </c>
      <c r="H69" s="5">
        <f>SUM($B$67:H67)</f>
        <v>7</v>
      </c>
    </row>
    <row r="71" spans="1:95" x14ac:dyDescent="0.3">
      <c r="A71" s="4" t="s">
        <v>26</v>
      </c>
      <c r="B71" s="3">
        <v>43898</v>
      </c>
      <c r="C71" s="3">
        <f t="shared" ref="C71:Z71" si="3">B71+7</f>
        <v>43905</v>
      </c>
      <c r="D71" s="3">
        <f t="shared" si="3"/>
        <v>43912</v>
      </c>
      <c r="E71" s="3">
        <f t="shared" si="3"/>
        <v>43919</v>
      </c>
      <c r="F71" s="3">
        <f t="shared" si="3"/>
        <v>43926</v>
      </c>
      <c r="G71" s="3">
        <f t="shared" si="3"/>
        <v>43933</v>
      </c>
      <c r="H71" s="3">
        <f t="shared" si="3"/>
        <v>43940</v>
      </c>
      <c r="I71" s="3">
        <f t="shared" si="3"/>
        <v>43947</v>
      </c>
      <c r="J71" s="3">
        <f t="shared" si="3"/>
        <v>43954</v>
      </c>
      <c r="K71" s="3">
        <f t="shared" si="3"/>
        <v>43961</v>
      </c>
      <c r="L71" s="3">
        <f t="shared" si="3"/>
        <v>43968</v>
      </c>
      <c r="M71" s="3">
        <f t="shared" si="3"/>
        <v>43975</v>
      </c>
      <c r="N71" s="3">
        <f t="shared" si="3"/>
        <v>43982</v>
      </c>
      <c r="O71" s="3">
        <f t="shared" si="3"/>
        <v>43989</v>
      </c>
      <c r="P71" s="3">
        <f t="shared" si="3"/>
        <v>43996</v>
      </c>
      <c r="Q71" s="3">
        <f t="shared" si="3"/>
        <v>44003</v>
      </c>
      <c r="R71" s="3">
        <f t="shared" si="3"/>
        <v>44010</v>
      </c>
      <c r="S71" s="3">
        <f t="shared" si="3"/>
        <v>44017</v>
      </c>
      <c r="T71" s="3">
        <f t="shared" si="3"/>
        <v>44024</v>
      </c>
      <c r="U71" s="3">
        <f t="shared" si="3"/>
        <v>44031</v>
      </c>
      <c r="V71" s="3">
        <f t="shared" si="3"/>
        <v>44038</v>
      </c>
      <c r="W71" s="3">
        <f t="shared" si="3"/>
        <v>44045</v>
      </c>
      <c r="X71" s="3">
        <f t="shared" si="3"/>
        <v>44052</v>
      </c>
      <c r="Y71" s="3">
        <f t="shared" si="3"/>
        <v>44059</v>
      </c>
      <c r="Z71" s="3">
        <f t="shared" si="3"/>
        <v>44066</v>
      </c>
      <c r="AA71" s="3"/>
      <c r="AB71" s="3"/>
    </row>
    <row r="72" spans="1:95" x14ac:dyDescent="0.3">
      <c r="A72" s="4" t="s">
        <v>16</v>
      </c>
      <c r="B72">
        <v>36</v>
      </c>
      <c r="C72">
        <v>273</v>
      </c>
      <c r="D72">
        <v>179</v>
      </c>
      <c r="E72">
        <v>120</v>
      </c>
      <c r="F72">
        <v>106</v>
      </c>
      <c r="G72">
        <v>86</v>
      </c>
      <c r="H72">
        <v>124</v>
      </c>
      <c r="I72">
        <v>129</v>
      </c>
      <c r="J72">
        <v>163</v>
      </c>
      <c r="K72">
        <v>162</v>
      </c>
      <c r="L72">
        <v>160</v>
      </c>
      <c r="M72">
        <v>156</v>
      </c>
      <c r="N72">
        <v>199</v>
      </c>
      <c r="O72">
        <v>329</v>
      </c>
      <c r="P72">
        <v>439</v>
      </c>
      <c r="Q72">
        <v>346</v>
      </c>
      <c r="R72">
        <v>395</v>
      </c>
      <c r="S72">
        <v>570</v>
      </c>
      <c r="T72">
        <v>521</v>
      </c>
      <c r="U72">
        <v>460</v>
      </c>
      <c r="V72">
        <v>559</v>
      </c>
      <c r="W72">
        <v>1018</v>
      </c>
      <c r="X72">
        <v>865</v>
      </c>
      <c r="Y72">
        <v>846</v>
      </c>
      <c r="Z72">
        <v>11</v>
      </c>
    </row>
    <row r="73" spans="1:95" x14ac:dyDescent="0.3">
      <c r="A73" s="4" t="s">
        <v>28</v>
      </c>
      <c r="B73">
        <v>0.19400000000000001</v>
      </c>
      <c r="C73">
        <v>0.125</v>
      </c>
      <c r="D73">
        <v>0.223</v>
      </c>
      <c r="E73">
        <v>0.16700000000000001</v>
      </c>
      <c r="F73">
        <v>8.5000000000000006E-2</v>
      </c>
      <c r="G73">
        <v>4.7E-2</v>
      </c>
      <c r="H73">
        <v>0.04</v>
      </c>
      <c r="I73">
        <v>8.0000000000000002E-3</v>
      </c>
      <c r="J73">
        <v>2.5000000000000001E-2</v>
      </c>
      <c r="K73">
        <v>6.0000000000000001E-3</v>
      </c>
      <c r="L73">
        <v>1.9E-2</v>
      </c>
      <c r="M73">
        <v>6.0000000000000001E-3</v>
      </c>
      <c r="N73">
        <v>5.0000000000000001E-3</v>
      </c>
      <c r="O73">
        <v>1.4999999999999999E-2</v>
      </c>
      <c r="P73">
        <v>4.8000000000000001E-2</v>
      </c>
      <c r="Q73">
        <v>2.9000000000000001E-2</v>
      </c>
      <c r="R73">
        <v>2.5000000000000001E-2</v>
      </c>
      <c r="S73">
        <v>2.3E-2</v>
      </c>
      <c r="T73">
        <v>3.1E-2</v>
      </c>
      <c r="U73">
        <v>4.5999999999999999E-2</v>
      </c>
      <c r="V73">
        <v>3.9E-2</v>
      </c>
      <c r="W73">
        <v>1.6E-2</v>
      </c>
      <c r="X73">
        <v>0.01</v>
      </c>
      <c r="Y73">
        <v>8.9999999999999993E-3</v>
      </c>
      <c r="Z73">
        <v>0</v>
      </c>
    </row>
    <row r="74" spans="1:95" x14ac:dyDescent="0.3">
      <c r="A74" s="4" t="s">
        <v>17</v>
      </c>
      <c r="B74">
        <f>ROUND(B73*B72,0)</f>
        <v>7</v>
      </c>
      <c r="C74" s="5">
        <f t="shared" ref="C74:Z74" si="4">ROUND(C73*C72,0)</f>
        <v>34</v>
      </c>
      <c r="D74" s="5">
        <f t="shared" si="4"/>
        <v>40</v>
      </c>
      <c r="E74" s="5">
        <f t="shared" si="4"/>
        <v>20</v>
      </c>
      <c r="F74" s="5">
        <f t="shared" si="4"/>
        <v>9</v>
      </c>
      <c r="G74" s="5">
        <f t="shared" si="4"/>
        <v>4</v>
      </c>
      <c r="H74" s="5">
        <f t="shared" si="4"/>
        <v>5</v>
      </c>
      <c r="I74" s="5">
        <f t="shared" si="4"/>
        <v>1</v>
      </c>
      <c r="J74" s="5">
        <f t="shared" si="4"/>
        <v>4</v>
      </c>
      <c r="K74" s="5">
        <f t="shared" si="4"/>
        <v>1</v>
      </c>
      <c r="L74" s="5">
        <f t="shared" si="4"/>
        <v>3</v>
      </c>
      <c r="M74" s="5">
        <f t="shared" si="4"/>
        <v>1</v>
      </c>
      <c r="N74" s="5">
        <f t="shared" si="4"/>
        <v>1</v>
      </c>
      <c r="O74" s="5">
        <f t="shared" si="4"/>
        <v>5</v>
      </c>
      <c r="P74" s="5">
        <f t="shared" si="4"/>
        <v>21</v>
      </c>
      <c r="Q74" s="5">
        <f t="shared" si="4"/>
        <v>10</v>
      </c>
      <c r="R74" s="5">
        <f t="shared" si="4"/>
        <v>10</v>
      </c>
      <c r="S74" s="5">
        <f t="shared" si="4"/>
        <v>13</v>
      </c>
      <c r="T74" s="5">
        <f t="shared" si="4"/>
        <v>16</v>
      </c>
      <c r="U74" s="5">
        <f t="shared" si="4"/>
        <v>21</v>
      </c>
      <c r="V74" s="5">
        <f t="shared" si="4"/>
        <v>22</v>
      </c>
      <c r="W74" s="5">
        <f t="shared" si="4"/>
        <v>16</v>
      </c>
      <c r="X74" s="5">
        <f t="shared" si="4"/>
        <v>9</v>
      </c>
      <c r="Y74" s="5">
        <f t="shared" si="4"/>
        <v>8</v>
      </c>
      <c r="Z74" s="5">
        <f t="shared" si="4"/>
        <v>0</v>
      </c>
    </row>
    <row r="75" spans="1:95" x14ac:dyDescent="0.3">
      <c r="A75" s="4" t="s">
        <v>18</v>
      </c>
      <c r="B75" s="5">
        <f>SUM($B$72:B72)</f>
        <v>36</v>
      </c>
      <c r="C75">
        <f>SUM($B$72:C72)</f>
        <v>309</v>
      </c>
      <c r="D75" s="5">
        <f>SUM($B$72:D72)</f>
        <v>488</v>
      </c>
      <c r="E75" s="5">
        <f>SUM($B$72:E72)</f>
        <v>608</v>
      </c>
      <c r="F75" s="5">
        <f>SUM($B$72:F72)</f>
        <v>714</v>
      </c>
      <c r="G75" s="5">
        <f>SUM($B$72:G72)</f>
        <v>800</v>
      </c>
      <c r="H75" s="5">
        <f>SUM($B$72:H72)</f>
        <v>924</v>
      </c>
      <c r="I75" s="5">
        <f>SUM($B$72:I72)</f>
        <v>1053</v>
      </c>
      <c r="J75" s="5">
        <f>SUM($B$72:J72)</f>
        <v>1216</v>
      </c>
      <c r="K75" s="5">
        <f>SUM($B$72:K72)</f>
        <v>1378</v>
      </c>
      <c r="L75" s="5">
        <f>SUM($B$72:L72)</f>
        <v>1538</v>
      </c>
      <c r="M75" s="5">
        <f>SUM($B$72:M72)</f>
        <v>1694</v>
      </c>
      <c r="N75" s="5">
        <f>SUM($B$72:N72)</f>
        <v>1893</v>
      </c>
      <c r="O75" s="5">
        <f>SUM($B$72:O72)</f>
        <v>2222</v>
      </c>
      <c r="P75" s="5">
        <f>SUM($B$72:P72)</f>
        <v>2661</v>
      </c>
      <c r="Q75" s="5">
        <f>SUM($B$72:Q72)</f>
        <v>3007</v>
      </c>
      <c r="R75" s="5">
        <f>SUM($B$72:R72)</f>
        <v>3402</v>
      </c>
      <c r="S75" s="5">
        <f>SUM($B$72:S72)</f>
        <v>3972</v>
      </c>
      <c r="T75" s="5">
        <f>SUM($B$72:T72)</f>
        <v>4493</v>
      </c>
      <c r="U75" s="5">
        <f>SUM($B$72:U72)</f>
        <v>4953</v>
      </c>
      <c r="V75" s="5">
        <f>SUM($B$72:V72)</f>
        <v>5512</v>
      </c>
      <c r="W75" s="5">
        <f>SUM($B$72:W72)</f>
        <v>6530</v>
      </c>
      <c r="X75" s="5">
        <f>SUM($B$72:X72)</f>
        <v>7395</v>
      </c>
      <c r="Y75" s="5">
        <f>SUM($B$72:Y72)</f>
        <v>8241</v>
      </c>
      <c r="Z75" s="5">
        <f>SUM($B$72:Z72)</f>
        <v>8252</v>
      </c>
    </row>
    <row r="76" spans="1:95" x14ac:dyDescent="0.3">
      <c r="A76" s="4" t="s">
        <v>19</v>
      </c>
      <c r="B76" s="5">
        <f>SUM($B$73:B73)</f>
        <v>0.19400000000000001</v>
      </c>
      <c r="C76" s="5">
        <f>SUM($B$73:C73)</f>
        <v>0.31900000000000001</v>
      </c>
      <c r="D76" s="5">
        <f>SUM($B$73:D73)</f>
        <v>0.54200000000000004</v>
      </c>
      <c r="E76" s="5">
        <f>SUM($B$73:E73)</f>
        <v>0.70900000000000007</v>
      </c>
      <c r="F76" s="5">
        <f>SUM($B$73:F73)</f>
        <v>0.79400000000000004</v>
      </c>
      <c r="G76" s="5">
        <f>SUM($B$73:G73)</f>
        <v>0.84100000000000008</v>
      </c>
      <c r="H76" s="5">
        <f>SUM($B$73:H73)</f>
        <v>0.88100000000000012</v>
      </c>
      <c r="I76" s="5">
        <f>SUM($B$73:I73)</f>
        <v>0.88900000000000012</v>
      </c>
      <c r="J76" s="5">
        <f>SUM($B$73:J73)</f>
        <v>0.91400000000000015</v>
      </c>
      <c r="K76" s="5">
        <f>SUM($B$73:K73)</f>
        <v>0.92000000000000015</v>
      </c>
      <c r="L76" s="5">
        <f>SUM($B$73:L73)</f>
        <v>0.93900000000000017</v>
      </c>
      <c r="M76" s="5">
        <f>SUM($B$73:M73)</f>
        <v>0.94500000000000017</v>
      </c>
      <c r="N76" s="5">
        <f>SUM($B$73:N73)</f>
        <v>0.95000000000000018</v>
      </c>
      <c r="O76" s="5">
        <f>SUM($B$73:O73)</f>
        <v>0.96500000000000019</v>
      </c>
      <c r="P76" s="5">
        <f>SUM($B$73:P73)</f>
        <v>1.0130000000000001</v>
      </c>
      <c r="Q76" s="5">
        <f>SUM($B$73:Q73)</f>
        <v>1.042</v>
      </c>
      <c r="R76" s="5">
        <f>SUM($B$73:R73)</f>
        <v>1.0669999999999999</v>
      </c>
      <c r="S76" s="5">
        <f>SUM($B$73:S73)</f>
        <v>1.0899999999999999</v>
      </c>
      <c r="T76" s="5">
        <f>SUM($B$73:T73)</f>
        <v>1.1209999999999998</v>
      </c>
      <c r="U76" s="5">
        <f>SUM($B$73:U73)</f>
        <v>1.1669999999999998</v>
      </c>
      <c r="V76" s="5">
        <f>SUM($B$73:V73)</f>
        <v>1.2059999999999997</v>
      </c>
      <c r="W76" s="5">
        <f>SUM($B$73:W73)</f>
        <v>1.2219999999999998</v>
      </c>
      <c r="X76" s="5">
        <f>SUM($B$73:X73)</f>
        <v>1.2319999999999998</v>
      </c>
      <c r="Y76" s="5">
        <f>SUM($B$73:Y73)</f>
        <v>1.2409999999999997</v>
      </c>
      <c r="Z76" s="5">
        <f>SUM($B$73:Z73)</f>
        <v>1.2409999999999997</v>
      </c>
    </row>
    <row r="78" spans="1:95" x14ac:dyDescent="0.3">
      <c r="A78" s="4" t="s">
        <v>29</v>
      </c>
      <c r="B78" s="3">
        <v>43989</v>
      </c>
      <c r="C78" s="3">
        <f>B78+7</f>
        <v>43996</v>
      </c>
      <c r="D78" s="3">
        <f>C78+7</f>
        <v>44003</v>
      </c>
      <c r="E78" s="3">
        <f>D78+7</f>
        <v>44010</v>
      </c>
      <c r="F78" s="3">
        <f>E78+7</f>
        <v>44017</v>
      </c>
      <c r="G78" s="3">
        <v>44031</v>
      </c>
      <c r="H78" s="3">
        <f t="shared" ref="H78:K78" si="5">G78+7</f>
        <v>44038</v>
      </c>
      <c r="I78" s="3">
        <f t="shared" si="5"/>
        <v>44045</v>
      </c>
      <c r="J78" s="3">
        <f t="shared" si="5"/>
        <v>44052</v>
      </c>
      <c r="K78" s="3">
        <f t="shared" si="5"/>
        <v>44059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</row>
    <row r="79" spans="1:95" x14ac:dyDescent="0.3">
      <c r="A79" s="4" t="s">
        <v>16</v>
      </c>
      <c r="B79">
        <v>85</v>
      </c>
      <c r="C79">
        <v>168</v>
      </c>
      <c r="D79">
        <v>51</v>
      </c>
      <c r="E79">
        <v>42</v>
      </c>
      <c r="F79">
        <v>46</v>
      </c>
      <c r="G79">
        <v>82</v>
      </c>
      <c r="H79">
        <v>319</v>
      </c>
      <c r="I79">
        <v>78</v>
      </c>
      <c r="J79">
        <v>210</v>
      </c>
      <c r="K79">
        <v>222</v>
      </c>
    </row>
    <row r="80" spans="1:95" x14ac:dyDescent="0.3">
      <c r="A80" s="4" t="s">
        <v>17</v>
      </c>
      <c r="B80">
        <v>3</v>
      </c>
      <c r="C80">
        <v>14</v>
      </c>
      <c r="D80">
        <v>3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24" x14ac:dyDescent="0.3">
      <c r="A81" s="4" t="s">
        <v>18</v>
      </c>
      <c r="B81" s="5">
        <f>SUM($B79:B79)</f>
        <v>85</v>
      </c>
      <c r="C81">
        <f>SUM($B79:C79)</f>
        <v>253</v>
      </c>
      <c r="D81" s="5">
        <f>SUM($B79:D79)</f>
        <v>304</v>
      </c>
      <c r="E81" s="5">
        <f>SUM($B79:E79)</f>
        <v>346</v>
      </c>
      <c r="F81" s="5">
        <f>SUM($B79:F79)</f>
        <v>392</v>
      </c>
      <c r="G81" s="5">
        <f>SUM($B79:G79)</f>
        <v>474</v>
      </c>
      <c r="H81" s="5">
        <f>SUM($B79:H79)</f>
        <v>793</v>
      </c>
      <c r="I81" s="5">
        <f>SUM($B79:I79)</f>
        <v>871</v>
      </c>
      <c r="J81" s="5">
        <f>SUM($B79:J79)</f>
        <v>1081</v>
      </c>
      <c r="K81" s="5">
        <f>SUM($B79:K79)</f>
        <v>1303</v>
      </c>
    </row>
    <row r="82" spans="1:24" x14ac:dyDescent="0.3">
      <c r="A82" s="4" t="s">
        <v>19</v>
      </c>
      <c r="B82" s="5">
        <f>SUM($B80:B80)</f>
        <v>3</v>
      </c>
      <c r="C82" s="5">
        <f>SUM($B80:C80)</f>
        <v>17</v>
      </c>
      <c r="D82" s="5">
        <f>SUM($B80:D80)</f>
        <v>20</v>
      </c>
      <c r="E82" s="5">
        <f>SUM($B80:E80)</f>
        <v>20</v>
      </c>
      <c r="F82" s="5">
        <f>SUM($B80:F80)</f>
        <v>21</v>
      </c>
      <c r="G82" s="5">
        <f>SUM($B80:G80)</f>
        <v>21</v>
      </c>
      <c r="H82" s="5">
        <f>SUM($B80:H80)</f>
        <v>21</v>
      </c>
      <c r="I82" s="5">
        <f>SUM($B80:I80)</f>
        <v>21</v>
      </c>
      <c r="J82" s="5">
        <f>SUM($B80:J80)</f>
        <v>21</v>
      </c>
      <c r="K82" s="5">
        <f>SUM($B80:K80)</f>
        <v>21</v>
      </c>
    </row>
    <row r="84" spans="1:24" x14ac:dyDescent="0.3">
      <c r="A84" s="4" t="s">
        <v>38</v>
      </c>
      <c r="B84" s="3">
        <v>44052</v>
      </c>
      <c r="C84" s="3">
        <f>B84+1</f>
        <v>44053</v>
      </c>
      <c r="D84" s="3">
        <f t="shared" ref="D84:P84" si="6">C84+1</f>
        <v>44054</v>
      </c>
      <c r="E84" s="3">
        <f t="shared" si="6"/>
        <v>44055</v>
      </c>
      <c r="F84" s="3">
        <f t="shared" si="6"/>
        <v>44056</v>
      </c>
      <c r="G84" s="3">
        <f t="shared" si="6"/>
        <v>44057</v>
      </c>
      <c r="H84" s="3">
        <f t="shared" si="6"/>
        <v>44058</v>
      </c>
      <c r="I84" s="3">
        <f t="shared" si="6"/>
        <v>44059</v>
      </c>
      <c r="J84" s="3">
        <f t="shared" si="6"/>
        <v>44060</v>
      </c>
      <c r="K84" s="3">
        <f t="shared" si="6"/>
        <v>44061</v>
      </c>
      <c r="L84" s="3">
        <f t="shared" si="6"/>
        <v>44062</v>
      </c>
      <c r="M84" s="3">
        <f t="shared" si="6"/>
        <v>44063</v>
      </c>
      <c r="N84" s="3">
        <f t="shared" si="6"/>
        <v>44064</v>
      </c>
      <c r="O84" s="3">
        <f t="shared" si="6"/>
        <v>44065</v>
      </c>
      <c r="P84" s="3">
        <f t="shared" si="6"/>
        <v>44066</v>
      </c>
    </row>
    <row r="85" spans="1:24" x14ac:dyDescent="0.3">
      <c r="A85" s="4" t="s">
        <v>20</v>
      </c>
      <c r="B85">
        <v>487.5</v>
      </c>
      <c r="C85">
        <v>487.5</v>
      </c>
      <c r="D85">
        <v>487.5</v>
      </c>
      <c r="E85">
        <v>487.5</v>
      </c>
      <c r="F85">
        <v>487.5</v>
      </c>
      <c r="G85">
        <v>487.5</v>
      </c>
      <c r="H85">
        <v>450</v>
      </c>
      <c r="I85">
        <v>675</v>
      </c>
      <c r="J85">
        <v>900</v>
      </c>
      <c r="K85">
        <v>900</v>
      </c>
      <c r="L85">
        <v>675</v>
      </c>
      <c r="M85">
        <v>1125</v>
      </c>
      <c r="N85">
        <v>1800</v>
      </c>
      <c r="O85">
        <v>1350</v>
      </c>
      <c r="P85">
        <v>225</v>
      </c>
    </row>
    <row r="86" spans="1:24" x14ac:dyDescent="0.3">
      <c r="A86" s="4" t="s">
        <v>21</v>
      </c>
      <c r="B86">
        <f t="shared" ref="B86:G86" si="7">16/6</f>
        <v>2.6666666666666665</v>
      </c>
      <c r="C86" s="5">
        <f t="shared" si="7"/>
        <v>2.6666666666666665</v>
      </c>
      <c r="D86" s="5">
        <f t="shared" si="7"/>
        <v>2.6666666666666665</v>
      </c>
      <c r="E86" s="5">
        <f t="shared" si="7"/>
        <v>2.6666666666666665</v>
      </c>
      <c r="F86" s="5">
        <f t="shared" si="7"/>
        <v>2.6666666666666665</v>
      </c>
      <c r="G86" s="5">
        <f t="shared" si="7"/>
        <v>2.6666666666666665</v>
      </c>
      <c r="H86">
        <v>1</v>
      </c>
      <c r="I86">
        <v>2</v>
      </c>
      <c r="J86">
        <v>2</v>
      </c>
      <c r="K86">
        <v>3</v>
      </c>
      <c r="L86">
        <v>4</v>
      </c>
      <c r="M86">
        <v>30</v>
      </c>
      <c r="N86">
        <v>30</v>
      </c>
      <c r="O86">
        <v>39</v>
      </c>
      <c r="P86">
        <v>8</v>
      </c>
    </row>
    <row r="87" spans="1:24" x14ac:dyDescent="0.3">
      <c r="A87" s="4" t="s">
        <v>14</v>
      </c>
      <c r="B87" s="5">
        <f>SUM($B$85:B85)</f>
        <v>487.5</v>
      </c>
      <c r="C87">
        <f>SUM($B$85:C85)</f>
        <v>975</v>
      </c>
      <c r="D87" s="5">
        <f>SUM($B$85:D85)</f>
        <v>1462.5</v>
      </c>
      <c r="E87" s="5">
        <f>SUM($B$85:E85)</f>
        <v>1950</v>
      </c>
      <c r="F87" s="5">
        <f>SUM($B$85:F85)</f>
        <v>2437.5</v>
      </c>
      <c r="G87" s="5">
        <f>SUM($B$85:G85)</f>
        <v>2925</v>
      </c>
      <c r="H87" s="5">
        <f>SUM($B$85:H85)</f>
        <v>3375</v>
      </c>
      <c r="I87" s="5">
        <f>SUM($B$85:I85)</f>
        <v>4050</v>
      </c>
      <c r="J87" s="5">
        <f>SUM($B$85:J85)</f>
        <v>4950</v>
      </c>
      <c r="K87" s="5">
        <f>SUM($B$85:K85)</f>
        <v>5850</v>
      </c>
      <c r="L87" s="5">
        <f>SUM($B$85:L85)</f>
        <v>6525</v>
      </c>
      <c r="M87" s="5">
        <f>SUM($B$85:M85)</f>
        <v>7650</v>
      </c>
      <c r="N87" s="5">
        <f>SUM($B$85:N85)</f>
        <v>9450</v>
      </c>
      <c r="O87" s="5">
        <f>SUM($B$85:O85)</f>
        <v>10800</v>
      </c>
      <c r="P87" s="5">
        <f>SUM($B$85:P85)</f>
        <v>11025</v>
      </c>
    </row>
    <row r="88" spans="1:24" x14ac:dyDescent="0.3">
      <c r="A88" s="4" t="s">
        <v>15</v>
      </c>
      <c r="B88" s="5">
        <f>SUM($B$86:B86)</f>
        <v>2.6666666666666665</v>
      </c>
      <c r="C88">
        <f>SUM($B$86:C86)</f>
        <v>5.333333333333333</v>
      </c>
      <c r="D88" s="5">
        <f>SUM($B$86:D86)</f>
        <v>8</v>
      </c>
      <c r="E88" s="5">
        <f>SUM($B$86:E86)</f>
        <v>10.666666666666666</v>
      </c>
      <c r="F88" s="5">
        <f>SUM($B$86:F86)</f>
        <v>13.333333333333332</v>
      </c>
      <c r="G88" s="5">
        <f>SUM($B$86:G86)</f>
        <v>15.999999999999998</v>
      </c>
      <c r="H88" s="5">
        <f>SUM($B$86:H86)</f>
        <v>17</v>
      </c>
      <c r="I88" s="5">
        <f>SUM($B$86:I86)</f>
        <v>19</v>
      </c>
      <c r="J88" s="5">
        <f>SUM($B$86:J86)</f>
        <v>21</v>
      </c>
      <c r="K88" s="5">
        <f>SUM($B$86:K86)</f>
        <v>24</v>
      </c>
      <c r="L88" s="5">
        <f>SUM($B$86:L86)</f>
        <v>28</v>
      </c>
      <c r="M88" s="5">
        <f>SUM($B$86:M86)</f>
        <v>58</v>
      </c>
      <c r="N88" s="5">
        <f>SUM($B$86:N86)</f>
        <v>88</v>
      </c>
      <c r="O88" s="5">
        <f>SUM($B$86:O86)</f>
        <v>127</v>
      </c>
      <c r="P88" s="5">
        <f>SUM($B$86:P86)</f>
        <v>135</v>
      </c>
    </row>
    <row r="90" spans="1:24" x14ac:dyDescent="0.3">
      <c r="A90" s="4" t="s">
        <v>40</v>
      </c>
      <c r="B90" s="3">
        <v>44067</v>
      </c>
    </row>
    <row r="91" spans="1:24" x14ac:dyDescent="0.3">
      <c r="A91" s="4" t="s">
        <v>14</v>
      </c>
      <c r="B91">
        <v>5333</v>
      </c>
    </row>
    <row r="92" spans="1:24" x14ac:dyDescent="0.3">
      <c r="A92" s="4" t="s">
        <v>15</v>
      </c>
      <c r="B92">
        <v>3</v>
      </c>
    </row>
    <row r="94" spans="1:24" x14ac:dyDescent="0.3">
      <c r="A94" s="4" t="s">
        <v>44</v>
      </c>
      <c r="B94" s="3">
        <v>44045</v>
      </c>
      <c r="C94" s="3">
        <f t="shared" ref="C94:V94" si="8">B94+1</f>
        <v>44046</v>
      </c>
      <c r="D94" s="3">
        <f t="shared" si="8"/>
        <v>44047</v>
      </c>
      <c r="E94" s="3">
        <f t="shared" si="8"/>
        <v>44048</v>
      </c>
      <c r="F94" s="3">
        <f t="shared" si="8"/>
        <v>44049</v>
      </c>
      <c r="G94" s="3">
        <f t="shared" si="8"/>
        <v>44050</v>
      </c>
      <c r="H94" s="3">
        <f t="shared" si="8"/>
        <v>44051</v>
      </c>
      <c r="I94" s="3">
        <f t="shared" si="8"/>
        <v>44052</v>
      </c>
      <c r="J94" s="3">
        <f t="shared" si="8"/>
        <v>44053</v>
      </c>
      <c r="K94" s="3">
        <f t="shared" si="8"/>
        <v>44054</v>
      </c>
      <c r="L94" s="3">
        <f t="shared" si="8"/>
        <v>44055</v>
      </c>
      <c r="M94" s="3">
        <f t="shared" si="8"/>
        <v>44056</v>
      </c>
      <c r="N94" s="3">
        <f t="shared" si="8"/>
        <v>44057</v>
      </c>
      <c r="O94" s="3">
        <f t="shared" si="8"/>
        <v>44058</v>
      </c>
      <c r="P94" s="3">
        <f t="shared" si="8"/>
        <v>44059</v>
      </c>
      <c r="Q94" s="3">
        <f t="shared" si="8"/>
        <v>44060</v>
      </c>
      <c r="R94" s="3">
        <f t="shared" si="8"/>
        <v>44061</v>
      </c>
      <c r="S94" s="3">
        <f t="shared" si="8"/>
        <v>44062</v>
      </c>
      <c r="T94" s="3">
        <f t="shared" si="8"/>
        <v>44063</v>
      </c>
      <c r="U94" s="3">
        <f t="shared" si="8"/>
        <v>44064</v>
      </c>
      <c r="V94" s="3">
        <f t="shared" si="8"/>
        <v>44065</v>
      </c>
      <c r="W94" s="3"/>
      <c r="X94" s="3"/>
    </row>
    <row r="95" spans="1:24" x14ac:dyDescent="0.3">
      <c r="A95" s="4" t="s">
        <v>16</v>
      </c>
      <c r="H95">
        <f>341+101</f>
        <v>442</v>
      </c>
      <c r="O95">
        <f>101+128</f>
        <v>229</v>
      </c>
      <c r="V95">
        <f>79+48</f>
        <v>127</v>
      </c>
    </row>
    <row r="96" spans="1:24" x14ac:dyDescent="0.3">
      <c r="A96" s="4" t="s">
        <v>20</v>
      </c>
      <c r="B96">
        <f t="shared" ref="B96:H96" si="9">$H$95/7</f>
        <v>63.142857142857146</v>
      </c>
      <c r="C96" s="5">
        <f t="shared" si="9"/>
        <v>63.142857142857146</v>
      </c>
      <c r="D96" s="5">
        <f t="shared" si="9"/>
        <v>63.142857142857146</v>
      </c>
      <c r="E96" s="5">
        <f t="shared" si="9"/>
        <v>63.142857142857146</v>
      </c>
      <c r="F96" s="5">
        <f t="shared" si="9"/>
        <v>63.142857142857146</v>
      </c>
      <c r="G96" s="5">
        <f t="shared" si="9"/>
        <v>63.142857142857146</v>
      </c>
      <c r="H96" s="5">
        <f t="shared" si="9"/>
        <v>63.142857142857146</v>
      </c>
      <c r="I96">
        <f t="shared" ref="I96:O96" si="10">$O$95/7</f>
        <v>32.714285714285715</v>
      </c>
      <c r="J96" s="5">
        <f t="shared" si="10"/>
        <v>32.714285714285715</v>
      </c>
      <c r="K96" s="5">
        <f t="shared" si="10"/>
        <v>32.714285714285715</v>
      </c>
      <c r="L96" s="5">
        <f t="shared" si="10"/>
        <v>32.714285714285715</v>
      </c>
      <c r="M96" s="5">
        <f t="shared" si="10"/>
        <v>32.714285714285715</v>
      </c>
      <c r="N96" s="5">
        <f t="shared" si="10"/>
        <v>32.714285714285715</v>
      </c>
      <c r="O96" s="5">
        <f t="shared" si="10"/>
        <v>32.714285714285715</v>
      </c>
      <c r="P96">
        <f t="shared" ref="P96:V96" si="11">$V$95/7</f>
        <v>18.142857142857142</v>
      </c>
      <c r="Q96" s="5">
        <f t="shared" si="11"/>
        <v>18.142857142857142</v>
      </c>
      <c r="R96" s="5">
        <f t="shared" si="11"/>
        <v>18.142857142857142</v>
      </c>
      <c r="S96" s="5">
        <f t="shared" si="11"/>
        <v>18.142857142857142</v>
      </c>
      <c r="T96" s="5">
        <f t="shared" si="11"/>
        <v>18.142857142857142</v>
      </c>
      <c r="U96" s="5">
        <f t="shared" si="11"/>
        <v>18.142857142857142</v>
      </c>
      <c r="V96" s="5">
        <f t="shared" si="11"/>
        <v>18.142857142857142</v>
      </c>
    </row>
    <row r="97" spans="1:22" x14ac:dyDescent="0.3">
      <c r="A97" s="4" t="s">
        <v>21</v>
      </c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0</v>
      </c>
      <c r="K97">
        <v>2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</row>
    <row r="98" spans="1:22" x14ac:dyDescent="0.3">
      <c r="A98" s="4" t="s">
        <v>14</v>
      </c>
      <c r="B98" s="5">
        <f>SUM($B$96:B96)</f>
        <v>63.142857142857146</v>
      </c>
      <c r="C98">
        <f>SUM($B$96:C96)</f>
        <v>126.28571428571429</v>
      </c>
      <c r="D98" s="5">
        <f>SUM($B$96:D96)</f>
        <v>189.42857142857144</v>
      </c>
      <c r="E98" s="5">
        <f>SUM($B$96:E96)</f>
        <v>252.57142857142858</v>
      </c>
      <c r="F98" s="5">
        <f>SUM($B$96:F96)</f>
        <v>315.71428571428572</v>
      </c>
      <c r="G98" s="5">
        <f>SUM($B$96:G96)</f>
        <v>378.85714285714289</v>
      </c>
      <c r="H98" s="5">
        <f>SUM($B$96:H96)</f>
        <v>442.00000000000006</v>
      </c>
      <c r="I98" s="5">
        <f>SUM($B$96:I96)</f>
        <v>474.71428571428578</v>
      </c>
      <c r="J98" s="5">
        <f>SUM($B$96:J96)</f>
        <v>507.4285714285715</v>
      </c>
      <c r="K98" s="5">
        <f>SUM($B$96:K96)</f>
        <v>540.14285714285722</v>
      </c>
      <c r="L98" s="5">
        <f>SUM($B$96:L96)</f>
        <v>572.85714285714289</v>
      </c>
      <c r="M98" s="5">
        <f>SUM($B$96:M96)</f>
        <v>605.57142857142856</v>
      </c>
      <c r="N98" s="5">
        <f>SUM($B$96:N96)</f>
        <v>638.28571428571422</v>
      </c>
      <c r="O98" s="5">
        <f>SUM($B$96:O96)</f>
        <v>670.99999999999989</v>
      </c>
      <c r="P98" s="5">
        <f>SUM($B$96:P96)</f>
        <v>689.142857142857</v>
      </c>
      <c r="Q98" s="5">
        <f>SUM($B$96:Q96)</f>
        <v>707.28571428571411</v>
      </c>
      <c r="R98" s="5">
        <f>SUM($B$96:R96)</f>
        <v>725.42857142857122</v>
      </c>
      <c r="S98" s="5">
        <f>SUM($B$96:S96)</f>
        <v>743.57142857142833</v>
      </c>
      <c r="T98" s="5">
        <f>SUM($B$96:T96)</f>
        <v>761.71428571428544</v>
      </c>
      <c r="U98" s="5">
        <f>SUM($B$96:U96)</f>
        <v>779.85714285714255</v>
      </c>
      <c r="V98" s="5">
        <f>SUM($B$96:V96)</f>
        <v>797.99999999999966</v>
      </c>
    </row>
    <row r="99" spans="1:22" x14ac:dyDescent="0.3">
      <c r="A99" s="4" t="s">
        <v>15</v>
      </c>
      <c r="B99" s="5">
        <f>SUM($B$97:B97)</f>
        <v>0</v>
      </c>
      <c r="C99">
        <f>SUM($B$97:C97)</f>
        <v>1</v>
      </c>
      <c r="D99" s="5">
        <f>SUM($B$97:D97)</f>
        <v>1</v>
      </c>
      <c r="E99" s="5">
        <f>SUM($B$97:E97)</f>
        <v>1</v>
      </c>
      <c r="F99" s="5">
        <f>SUM($B$97:F97)</f>
        <v>1</v>
      </c>
      <c r="G99" s="5">
        <f>SUM($B$97:G97)</f>
        <v>2</v>
      </c>
      <c r="H99" s="5">
        <f>SUM($B$97:H97)</f>
        <v>2</v>
      </c>
      <c r="I99" s="5">
        <f>SUM($B$97:I97)</f>
        <v>3</v>
      </c>
      <c r="J99" s="5">
        <f>SUM($B$97:J97)</f>
        <v>3</v>
      </c>
      <c r="K99" s="5">
        <f>SUM($B$97:K97)</f>
        <v>5</v>
      </c>
      <c r="L99" s="5">
        <f>SUM($B$97:L97)</f>
        <v>5</v>
      </c>
      <c r="M99" s="5">
        <f>SUM($B$97:M97)</f>
        <v>5</v>
      </c>
      <c r="N99" s="5">
        <f>SUM($B$97:N97)</f>
        <v>5</v>
      </c>
      <c r="O99" s="5">
        <f>SUM($B$97:O97)</f>
        <v>6</v>
      </c>
      <c r="P99" s="5">
        <f>SUM($B$97:P97)</f>
        <v>6</v>
      </c>
      <c r="Q99" s="5">
        <f>SUM($B$97:Q97)</f>
        <v>6</v>
      </c>
      <c r="R99" s="5">
        <f>SUM($B$97:R97)</f>
        <v>7</v>
      </c>
      <c r="S99" s="5">
        <f>SUM($B$97:S97)</f>
        <v>7</v>
      </c>
      <c r="T99" s="5">
        <f>SUM($B$97:T97)</f>
        <v>7</v>
      </c>
      <c r="U99" s="5">
        <f>SUM($B$97:U97)</f>
        <v>7</v>
      </c>
      <c r="V99" s="5">
        <f>SUM($B$97:V97)</f>
        <v>7</v>
      </c>
    </row>
    <row r="101" spans="1:22" x14ac:dyDescent="0.3">
      <c r="A101" s="4" t="s">
        <v>46</v>
      </c>
      <c r="B101" s="3">
        <v>44054</v>
      </c>
      <c r="C101" s="3">
        <v>44068</v>
      </c>
    </row>
    <row r="102" spans="1:22" x14ac:dyDescent="0.3">
      <c r="A102" s="4" t="s">
        <v>14</v>
      </c>
      <c r="B102">
        <v>10244</v>
      </c>
      <c r="C102" s="10">
        <v>13623</v>
      </c>
    </row>
    <row r="103" spans="1:22" x14ac:dyDescent="0.3">
      <c r="A103" s="4" t="s">
        <v>15</v>
      </c>
      <c r="B103">
        <v>224</v>
      </c>
      <c r="C103">
        <v>242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  <hyperlink ref="G17" r:id="rId15" location="yale-testing-data" display="https://covid19.yale.edu/yale-statistics/yale-covid-19-statistics-data-tables - yale-testing-data" xr:uid="{8C65D6E3-9BD9-42E1-9069-B5660638BB35}"/>
  </hyperlinks>
  <pageMargins left="0.7" right="0.7" top="0.75" bottom="0.75" header="0.51180555555555496" footer="0.51180555555555496"/>
  <pageSetup firstPageNumber="0"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2020-08-25T19:06:54Z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