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mg3\Downloads\"/>
    </mc:Choice>
  </mc:AlternateContent>
  <xr:revisionPtr revIDLastSave="0" documentId="13_ncr:1_{99BA4FD6-A765-461A-8B5B-FDB86C75EFCB}" xr6:coauthVersionLast="45" xr6:coauthVersionMax="45" xr10:uidLastSave="{00000000-0000-0000-0000-000000000000}"/>
  <bookViews>
    <workbookView xWindow="-108" yWindow="-108" windowWidth="23256" windowHeight="12576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E88" i="1" l="1"/>
  <c r="BD88" i="1"/>
  <c r="BC88" i="1"/>
  <c r="BB88" i="1"/>
  <c r="BA88" i="1"/>
  <c r="AZ88" i="1"/>
  <c r="AY88" i="1"/>
  <c r="AX88" i="1"/>
  <c r="AW88" i="1"/>
  <c r="AV88" i="1"/>
  <c r="AU88" i="1"/>
  <c r="AT88" i="1"/>
  <c r="AS88" i="1"/>
  <c r="AR88" i="1"/>
  <c r="AQ88" i="1"/>
  <c r="AP88" i="1"/>
  <c r="AO88" i="1"/>
  <c r="AN88" i="1"/>
  <c r="AM88" i="1"/>
  <c r="AL88" i="1"/>
  <c r="AK88" i="1"/>
  <c r="AJ88" i="1"/>
  <c r="AI88" i="1"/>
  <c r="AH88" i="1"/>
  <c r="AG88" i="1"/>
  <c r="AF88" i="1"/>
  <c r="R83" i="1"/>
  <c r="Q83" i="1"/>
  <c r="P83" i="1"/>
  <c r="O83" i="1"/>
  <c r="N83" i="1"/>
  <c r="R80" i="1"/>
  <c r="Q80" i="1"/>
  <c r="P80" i="1"/>
  <c r="O80" i="1"/>
  <c r="N80" i="1"/>
  <c r="M80" i="1"/>
  <c r="L80" i="1"/>
  <c r="K80" i="1"/>
  <c r="J80" i="1"/>
  <c r="R82" i="1" s="1"/>
  <c r="I80" i="1"/>
  <c r="AE77" i="1"/>
  <c r="AD77" i="1"/>
  <c r="AC77" i="1"/>
  <c r="AB77" i="1"/>
  <c r="AE76" i="1"/>
  <c r="AD76" i="1"/>
  <c r="AC76" i="1"/>
  <c r="AB76" i="1"/>
  <c r="AE75" i="1"/>
  <c r="AD75" i="1"/>
  <c r="AC75" i="1"/>
  <c r="AB75" i="1"/>
  <c r="AW67" i="1"/>
  <c r="AV67" i="1"/>
  <c r="AU67" i="1"/>
  <c r="AT67" i="1"/>
  <c r="AP67" i="1"/>
  <c r="AO67" i="1"/>
  <c r="AN67" i="1"/>
  <c r="AM67" i="1"/>
  <c r="AL67" i="1"/>
  <c r="AK67" i="1"/>
  <c r="AJ67" i="1"/>
  <c r="AI67" i="1"/>
  <c r="AH67" i="1"/>
  <c r="AG67" i="1"/>
  <c r="AF67" i="1"/>
  <c r="Z67" i="1"/>
  <c r="Y67" i="1"/>
  <c r="AE64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BH58" i="1"/>
  <c r="BG58" i="1"/>
  <c r="BF58" i="1"/>
  <c r="BE58" i="1"/>
  <c r="BD58" i="1"/>
  <c r="BC58" i="1"/>
  <c r="BB58" i="1"/>
  <c r="BA58" i="1"/>
  <c r="AZ58" i="1"/>
  <c r="AY58" i="1"/>
  <c r="AX58" i="1"/>
  <c r="AW58" i="1"/>
  <c r="AV58" i="1"/>
  <c r="AU58" i="1"/>
  <c r="AT58" i="1"/>
  <c r="AS58" i="1"/>
  <c r="AR58" i="1"/>
  <c r="AQ58" i="1"/>
  <c r="AP58" i="1"/>
  <c r="AO58" i="1"/>
  <c r="AN58" i="1"/>
  <c r="AM58" i="1"/>
  <c r="AL58" i="1"/>
  <c r="AK58" i="1"/>
  <c r="AJ58" i="1"/>
  <c r="AI58" i="1"/>
  <c r="BH57" i="1"/>
  <c r="BG57" i="1"/>
  <c r="BF57" i="1"/>
  <c r="BE57" i="1"/>
  <c r="BD57" i="1"/>
  <c r="BC57" i="1"/>
  <c r="BB57" i="1"/>
  <c r="BA57" i="1"/>
  <c r="AZ57" i="1"/>
  <c r="AY57" i="1"/>
  <c r="AX57" i="1"/>
  <c r="AW57" i="1"/>
  <c r="AV57" i="1"/>
  <c r="AU57" i="1"/>
  <c r="AT57" i="1"/>
  <c r="AS57" i="1"/>
  <c r="AR57" i="1"/>
  <c r="AQ57" i="1"/>
  <c r="AP57" i="1"/>
  <c r="AO57" i="1"/>
  <c r="AN57" i="1"/>
  <c r="AM57" i="1"/>
  <c r="AL57" i="1"/>
  <c r="AK57" i="1"/>
  <c r="AJ57" i="1"/>
  <c r="AI57" i="1"/>
  <c r="P82" i="1" l="1"/>
  <c r="Q82" i="1"/>
  <c r="N82" i="1"/>
  <c r="O82" i="1"/>
  <c r="F52" i="1"/>
  <c r="F50" i="1"/>
  <c r="I52" i="1" s="1"/>
  <c r="I49" i="1"/>
  <c r="H49" i="1"/>
  <c r="G49" i="1"/>
  <c r="F49" i="1"/>
  <c r="E49" i="1"/>
  <c r="D49" i="1"/>
  <c r="C49" i="1"/>
  <c r="I40" i="1"/>
  <c r="H40" i="1"/>
  <c r="G40" i="1"/>
  <c r="I39" i="1"/>
  <c r="H39" i="1"/>
  <c r="G39" i="1"/>
  <c r="L28" i="1"/>
  <c r="K28" i="1"/>
  <c r="J28" i="1"/>
  <c r="I28" i="1"/>
  <c r="L27" i="1"/>
  <c r="K27" i="1"/>
  <c r="J27" i="1"/>
  <c r="I27" i="1"/>
  <c r="H52" i="1" l="1"/>
  <c r="G52" i="1"/>
  <c r="AE88" i="1"/>
  <c r="AD88" i="1"/>
  <c r="AC88" i="1"/>
  <c r="AB88" i="1"/>
  <c r="AA88" i="1"/>
  <c r="Z88" i="1"/>
  <c r="Y88" i="1"/>
  <c r="X88" i="1"/>
  <c r="W88" i="1"/>
  <c r="W85" i="1"/>
  <c r="X85" i="1" s="1"/>
  <c r="Y85" i="1" s="1"/>
  <c r="Z85" i="1" s="1"/>
  <c r="AA85" i="1" s="1"/>
  <c r="AB85" i="1" s="1"/>
  <c r="AC85" i="1" s="1"/>
  <c r="AD85" i="1" s="1"/>
  <c r="AE85" i="1" s="1"/>
  <c r="AF85" i="1" s="1"/>
  <c r="AG85" i="1" s="1"/>
  <c r="AH85" i="1" s="1"/>
  <c r="AI85" i="1" s="1"/>
  <c r="AJ85" i="1" s="1"/>
  <c r="AK85" i="1" s="1"/>
  <c r="AL85" i="1" s="1"/>
  <c r="AM85" i="1" s="1"/>
  <c r="AN85" i="1" s="1"/>
  <c r="AO85" i="1" s="1"/>
  <c r="AP85" i="1" s="1"/>
  <c r="AQ85" i="1" s="1"/>
  <c r="AR85" i="1" s="1"/>
  <c r="AS85" i="1" s="1"/>
  <c r="AT85" i="1" s="1"/>
  <c r="AU85" i="1" s="1"/>
  <c r="AV85" i="1" s="1"/>
  <c r="AW85" i="1" s="1"/>
  <c r="AX85" i="1" s="1"/>
  <c r="AY85" i="1" s="1"/>
  <c r="AZ85" i="1" s="1"/>
  <c r="BA85" i="1" s="1"/>
  <c r="BB85" i="1" s="1"/>
  <c r="BC85" i="1" s="1"/>
  <c r="BD85" i="1" s="1"/>
  <c r="BE85" i="1" s="1"/>
  <c r="M83" i="1"/>
  <c r="M82" i="1"/>
  <c r="C79" i="1"/>
  <c r="D79" i="1" s="1"/>
  <c r="E79" i="1" s="1"/>
  <c r="F79" i="1" s="1"/>
  <c r="AA77" i="1"/>
  <c r="AA76" i="1"/>
  <c r="AA75" i="1"/>
  <c r="C72" i="1"/>
  <c r="D72" i="1" s="1"/>
  <c r="E72" i="1" s="1"/>
  <c r="F72" i="1" s="1"/>
  <c r="G72" i="1" s="1"/>
  <c r="H72" i="1" s="1"/>
  <c r="I72" i="1" s="1"/>
  <c r="J72" i="1" s="1"/>
  <c r="K72" i="1" s="1"/>
  <c r="L72" i="1" s="1"/>
  <c r="M72" i="1" s="1"/>
  <c r="N72" i="1" s="1"/>
  <c r="O72" i="1" s="1"/>
  <c r="P72" i="1" s="1"/>
  <c r="Q72" i="1" s="1"/>
  <c r="R72" i="1" s="1"/>
  <c r="S72" i="1" s="1"/>
  <c r="T72" i="1" s="1"/>
  <c r="U72" i="1" s="1"/>
  <c r="V72" i="1" s="1"/>
  <c r="W72" i="1" s="1"/>
  <c r="X72" i="1" s="1"/>
  <c r="Y72" i="1" s="1"/>
  <c r="Z72" i="1" s="1"/>
  <c r="AA72" i="1" s="1"/>
  <c r="AB72" i="1" s="1"/>
  <c r="AC72" i="1" s="1"/>
  <c r="AD72" i="1" s="1"/>
  <c r="AE72" i="1" s="1"/>
  <c r="W70" i="1"/>
  <c r="V70" i="1"/>
  <c r="U70" i="1"/>
  <c r="T70" i="1"/>
  <c r="S70" i="1"/>
  <c r="R70" i="1"/>
  <c r="Q70" i="1"/>
  <c r="P70" i="1"/>
  <c r="W69" i="1"/>
  <c r="V69" i="1"/>
  <c r="U69" i="1"/>
  <c r="T69" i="1"/>
  <c r="S69" i="1"/>
  <c r="R69" i="1"/>
  <c r="Q69" i="1"/>
  <c r="P69" i="1"/>
  <c r="P66" i="1"/>
  <c r="Q66" i="1" s="1"/>
  <c r="R66" i="1" s="1"/>
  <c r="S66" i="1" s="1"/>
  <c r="T66" i="1" s="1"/>
  <c r="U66" i="1" s="1"/>
  <c r="V66" i="1" s="1"/>
  <c r="W66" i="1" s="1"/>
  <c r="X66" i="1" s="1"/>
  <c r="Y66" i="1" s="1"/>
  <c r="Z66" i="1" s="1"/>
  <c r="AA66" i="1" s="1"/>
  <c r="AB66" i="1" s="1"/>
  <c r="AC66" i="1" s="1"/>
  <c r="AD66" i="1" s="1"/>
  <c r="AE66" i="1" s="1"/>
  <c r="AF66" i="1" s="1"/>
  <c r="AG66" i="1" s="1"/>
  <c r="AH66" i="1" s="1"/>
  <c r="AI66" i="1" s="1"/>
  <c r="AJ66" i="1" s="1"/>
  <c r="AK66" i="1" s="1"/>
  <c r="AL66" i="1" s="1"/>
  <c r="AM66" i="1" s="1"/>
  <c r="AN66" i="1" s="1"/>
  <c r="AO66" i="1" s="1"/>
  <c r="AP66" i="1" s="1"/>
  <c r="AQ66" i="1" s="1"/>
  <c r="AR66" i="1" s="1"/>
  <c r="AS66" i="1" s="1"/>
  <c r="AT66" i="1" s="1"/>
  <c r="AU66" i="1" s="1"/>
  <c r="AV66" i="1" s="1"/>
  <c r="AW66" i="1" s="1"/>
  <c r="AX66" i="1" s="1"/>
  <c r="M64" i="1"/>
  <c r="L64" i="1"/>
  <c r="K64" i="1"/>
  <c r="J64" i="1"/>
  <c r="AH58" i="1"/>
  <c r="AG58" i="1"/>
  <c r="AF58" i="1"/>
  <c r="AE58" i="1"/>
  <c r="AD58" i="1"/>
  <c r="AC58" i="1"/>
  <c r="AB58" i="1"/>
  <c r="AH57" i="1"/>
  <c r="AG57" i="1"/>
  <c r="AF57" i="1"/>
  <c r="AE57" i="1"/>
  <c r="AD57" i="1"/>
  <c r="AC57" i="1"/>
  <c r="AB57" i="1"/>
  <c r="AB54" i="1"/>
  <c r="AC54" i="1" s="1"/>
  <c r="AD54" i="1" s="1"/>
  <c r="AE54" i="1" s="1"/>
  <c r="AF54" i="1" s="1"/>
  <c r="AG54" i="1" s="1"/>
  <c r="AH54" i="1" s="1"/>
  <c r="AI54" i="1" s="1"/>
  <c r="AJ54" i="1" s="1"/>
  <c r="AK54" i="1" s="1"/>
  <c r="AL54" i="1" s="1"/>
  <c r="AM54" i="1" s="1"/>
  <c r="AN54" i="1" s="1"/>
  <c r="AO54" i="1" s="1"/>
  <c r="AP54" i="1" s="1"/>
  <c r="AQ54" i="1" s="1"/>
  <c r="AR54" i="1" s="1"/>
  <c r="AS54" i="1" s="1"/>
  <c r="AT54" i="1" s="1"/>
  <c r="AU54" i="1" s="1"/>
  <c r="AV54" i="1" s="1"/>
  <c r="AW54" i="1" s="1"/>
  <c r="AX54" i="1" s="1"/>
  <c r="AY54" i="1" s="1"/>
  <c r="AZ54" i="1" s="1"/>
  <c r="BA54" i="1" s="1"/>
  <c r="BB54" i="1" s="1"/>
  <c r="BC54" i="1" s="1"/>
  <c r="BD54" i="1" s="1"/>
  <c r="BE54" i="1" s="1"/>
  <c r="BF54" i="1" s="1"/>
  <c r="BG54" i="1" s="1"/>
  <c r="BH54" i="1" s="1"/>
  <c r="E52" i="1"/>
  <c r="AM46" i="1"/>
  <c r="AL46" i="1"/>
  <c r="AK46" i="1"/>
  <c r="AJ46" i="1"/>
  <c r="AI46" i="1"/>
  <c r="AH46" i="1"/>
  <c r="AG46" i="1"/>
  <c r="AF46" i="1"/>
  <c r="AM45" i="1"/>
  <c r="AL45" i="1"/>
  <c r="AK45" i="1"/>
  <c r="AJ45" i="1"/>
  <c r="AI45" i="1"/>
  <c r="AH45" i="1"/>
  <c r="AG45" i="1"/>
  <c r="AF45" i="1"/>
  <c r="AF42" i="1"/>
  <c r="AG42" i="1" s="1"/>
  <c r="AH42" i="1" s="1"/>
  <c r="AI42" i="1" s="1"/>
  <c r="AJ42" i="1" s="1"/>
  <c r="AK42" i="1" s="1"/>
  <c r="AL42" i="1" s="1"/>
  <c r="AM42" i="1" s="1"/>
  <c r="AN42" i="1" s="1"/>
  <c r="AO42" i="1" s="1"/>
  <c r="AP42" i="1" s="1"/>
  <c r="AQ42" i="1" s="1"/>
  <c r="AR42" i="1" s="1"/>
  <c r="AS42" i="1" s="1"/>
  <c r="AT42" i="1" s="1"/>
  <c r="AU42" i="1" s="1"/>
  <c r="AV42" i="1" s="1"/>
  <c r="AW42" i="1" s="1"/>
  <c r="AX42" i="1" s="1"/>
  <c r="AY42" i="1" s="1"/>
  <c r="AZ42" i="1" s="1"/>
  <c r="BA42" i="1" s="1"/>
  <c r="BB42" i="1" s="1"/>
  <c r="BC42" i="1" s="1"/>
  <c r="BD42" i="1" s="1"/>
  <c r="BE42" i="1" s="1"/>
  <c r="BF42" i="1" s="1"/>
  <c r="BG42" i="1" s="1"/>
  <c r="BH42" i="1" s="1"/>
  <c r="BI42" i="1" s="1"/>
  <c r="BJ42" i="1" s="1"/>
  <c r="BK42" i="1" s="1"/>
  <c r="BL42" i="1" s="1"/>
  <c r="BM42" i="1" s="1"/>
  <c r="BN42" i="1" s="1"/>
  <c r="F40" i="1"/>
  <c r="F39" i="1"/>
  <c r="E40" i="1"/>
  <c r="E39" i="1"/>
  <c r="AL34" i="1"/>
  <c r="AK34" i="1"/>
  <c r="AJ34" i="1"/>
  <c r="AI34" i="1"/>
  <c r="AH34" i="1"/>
  <c r="AG34" i="1"/>
  <c r="AF34" i="1"/>
  <c r="AE34" i="1"/>
  <c r="AL33" i="1"/>
  <c r="AK33" i="1"/>
  <c r="AJ33" i="1"/>
  <c r="AI33" i="1"/>
  <c r="AH33" i="1"/>
  <c r="AG33" i="1"/>
  <c r="AF33" i="1"/>
  <c r="AE33" i="1"/>
  <c r="AE30" i="1"/>
  <c r="AF30" i="1" s="1"/>
  <c r="AG30" i="1" s="1"/>
  <c r="AH30" i="1" s="1"/>
  <c r="AI30" i="1" s="1"/>
  <c r="AJ30" i="1" s="1"/>
  <c r="AK30" i="1" s="1"/>
  <c r="AL30" i="1" s="1"/>
  <c r="AM30" i="1" s="1"/>
  <c r="AN30" i="1" s="1"/>
  <c r="AO30" i="1" s="1"/>
  <c r="AP30" i="1" s="1"/>
  <c r="AQ30" i="1" s="1"/>
  <c r="AR30" i="1" s="1"/>
  <c r="AS30" i="1" s="1"/>
  <c r="AT30" i="1" s="1"/>
  <c r="AU30" i="1" s="1"/>
  <c r="AV30" i="1" s="1"/>
  <c r="AW30" i="1" s="1"/>
  <c r="AX30" i="1" s="1"/>
  <c r="AY30" i="1" s="1"/>
  <c r="AZ30" i="1" s="1"/>
  <c r="BA30" i="1" s="1"/>
  <c r="BB30" i="1" s="1"/>
  <c r="BC30" i="1" s="1"/>
  <c r="BD30" i="1" s="1"/>
  <c r="BE30" i="1" s="1"/>
  <c r="BF30" i="1" s="1"/>
  <c r="BG30" i="1" s="1"/>
  <c r="BH30" i="1" s="1"/>
  <c r="BI30" i="1" s="1"/>
  <c r="BJ30" i="1" s="1"/>
  <c r="BK30" i="1" s="1"/>
  <c r="BL30" i="1" s="1"/>
  <c r="BM30" i="1" s="1"/>
  <c r="H28" i="1"/>
  <c r="H27" i="1"/>
  <c r="U20" i="1"/>
  <c r="V20" i="1" s="1"/>
  <c r="W20" i="1" s="1"/>
  <c r="X20" i="1" s="1"/>
  <c r="Y20" i="1" s="1"/>
  <c r="Z20" i="1" s="1"/>
  <c r="AA20" i="1" s="1"/>
  <c r="AB20" i="1" s="1"/>
  <c r="AC20" i="1" s="1"/>
  <c r="AD20" i="1" s="1"/>
  <c r="AE20" i="1" s="1"/>
  <c r="AF20" i="1" s="1"/>
  <c r="AG20" i="1" s="1"/>
  <c r="AH20" i="1" s="1"/>
  <c r="AI20" i="1" s="1"/>
  <c r="AJ20" i="1" s="1"/>
  <c r="AK20" i="1" s="1"/>
  <c r="AL20" i="1" s="1"/>
  <c r="AM20" i="1" s="1"/>
  <c r="AN20" i="1" s="1"/>
  <c r="AO20" i="1" s="1"/>
  <c r="AP20" i="1" s="1"/>
  <c r="AQ20" i="1" s="1"/>
  <c r="AR20" i="1" s="1"/>
  <c r="AS20" i="1" s="1"/>
  <c r="AT20" i="1" s="1"/>
  <c r="AU20" i="1" s="1"/>
  <c r="AV20" i="1" s="1"/>
  <c r="AW20" i="1" s="1"/>
  <c r="AX20" i="1" s="1"/>
  <c r="AY20" i="1" s="1"/>
  <c r="AZ20" i="1" s="1"/>
  <c r="BA20" i="1" s="1"/>
  <c r="G79" i="1" l="1"/>
  <c r="H79" i="1" s="1"/>
  <c r="I79" i="1" s="1"/>
  <c r="J79" i="1" s="1"/>
  <c r="K79" i="1" s="1"/>
  <c r="L79" i="1" s="1"/>
  <c r="M79" i="1" s="1"/>
  <c r="N79" i="1" s="1"/>
  <c r="O79" i="1" s="1"/>
  <c r="P79" i="1" s="1"/>
  <c r="Q79" i="1" s="1"/>
  <c r="R79" i="1" s="1"/>
  <c r="V88" i="1"/>
  <c r="U88" i="1"/>
  <c r="T88" i="1"/>
  <c r="O70" i="1"/>
  <c r="N70" i="1"/>
  <c r="M70" i="1"/>
  <c r="O69" i="1"/>
  <c r="N69" i="1"/>
  <c r="M69" i="1"/>
  <c r="I64" i="1"/>
  <c r="H64" i="1"/>
  <c r="AA58" i="1"/>
  <c r="Z58" i="1"/>
  <c r="Y58" i="1"/>
  <c r="X58" i="1"/>
  <c r="AA57" i="1"/>
  <c r="Z57" i="1"/>
  <c r="Y57" i="1"/>
  <c r="X57" i="1"/>
  <c r="AE46" i="1"/>
  <c r="AD46" i="1"/>
  <c r="AC46" i="1"/>
  <c r="AB46" i="1"/>
  <c r="AA46" i="1"/>
  <c r="AE45" i="1"/>
  <c r="AD45" i="1"/>
  <c r="AC45" i="1"/>
  <c r="AB45" i="1"/>
  <c r="AA45" i="1"/>
  <c r="D39" i="1"/>
  <c r="D40" i="1"/>
  <c r="AD34" i="1"/>
  <c r="AC34" i="1"/>
  <c r="AB34" i="1"/>
  <c r="AA34" i="1"/>
  <c r="AD33" i="1"/>
  <c r="AC33" i="1"/>
  <c r="AB33" i="1"/>
  <c r="AA33" i="1"/>
  <c r="G28" i="1"/>
  <c r="G27" i="1"/>
  <c r="V98" i="1" l="1"/>
  <c r="S88" i="1"/>
  <c r="R88" i="1"/>
  <c r="Q88" i="1"/>
  <c r="L83" i="1"/>
  <c r="L82" i="1"/>
  <c r="L70" i="1"/>
  <c r="K70" i="1"/>
  <c r="J70" i="1"/>
  <c r="I70" i="1"/>
  <c r="L69" i="1"/>
  <c r="K69" i="1"/>
  <c r="J69" i="1"/>
  <c r="I69" i="1"/>
  <c r="G64" i="1"/>
  <c r="G63" i="1"/>
  <c r="B58" i="1"/>
  <c r="B57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C58" i="1"/>
  <c r="C57" i="1"/>
  <c r="Z46" i="1"/>
  <c r="Y46" i="1"/>
  <c r="Z45" i="1"/>
  <c r="Y45" i="1"/>
  <c r="Z34" i="1"/>
  <c r="Y34" i="1"/>
  <c r="X34" i="1"/>
  <c r="Z33" i="1"/>
  <c r="Y33" i="1"/>
  <c r="X33" i="1"/>
  <c r="C20" i="1"/>
  <c r="D20" i="1" s="1"/>
  <c r="E20" i="1" s="1"/>
  <c r="F20" i="1" s="1"/>
  <c r="G20" i="1" s="1"/>
  <c r="H20" i="1" s="1"/>
  <c r="I20" i="1" s="1"/>
  <c r="X46" i="1" l="1"/>
  <c r="X45" i="1"/>
  <c r="W34" i="1"/>
  <c r="W33" i="1"/>
  <c r="F16" i="1"/>
  <c r="F17" i="1"/>
  <c r="E18" i="1"/>
  <c r="F18" i="1" s="1"/>
  <c r="F14" i="1"/>
  <c r="E15" i="1"/>
  <c r="F15" i="1" s="1"/>
  <c r="E13" i="1"/>
  <c r="F13" i="1" s="1"/>
  <c r="E12" i="1"/>
  <c r="F12" i="1" s="1"/>
  <c r="E11" i="1"/>
  <c r="F11" i="1" s="1"/>
  <c r="E10" i="1"/>
  <c r="F10" i="1" s="1"/>
  <c r="F9" i="1"/>
  <c r="F8" i="1"/>
  <c r="F7" i="1"/>
  <c r="F6" i="1"/>
  <c r="F5" i="1"/>
  <c r="D4" i="1"/>
  <c r="F4" i="1" s="1"/>
  <c r="E2" i="1"/>
  <c r="F2" i="1" s="1"/>
  <c r="F28" i="1" l="1"/>
  <c r="F27" i="1"/>
  <c r="V99" i="1" l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D99" i="1"/>
  <c r="B99" i="1"/>
  <c r="C99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D98" i="1"/>
  <c r="B98" i="1"/>
  <c r="C98" i="1"/>
  <c r="C95" i="1"/>
  <c r="D95" i="1" s="1"/>
  <c r="E95" i="1" s="1"/>
  <c r="F95" i="1" s="1"/>
  <c r="G95" i="1" s="1"/>
  <c r="H95" i="1" s="1"/>
  <c r="I95" i="1" s="1"/>
  <c r="J95" i="1" s="1"/>
  <c r="K95" i="1" s="1"/>
  <c r="L95" i="1" s="1"/>
  <c r="M95" i="1" s="1"/>
  <c r="N95" i="1" s="1"/>
  <c r="O95" i="1" s="1"/>
  <c r="P95" i="1" s="1"/>
  <c r="Q95" i="1" s="1"/>
  <c r="R95" i="1" s="1"/>
  <c r="S95" i="1" s="1"/>
  <c r="T95" i="1" s="1"/>
  <c r="U95" i="1" s="1"/>
  <c r="V95" i="1" s="1"/>
  <c r="G87" i="1" l="1"/>
  <c r="F87" i="1"/>
  <c r="E87" i="1"/>
  <c r="D87" i="1"/>
  <c r="C87" i="1"/>
  <c r="B87" i="1"/>
  <c r="P88" i="1"/>
  <c r="O88" i="1"/>
  <c r="N88" i="1"/>
  <c r="M88" i="1"/>
  <c r="L88" i="1"/>
  <c r="K88" i="1"/>
  <c r="J88" i="1"/>
  <c r="I88" i="1"/>
  <c r="H88" i="1"/>
  <c r="G88" i="1"/>
  <c r="F88" i="1"/>
  <c r="E88" i="1"/>
  <c r="D88" i="1"/>
  <c r="B88" i="1"/>
  <c r="C88" i="1"/>
  <c r="C85" i="1"/>
  <c r="D85" i="1" s="1"/>
  <c r="E85" i="1" s="1"/>
  <c r="F85" i="1" s="1"/>
  <c r="G85" i="1" s="1"/>
  <c r="H85" i="1" s="1"/>
  <c r="I85" i="1" s="1"/>
  <c r="J85" i="1" s="1"/>
  <c r="K85" i="1" s="1"/>
  <c r="L85" i="1" s="1"/>
  <c r="M85" i="1" s="1"/>
  <c r="N85" i="1" s="1"/>
  <c r="O85" i="1" s="1"/>
  <c r="P85" i="1" s="1"/>
  <c r="BE89" i="1" l="1"/>
  <c r="AW89" i="1"/>
  <c r="AO89" i="1"/>
  <c r="AG89" i="1"/>
  <c r="AK89" i="1"/>
  <c r="BD89" i="1"/>
  <c r="AV89" i="1"/>
  <c r="AN89" i="1"/>
  <c r="AF89" i="1"/>
  <c r="AL89" i="1"/>
  <c r="BC89" i="1"/>
  <c r="AU89" i="1"/>
  <c r="AM89" i="1"/>
  <c r="AT89" i="1"/>
  <c r="AS89" i="1"/>
  <c r="BB89" i="1"/>
  <c r="BA89" i="1"/>
  <c r="AZ89" i="1"/>
  <c r="AR89" i="1"/>
  <c r="AJ89" i="1"/>
  <c r="AY89" i="1"/>
  <c r="AQ89" i="1"/>
  <c r="AI89" i="1"/>
  <c r="AX89" i="1"/>
  <c r="AP89" i="1"/>
  <c r="AH89" i="1"/>
  <c r="AE89" i="1"/>
  <c r="W89" i="1"/>
  <c r="AA89" i="1"/>
  <c r="AD89" i="1"/>
  <c r="AC89" i="1"/>
  <c r="Y89" i="1"/>
  <c r="AB89" i="1"/>
  <c r="Z89" i="1"/>
  <c r="X89" i="1"/>
  <c r="U89" i="1"/>
  <c r="T89" i="1"/>
  <c r="V89" i="1"/>
  <c r="R89" i="1"/>
  <c r="Q89" i="1"/>
  <c r="S89" i="1"/>
  <c r="O89" i="1"/>
  <c r="C89" i="1"/>
  <c r="E89" i="1"/>
  <c r="F89" i="1"/>
  <c r="G89" i="1"/>
  <c r="H89" i="1"/>
  <c r="K89" i="1"/>
  <c r="M89" i="1"/>
  <c r="N89" i="1"/>
  <c r="L89" i="1"/>
  <c r="D89" i="1"/>
  <c r="J89" i="1"/>
  <c r="P89" i="1"/>
  <c r="I89" i="1"/>
  <c r="B89" i="1"/>
  <c r="H70" i="1"/>
  <c r="H69" i="1"/>
  <c r="F64" i="1"/>
  <c r="F63" i="1"/>
  <c r="E3" i="1" l="1"/>
  <c r="F3" i="1" s="1"/>
  <c r="W46" i="1" l="1"/>
  <c r="V46" i="1"/>
  <c r="U46" i="1"/>
  <c r="W45" i="1"/>
  <c r="V45" i="1"/>
  <c r="U45" i="1"/>
  <c r="V34" i="1"/>
  <c r="V33" i="1"/>
  <c r="D83" i="1" l="1"/>
  <c r="K83" i="1"/>
  <c r="J83" i="1"/>
  <c r="I83" i="1"/>
  <c r="H83" i="1"/>
  <c r="G83" i="1"/>
  <c r="F83" i="1"/>
  <c r="E83" i="1"/>
  <c r="B83" i="1"/>
  <c r="K82" i="1"/>
  <c r="J82" i="1"/>
  <c r="I82" i="1"/>
  <c r="H82" i="1"/>
  <c r="G82" i="1"/>
  <c r="F82" i="1"/>
  <c r="E82" i="1"/>
  <c r="D82" i="1"/>
  <c r="B82" i="1"/>
  <c r="C83" i="1"/>
  <c r="C82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D77" i="1"/>
  <c r="B77" i="1"/>
  <c r="C77" i="1"/>
  <c r="B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D76" i="1"/>
  <c r="C76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D75" i="1"/>
  <c r="C75" i="1"/>
  <c r="B75" i="1"/>
  <c r="G70" i="1"/>
  <c r="F70" i="1"/>
  <c r="E70" i="1"/>
  <c r="D70" i="1"/>
  <c r="C70" i="1"/>
  <c r="B70" i="1"/>
  <c r="B69" i="1"/>
  <c r="C69" i="1"/>
  <c r="D69" i="1"/>
  <c r="E69" i="1"/>
  <c r="F69" i="1"/>
  <c r="G69" i="1"/>
  <c r="E64" i="1"/>
  <c r="D64" i="1"/>
  <c r="B64" i="1"/>
  <c r="E63" i="1"/>
  <c r="D63" i="1"/>
  <c r="B63" i="1"/>
  <c r="C64" i="1"/>
  <c r="C63" i="1"/>
  <c r="D54" i="1"/>
  <c r="E54" i="1" s="1"/>
  <c r="F54" i="1" s="1"/>
  <c r="G54" i="1" s="1"/>
  <c r="H54" i="1" s="1"/>
  <c r="I54" i="1" s="1"/>
  <c r="J54" i="1" s="1"/>
  <c r="K54" i="1" s="1"/>
  <c r="L54" i="1" s="1"/>
  <c r="M54" i="1" s="1"/>
  <c r="N54" i="1" s="1"/>
  <c r="O54" i="1" s="1"/>
  <c r="P54" i="1" s="1"/>
  <c r="Q54" i="1" s="1"/>
  <c r="D52" i="1"/>
  <c r="B49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B46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B45" i="1"/>
  <c r="C42" i="1"/>
  <c r="D42" i="1" s="1"/>
  <c r="E42" i="1" s="1"/>
  <c r="F42" i="1" s="1"/>
  <c r="G42" i="1" s="1"/>
  <c r="H42" i="1" s="1"/>
  <c r="I42" i="1" s="1"/>
  <c r="J42" i="1" s="1"/>
  <c r="K42" i="1" s="1"/>
  <c r="L42" i="1" s="1"/>
  <c r="M42" i="1" s="1"/>
  <c r="N42" i="1" s="1"/>
  <c r="O42" i="1" s="1"/>
  <c r="P42" i="1" s="1"/>
  <c r="Q42" i="1" s="1"/>
  <c r="R42" i="1" s="1"/>
  <c r="S42" i="1" s="1"/>
  <c r="T42" i="1" s="1"/>
  <c r="C40" i="1"/>
  <c r="B40" i="1"/>
  <c r="C39" i="1"/>
  <c r="B39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L30" i="1"/>
  <c r="M30" i="1" s="1"/>
  <c r="N30" i="1" s="1"/>
  <c r="O30" i="1" s="1"/>
  <c r="P30" i="1" s="1"/>
  <c r="Q30" i="1" s="1"/>
  <c r="R30" i="1" s="1"/>
  <c r="S30" i="1" s="1"/>
  <c r="T30" i="1" s="1"/>
  <c r="E28" i="1"/>
  <c r="D28" i="1"/>
  <c r="C28" i="1"/>
  <c r="B28" i="1"/>
  <c r="E27" i="1"/>
  <c r="D27" i="1"/>
  <c r="C27" i="1"/>
  <c r="B27" i="1"/>
  <c r="G51" i="1" l="1"/>
  <c r="I51" i="1"/>
  <c r="F51" i="1"/>
  <c r="H51" i="1"/>
  <c r="E51" i="1"/>
  <c r="C51" i="1"/>
  <c r="D51" i="1"/>
  <c r="B52" i="1"/>
  <c r="C52" i="1"/>
  <c r="B51" i="1"/>
</calcChain>
</file>

<file path=xl/sharedStrings.xml><?xml version="1.0" encoding="utf-8"?>
<sst xmlns="http://schemas.openxmlformats.org/spreadsheetml/2006/main" count="111" uniqueCount="50">
  <si>
    <t>UNC Chapel Hill</t>
  </si>
  <si>
    <t>https://carolinatogether.unc.edu/dashboard/</t>
  </si>
  <si>
    <t>University of Notre Dame</t>
  </si>
  <si>
    <t>https://here.nd.edu/our-approach/dashboard/</t>
  </si>
  <si>
    <t>North Carolina State University</t>
  </si>
  <si>
    <t>https://www.ncsu.edu/coronavirus/testing-and-tracking/</t>
  </si>
  <si>
    <t>Penn State</t>
  </si>
  <si>
    <t>Purdue</t>
  </si>
  <si>
    <t>https://protect.purdue.edu/dashboard/</t>
  </si>
  <si>
    <t>Duke</t>
  </si>
  <si>
    <t>https://coronavirus.duke.edu/covid-testing/</t>
  </si>
  <si>
    <t>Umass Amherst</t>
  </si>
  <si>
    <t>https://www.umass.edu/coronavirus/dashboard</t>
  </si>
  <si>
    <t>Cumulative # Tests</t>
  </si>
  <si>
    <t>Cumulative # Positives</t>
  </si>
  <si>
    <t>Tests Per Week</t>
  </si>
  <si>
    <t>Positives Per Week</t>
  </si>
  <si>
    <t>Cumulative # Tests (Weekly)</t>
  </si>
  <si>
    <t>Cumulative # Positives (Weekly)</t>
  </si>
  <si>
    <t>Tests Per Day</t>
  </si>
  <si>
    <t>Positives Per Day</t>
  </si>
  <si>
    <t>Syracuse University</t>
  </si>
  <si>
    <t>https://www.syracuse.edu/covid-dashboard/</t>
  </si>
  <si>
    <t>UMD</t>
  </si>
  <si>
    <t>https://umd.edu/covid-19-dashboard</t>
  </si>
  <si>
    <t>University of Michigan</t>
  </si>
  <si>
    <t>https://campusblueprint.umich.edu/dashboard/</t>
  </si>
  <si>
    <t>Percent Positives Per Week</t>
  </si>
  <si>
    <t>University of Texas Austin</t>
  </si>
  <si>
    <t>https://coronavirus.utexas.edu/ut-austin-covid-19-dashboard</t>
  </si>
  <si>
    <t>School</t>
  </si>
  <si>
    <t>Data Source</t>
  </si>
  <si>
    <t>Test Students?</t>
  </si>
  <si>
    <t>Test Staff?</t>
  </si>
  <si>
    <t># Students</t>
  </si>
  <si>
    <t># Staff</t>
  </si>
  <si>
    <t>Test Population</t>
  </si>
  <si>
    <t>Georgia Tech</t>
  </si>
  <si>
    <t>https://health.gatech.edu/surveillance-testing-program-results?utm_campaign=daily-digest&amp;utm_medium=email&amp;utm_source=dd-article:14682|2020-08-25</t>
  </si>
  <si>
    <t>Tufts University</t>
  </si>
  <si>
    <t>https://coronavirus.tufts.edu/testing-metrics</t>
  </si>
  <si>
    <t>University of North Texas</t>
  </si>
  <si>
    <t>https://healthalerts.unt.edu/return/cases</t>
  </si>
  <si>
    <t>Yale University</t>
  </si>
  <si>
    <t>https://covid19.yale.edu/yale-statistics/yale-covid-19-statistics-data-tables#yale-testing-data</t>
  </si>
  <si>
    <t>Rice University</t>
  </si>
  <si>
    <t>https://coronavirus.rice.edu/</t>
  </si>
  <si>
    <t>Florida State University</t>
  </si>
  <si>
    <t>https://fall2020.fsu.edu/</t>
  </si>
  <si>
    <t>https://app.powerbi.com/view?r=eyJrIjoiMDFhMzI2YzQtNmQwNC00YjgzLWFjMzAtZmFlNGQyZGZiZGJhIiwidCI6IjdjZjQ4ZDQ1LTNkZGItNDM4OS1hOWMxLWMxMTU1MjZlYjUyZSIsImMiOjF9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</si>
</sst>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Border="0" applyProtection="0"/>
  </cellStyleXfs>
  <cellXfs count="9">
    <xf numFmtId="0" fontId="0" fillId="0" borderId="0" xfId="0"/>
    <xf numFmtId="0" fontId="1" fillId="0" borderId="0" xfId="1" applyFont="1" applyBorder="1" applyAlignment="1" applyProtection="1"/>
    <xf numFmtId="14" fontId="2" fillId="0" borderId="0" xfId="0" applyNumberFormat="1" applyFont="1"/>
    <xf numFmtId="14" fontId="0" fillId="0" borderId="0" xfId="0" applyNumberFormat="1"/>
    <xf numFmtId="0" fontId="2" fillId="0" borderId="0" xfId="0" applyFont="1"/>
    <xf numFmtId="0" fontId="0" fillId="0" borderId="0" xfId="0"/>
    <xf numFmtId="0" fontId="1" fillId="0" borderId="0" xfId="1"/>
    <xf numFmtId="0" fontId="1" fillId="0" borderId="0" xfId="1" applyBorder="1" applyProtection="1"/>
    <xf numFmtId="0" fontId="3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campusblueprint.umich.edu/dashboard/" TargetMode="External"/><Relationship Id="rId13" Type="http://schemas.openxmlformats.org/officeDocument/2006/relationships/hyperlink" Target="https://healthalerts.unt.edu/return/cases" TargetMode="External"/><Relationship Id="rId3" Type="http://schemas.openxmlformats.org/officeDocument/2006/relationships/hyperlink" Target="https://protect.purdue.edu/dashboard/" TargetMode="External"/><Relationship Id="rId7" Type="http://schemas.openxmlformats.org/officeDocument/2006/relationships/hyperlink" Target="https://umd.edu/covid-19-dashboard" TargetMode="External"/><Relationship Id="rId12" Type="http://schemas.openxmlformats.org/officeDocument/2006/relationships/hyperlink" Target="https://coronavirus.tufts.edu/testing-metrics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https://here.nd.edu/our-approach/dashboard/" TargetMode="External"/><Relationship Id="rId16" Type="http://schemas.openxmlformats.org/officeDocument/2006/relationships/hyperlink" Target="https://fall2020.fsu.edu/" TargetMode="External"/><Relationship Id="rId1" Type="http://schemas.openxmlformats.org/officeDocument/2006/relationships/hyperlink" Target="https://carolinatogether.unc.edu/dashboard/" TargetMode="External"/><Relationship Id="rId6" Type="http://schemas.openxmlformats.org/officeDocument/2006/relationships/hyperlink" Target="https://www.syracuse.edu/covid-dashboard/" TargetMode="External"/><Relationship Id="rId11" Type="http://schemas.openxmlformats.org/officeDocument/2006/relationships/hyperlink" Target="https://health.gatech.edu/surveillance-testing-program-results?utm_campaign=daily-digest&amp;utm_medium=email&amp;utm_source=dd-article:14682|2020-08-25" TargetMode="External"/><Relationship Id="rId5" Type="http://schemas.openxmlformats.org/officeDocument/2006/relationships/hyperlink" Target="https://www.umass.edu/coronavirus/dashboard" TargetMode="External"/><Relationship Id="rId15" Type="http://schemas.openxmlformats.org/officeDocument/2006/relationships/hyperlink" Target="https://coronavirus.rice.edu/" TargetMode="External"/><Relationship Id="rId10" Type="http://schemas.openxmlformats.org/officeDocument/2006/relationships/hyperlink" Target="https://www.ncsu.edu/coronavirus/testing-and-tracking/" TargetMode="External"/><Relationship Id="rId4" Type="http://schemas.openxmlformats.org/officeDocument/2006/relationships/hyperlink" Target="https://coronavirus.duke.edu/covid-testing/" TargetMode="External"/><Relationship Id="rId9" Type="http://schemas.openxmlformats.org/officeDocument/2006/relationships/hyperlink" Target="https://coronavirus.utexas.edu/ut-austin-covid-19-dashboard" TargetMode="External"/><Relationship Id="rId14" Type="http://schemas.openxmlformats.org/officeDocument/2006/relationships/hyperlink" Target="https://covid19.yale.edu/yale-statistics/yale-covid-19-statistics-data-tabl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Q103"/>
  <sheetViews>
    <sheetView tabSelected="1" zoomScaleNormal="100" workbookViewId="0">
      <pane ySplit="18" topLeftCell="A99" activePane="bottomLeft" state="frozen"/>
      <selection pane="bottomLeft" activeCell="F103" sqref="F103"/>
    </sheetView>
  </sheetViews>
  <sheetFormatPr defaultColWidth="8.77734375" defaultRowHeight="14.4" x14ac:dyDescent="0.3"/>
  <cols>
    <col min="1" max="1" width="28.109375" customWidth="1"/>
    <col min="2" max="2" width="12.77734375" bestFit="1" customWidth="1"/>
    <col min="3" max="5" width="9.77734375" customWidth="1"/>
    <col min="6" max="8" width="9.44140625" customWidth="1"/>
    <col min="9" max="16" width="9.6640625" customWidth="1"/>
    <col min="17" max="20" width="9.44140625" customWidth="1"/>
    <col min="21" max="21" width="10.109375" customWidth="1"/>
    <col min="22" max="31" width="9.44140625" bestFit="1" customWidth="1"/>
    <col min="32" max="40" width="9.5546875" bestFit="1" customWidth="1"/>
    <col min="41" max="62" width="9.44140625" bestFit="1" customWidth="1"/>
    <col min="63" max="68" width="9.5546875" bestFit="1" customWidth="1"/>
    <col min="69" max="71" width="8.77734375" customWidth="1"/>
    <col min="72" max="83" width="9.44140625" bestFit="1" customWidth="1"/>
    <col min="84" max="86" width="8.77734375" customWidth="1"/>
    <col min="87" max="88" width="9.44140625" bestFit="1" customWidth="1"/>
    <col min="89" max="90" width="8.77734375" customWidth="1"/>
    <col min="91" max="91" width="9.44140625" bestFit="1" customWidth="1"/>
    <col min="92" max="1025" width="8.77734375" customWidth="1"/>
  </cols>
  <sheetData>
    <row r="1" spans="1:7" s="5" customFormat="1" x14ac:dyDescent="0.3">
      <c r="A1" s="8" t="s">
        <v>30</v>
      </c>
      <c r="B1" s="8" t="s">
        <v>32</v>
      </c>
      <c r="C1" s="8" t="s">
        <v>33</v>
      </c>
      <c r="D1" s="8" t="s">
        <v>34</v>
      </c>
      <c r="E1" s="8" t="s">
        <v>35</v>
      </c>
      <c r="F1" s="8" t="s">
        <v>36</v>
      </c>
      <c r="G1" s="8" t="s">
        <v>31</v>
      </c>
    </row>
    <row r="2" spans="1:7" s="5" customFormat="1" x14ac:dyDescent="0.3">
      <c r="A2" t="s">
        <v>4</v>
      </c>
      <c r="B2" s="5">
        <v>1</v>
      </c>
      <c r="C2" s="5">
        <v>1</v>
      </c>
      <c r="D2" s="5">
        <v>36304</v>
      </c>
      <c r="E2" s="5">
        <f>2336+6773</f>
        <v>9109</v>
      </c>
      <c r="F2" s="5">
        <f t="shared" ref="F2" si="0">B2*D2+C2*E2</f>
        <v>45413</v>
      </c>
      <c r="G2" s="7" t="s">
        <v>5</v>
      </c>
    </row>
    <row r="3" spans="1:7" x14ac:dyDescent="0.3">
      <c r="A3" t="s">
        <v>0</v>
      </c>
      <c r="B3">
        <v>1</v>
      </c>
      <c r="C3">
        <v>1</v>
      </c>
      <c r="D3">
        <v>30101</v>
      </c>
      <c r="E3">
        <f>3696+8287</f>
        <v>11983</v>
      </c>
      <c r="F3">
        <f>B3*D3+C3*E3</f>
        <v>42084</v>
      </c>
      <c r="G3" s="7" t="s">
        <v>1</v>
      </c>
    </row>
    <row r="4" spans="1:7" x14ac:dyDescent="0.3">
      <c r="A4" t="s">
        <v>2</v>
      </c>
      <c r="B4" s="5">
        <v>1</v>
      </c>
      <c r="C4" s="5">
        <v>1</v>
      </c>
      <c r="D4" s="5">
        <f>8731+3950</f>
        <v>12681</v>
      </c>
      <c r="E4" s="5">
        <v>1396</v>
      </c>
      <c r="F4" s="5">
        <f>B4*D4+C4*E4</f>
        <v>14077</v>
      </c>
      <c r="G4" s="7" t="s">
        <v>3</v>
      </c>
    </row>
    <row r="5" spans="1:7" x14ac:dyDescent="0.3">
      <c r="A5" t="s">
        <v>6</v>
      </c>
      <c r="B5" s="5">
        <v>1</v>
      </c>
      <c r="C5" s="5">
        <v>1</v>
      </c>
      <c r="D5" s="5">
        <v>96408</v>
      </c>
      <c r="E5" s="5">
        <v>8864</v>
      </c>
      <c r="F5" s="5">
        <f t="shared" ref="F5:F18" si="1">B5*D5+C5*E5</f>
        <v>105272</v>
      </c>
      <c r="G5" s="1" t="s">
        <v>49</v>
      </c>
    </row>
    <row r="6" spans="1:7" x14ac:dyDescent="0.3">
      <c r="A6" t="s">
        <v>7</v>
      </c>
      <c r="B6" s="5">
        <v>1</v>
      </c>
      <c r="C6" s="5">
        <v>1</v>
      </c>
      <c r="D6" s="5">
        <v>43411</v>
      </c>
      <c r="E6" s="5">
        <v>3055</v>
      </c>
      <c r="F6" s="5">
        <f t="shared" si="1"/>
        <v>46466</v>
      </c>
      <c r="G6" s="1" t="s">
        <v>8</v>
      </c>
    </row>
    <row r="7" spans="1:7" x14ac:dyDescent="0.3">
      <c r="A7" t="s">
        <v>9</v>
      </c>
      <c r="B7" s="5">
        <v>1</v>
      </c>
      <c r="C7" s="5">
        <v>1</v>
      </c>
      <c r="D7" s="5">
        <v>15634</v>
      </c>
      <c r="E7" s="5">
        <v>41206</v>
      </c>
      <c r="F7" s="5">
        <f t="shared" si="1"/>
        <v>56840</v>
      </c>
      <c r="G7" s="7" t="s">
        <v>10</v>
      </c>
    </row>
    <row r="8" spans="1:7" x14ac:dyDescent="0.3">
      <c r="A8" t="s">
        <v>11</v>
      </c>
      <c r="B8" s="5">
        <v>1</v>
      </c>
      <c r="C8" s="5">
        <v>1</v>
      </c>
      <c r="D8" s="5">
        <v>30593</v>
      </c>
      <c r="E8" s="5">
        <v>1300</v>
      </c>
      <c r="F8" s="5">
        <f t="shared" si="1"/>
        <v>31893</v>
      </c>
      <c r="G8" s="7" t="s">
        <v>12</v>
      </c>
    </row>
    <row r="9" spans="1:7" s="5" customFormat="1" x14ac:dyDescent="0.3">
      <c r="A9" s="5" t="s">
        <v>21</v>
      </c>
      <c r="B9" s="5">
        <v>1</v>
      </c>
      <c r="C9" s="5">
        <v>1</v>
      </c>
      <c r="D9" s="5">
        <v>22850</v>
      </c>
      <c r="E9" s="5">
        <v>1563</v>
      </c>
      <c r="F9" s="5">
        <f t="shared" si="1"/>
        <v>24413</v>
      </c>
      <c r="G9" s="6" t="s">
        <v>22</v>
      </c>
    </row>
    <row r="10" spans="1:7" s="5" customFormat="1" x14ac:dyDescent="0.3">
      <c r="A10" s="5" t="s">
        <v>23</v>
      </c>
      <c r="B10" s="5">
        <v>1</v>
      </c>
      <c r="C10" s="5">
        <v>1</v>
      </c>
      <c r="D10" s="5">
        <v>41200</v>
      </c>
      <c r="E10" s="5">
        <f>4610+5481</f>
        <v>10091</v>
      </c>
      <c r="F10" s="5">
        <f t="shared" si="1"/>
        <v>51291</v>
      </c>
      <c r="G10" s="6" t="s">
        <v>24</v>
      </c>
    </row>
    <row r="11" spans="1:7" s="5" customFormat="1" x14ac:dyDescent="0.3">
      <c r="A11" s="5" t="s">
        <v>25</v>
      </c>
      <c r="B11" s="5">
        <v>1</v>
      </c>
      <c r="C11" s="5">
        <v>1</v>
      </c>
      <c r="D11" s="5">
        <v>46002</v>
      </c>
      <c r="E11" s="5">
        <f>6771+18986</f>
        <v>25757</v>
      </c>
      <c r="F11" s="5">
        <f t="shared" si="1"/>
        <v>71759</v>
      </c>
      <c r="G11" s="6" t="s">
        <v>26</v>
      </c>
    </row>
    <row r="12" spans="1:7" s="5" customFormat="1" x14ac:dyDescent="0.3">
      <c r="A12" s="5" t="s">
        <v>28</v>
      </c>
      <c r="B12" s="5">
        <v>1</v>
      </c>
      <c r="C12" s="5">
        <v>1</v>
      </c>
      <c r="D12" s="5">
        <v>51090</v>
      </c>
      <c r="E12" s="5">
        <f>3722+11645</f>
        <v>15367</v>
      </c>
      <c r="F12" s="5">
        <f t="shared" si="1"/>
        <v>66457</v>
      </c>
      <c r="G12" s="6" t="s">
        <v>29</v>
      </c>
    </row>
    <row r="13" spans="1:7" s="5" customFormat="1" x14ac:dyDescent="0.3">
      <c r="A13" s="5" t="s">
        <v>37</v>
      </c>
      <c r="B13" s="5">
        <v>1</v>
      </c>
      <c r="C13" s="5">
        <v>1</v>
      </c>
      <c r="D13" s="5">
        <v>36489</v>
      </c>
      <c r="E13" s="5">
        <f>-1740+5923</f>
        <v>4183</v>
      </c>
      <c r="F13" s="5">
        <f t="shared" si="1"/>
        <v>40672</v>
      </c>
      <c r="G13" s="6" t="s">
        <v>38</v>
      </c>
    </row>
    <row r="14" spans="1:7" s="5" customFormat="1" x14ac:dyDescent="0.3">
      <c r="A14" s="5" t="s">
        <v>39</v>
      </c>
      <c r="B14" s="5">
        <v>1</v>
      </c>
      <c r="C14" s="5">
        <v>1</v>
      </c>
      <c r="D14" s="5">
        <v>11878</v>
      </c>
      <c r="E14" s="5">
        <v>3498</v>
      </c>
      <c r="F14" s="5">
        <f t="shared" si="1"/>
        <v>15376</v>
      </c>
      <c r="G14" s="6" t="s">
        <v>40</v>
      </c>
    </row>
    <row r="15" spans="1:7" s="5" customFormat="1" x14ac:dyDescent="0.3">
      <c r="A15" s="5" t="s">
        <v>41</v>
      </c>
      <c r="B15" s="5">
        <v>1</v>
      </c>
      <c r="C15" s="5">
        <v>1</v>
      </c>
      <c r="D15" s="5">
        <v>39126</v>
      </c>
      <c r="E15" s="5">
        <f>1063</f>
        <v>1063</v>
      </c>
      <c r="F15" s="5">
        <f t="shared" si="1"/>
        <v>40189</v>
      </c>
      <c r="G15" s="6" t="s">
        <v>42</v>
      </c>
    </row>
    <row r="16" spans="1:7" s="5" customFormat="1" x14ac:dyDescent="0.3">
      <c r="A16" s="5" t="s">
        <v>43</v>
      </c>
      <c r="B16" s="5">
        <v>1</v>
      </c>
      <c r="C16" s="5">
        <v>1</v>
      </c>
      <c r="D16" s="5">
        <v>13609</v>
      </c>
      <c r="E16" s="5">
        <v>4410</v>
      </c>
      <c r="F16" s="5">
        <f t="shared" si="1"/>
        <v>18019</v>
      </c>
      <c r="G16" s="6" t="s">
        <v>44</v>
      </c>
    </row>
    <row r="17" spans="1:65" s="5" customFormat="1" x14ac:dyDescent="0.3">
      <c r="A17" s="5" t="s">
        <v>45</v>
      </c>
      <c r="B17" s="5">
        <v>1</v>
      </c>
      <c r="C17" s="5">
        <v>1</v>
      </c>
      <c r="D17" s="5">
        <v>7170</v>
      </c>
      <c r="E17" s="5">
        <v>2832</v>
      </c>
      <c r="F17" s="5">
        <f t="shared" si="1"/>
        <v>10002</v>
      </c>
      <c r="G17" s="6" t="s">
        <v>46</v>
      </c>
    </row>
    <row r="18" spans="1:65" s="5" customFormat="1" x14ac:dyDescent="0.3">
      <c r="A18" s="5" t="s">
        <v>47</v>
      </c>
      <c r="B18" s="5">
        <v>1</v>
      </c>
      <c r="C18" s="5">
        <v>1</v>
      </c>
      <c r="D18" s="5">
        <v>41551</v>
      </c>
      <c r="E18" s="5">
        <f>5966+8133</f>
        <v>14099</v>
      </c>
      <c r="F18" s="5">
        <f t="shared" si="1"/>
        <v>55650</v>
      </c>
      <c r="G18" s="6" t="s">
        <v>48</v>
      </c>
    </row>
    <row r="20" spans="1:65" s="3" customFormat="1" x14ac:dyDescent="0.3">
      <c r="A20" s="2" t="s">
        <v>4</v>
      </c>
      <c r="B20" s="3">
        <v>44054</v>
      </c>
      <c r="C20" s="3">
        <f t="shared" ref="C20:I20" si="2">B20+1</f>
        <v>44055</v>
      </c>
      <c r="D20" s="3">
        <f t="shared" si="2"/>
        <v>44056</v>
      </c>
      <c r="E20" s="3">
        <f t="shared" si="2"/>
        <v>44057</v>
      </c>
      <c r="F20" s="3">
        <f t="shared" si="2"/>
        <v>44058</v>
      </c>
      <c r="G20" s="3">
        <f t="shared" si="2"/>
        <v>44059</v>
      </c>
      <c r="H20" s="3">
        <f t="shared" si="2"/>
        <v>44060</v>
      </c>
      <c r="I20" s="3">
        <f t="shared" si="2"/>
        <v>44061</v>
      </c>
      <c r="J20" s="3">
        <v>44062</v>
      </c>
      <c r="K20" s="3">
        <v>44063</v>
      </c>
      <c r="L20" s="3">
        <v>44064</v>
      </c>
      <c r="M20" s="3">
        <v>44065</v>
      </c>
      <c r="N20" s="3">
        <v>44066</v>
      </c>
      <c r="O20" s="3">
        <v>44067</v>
      </c>
      <c r="P20" s="3">
        <v>44068</v>
      </c>
      <c r="Q20" s="3">
        <v>44069</v>
      </c>
      <c r="R20" s="3">
        <v>44070</v>
      </c>
      <c r="S20" s="3">
        <v>44071</v>
      </c>
      <c r="T20" s="3">
        <v>44072</v>
      </c>
      <c r="U20" s="3">
        <f>T20+1</f>
        <v>44073</v>
      </c>
      <c r="V20" s="3">
        <f t="shared" ref="V20:Z20" si="3">U20+1</f>
        <v>44074</v>
      </c>
      <c r="W20" s="3">
        <f t="shared" si="3"/>
        <v>44075</v>
      </c>
      <c r="X20" s="3">
        <f t="shared" si="3"/>
        <v>44076</v>
      </c>
      <c r="Y20" s="3">
        <f t="shared" si="3"/>
        <v>44077</v>
      </c>
      <c r="Z20" s="3">
        <f t="shared" si="3"/>
        <v>44078</v>
      </c>
      <c r="AA20" s="3">
        <f>Z20+1</f>
        <v>44079</v>
      </c>
      <c r="AB20" s="3">
        <f>AA20+1</f>
        <v>44080</v>
      </c>
      <c r="AC20" s="3">
        <f t="shared" ref="AC20:BC20" si="4">AB20+1</f>
        <v>44081</v>
      </c>
      <c r="AD20" s="3">
        <f t="shared" si="4"/>
        <v>44082</v>
      </c>
      <c r="AE20" s="3">
        <f t="shared" si="4"/>
        <v>44083</v>
      </c>
      <c r="AF20" s="3">
        <f t="shared" si="4"/>
        <v>44084</v>
      </c>
      <c r="AG20" s="3">
        <f t="shared" si="4"/>
        <v>44085</v>
      </c>
      <c r="AH20" s="3">
        <f t="shared" si="4"/>
        <v>44086</v>
      </c>
      <c r="AI20" s="3">
        <f t="shared" si="4"/>
        <v>44087</v>
      </c>
      <c r="AJ20" s="3">
        <f t="shared" si="4"/>
        <v>44088</v>
      </c>
      <c r="AK20" s="3">
        <f t="shared" si="4"/>
        <v>44089</v>
      </c>
      <c r="AL20" s="3">
        <f t="shared" si="4"/>
        <v>44090</v>
      </c>
      <c r="AM20" s="3">
        <f t="shared" si="4"/>
        <v>44091</v>
      </c>
      <c r="AN20" s="3">
        <f t="shared" si="4"/>
        <v>44092</v>
      </c>
      <c r="AO20" s="3">
        <f t="shared" si="4"/>
        <v>44093</v>
      </c>
      <c r="AP20" s="3">
        <f t="shared" si="4"/>
        <v>44094</v>
      </c>
      <c r="AQ20" s="3">
        <f t="shared" si="4"/>
        <v>44095</v>
      </c>
      <c r="AR20" s="3">
        <f t="shared" si="4"/>
        <v>44096</v>
      </c>
      <c r="AS20" s="3">
        <f t="shared" si="4"/>
        <v>44097</v>
      </c>
      <c r="AT20" s="3">
        <f t="shared" si="4"/>
        <v>44098</v>
      </c>
      <c r="AU20" s="3">
        <f t="shared" si="4"/>
        <v>44099</v>
      </c>
      <c r="AV20" s="3">
        <f t="shared" si="4"/>
        <v>44100</v>
      </c>
      <c r="AW20" s="3">
        <f t="shared" si="4"/>
        <v>44101</v>
      </c>
      <c r="AX20" s="3">
        <f t="shared" si="4"/>
        <v>44102</v>
      </c>
      <c r="AY20" s="3">
        <f t="shared" si="4"/>
        <v>44103</v>
      </c>
      <c r="AZ20" s="3">
        <f t="shared" si="4"/>
        <v>44104</v>
      </c>
      <c r="BA20" s="3">
        <f t="shared" si="4"/>
        <v>44105</v>
      </c>
    </row>
    <row r="21" spans="1:65" x14ac:dyDescent="0.3">
      <c r="A21" s="4" t="s">
        <v>13</v>
      </c>
      <c r="B21">
        <v>1268</v>
      </c>
      <c r="C21">
        <v>1478</v>
      </c>
      <c r="D21">
        <v>1512</v>
      </c>
      <c r="E21">
        <v>1628</v>
      </c>
      <c r="F21">
        <v>1632</v>
      </c>
      <c r="G21">
        <v>1632</v>
      </c>
      <c r="H21">
        <v>1719</v>
      </c>
      <c r="I21">
        <v>1566</v>
      </c>
      <c r="J21">
        <v>1705</v>
      </c>
      <c r="K21">
        <v>2211</v>
      </c>
      <c r="L21">
        <v>2510</v>
      </c>
      <c r="M21">
        <v>2510</v>
      </c>
      <c r="N21">
        <v>3031</v>
      </c>
      <c r="O21">
        <v>3350</v>
      </c>
      <c r="P21">
        <v>5564</v>
      </c>
      <c r="Q21">
        <v>6841</v>
      </c>
      <c r="R21">
        <v>7320</v>
      </c>
      <c r="S21">
        <v>7770</v>
      </c>
      <c r="T21">
        <v>7904</v>
      </c>
      <c r="U21">
        <v>8022</v>
      </c>
      <c r="V21">
        <v>8224</v>
      </c>
      <c r="W21">
        <v>8570</v>
      </c>
      <c r="X21">
        <v>8765</v>
      </c>
      <c r="Y21">
        <v>8924</v>
      </c>
      <c r="Z21">
        <v>9096</v>
      </c>
      <c r="AA21">
        <v>9120</v>
      </c>
      <c r="AB21">
        <v>9173</v>
      </c>
      <c r="AC21">
        <v>9349</v>
      </c>
      <c r="AD21">
        <v>9697</v>
      </c>
      <c r="AE21">
        <v>9910</v>
      </c>
      <c r="AF21">
        <v>10025</v>
      </c>
      <c r="AG21">
        <v>10248</v>
      </c>
      <c r="AH21">
        <v>10299</v>
      </c>
      <c r="AI21">
        <v>10459</v>
      </c>
      <c r="AJ21">
        <v>10595</v>
      </c>
      <c r="AK21">
        <v>10851</v>
      </c>
      <c r="AL21">
        <v>11076</v>
      </c>
      <c r="AM21">
        <v>11216</v>
      </c>
      <c r="AN21">
        <v>11389</v>
      </c>
      <c r="AO21">
        <v>11433</v>
      </c>
      <c r="AP21">
        <v>11511</v>
      </c>
      <c r="AQ21">
        <v>11766</v>
      </c>
      <c r="AR21">
        <v>12010</v>
      </c>
      <c r="AS21">
        <v>12272</v>
      </c>
      <c r="AT21">
        <v>12447</v>
      </c>
      <c r="AU21">
        <v>12659</v>
      </c>
      <c r="AV21">
        <v>12703</v>
      </c>
      <c r="AW21">
        <v>12815</v>
      </c>
      <c r="AX21">
        <v>12971</v>
      </c>
      <c r="AY21">
        <v>13203</v>
      </c>
      <c r="AZ21">
        <v>13482</v>
      </c>
      <c r="BA21">
        <v>13605</v>
      </c>
    </row>
    <row r="22" spans="1:65" x14ac:dyDescent="0.3">
      <c r="A22" s="4" t="s">
        <v>14</v>
      </c>
      <c r="B22">
        <v>18</v>
      </c>
      <c r="C22">
        <v>19</v>
      </c>
      <c r="D22">
        <v>20</v>
      </c>
      <c r="E22">
        <v>20</v>
      </c>
      <c r="F22">
        <v>22</v>
      </c>
      <c r="G22">
        <v>23</v>
      </c>
      <c r="H22">
        <v>23</v>
      </c>
      <c r="I22">
        <v>28</v>
      </c>
      <c r="J22">
        <v>36</v>
      </c>
      <c r="K22">
        <v>89</v>
      </c>
      <c r="L22">
        <v>118</v>
      </c>
      <c r="M22">
        <v>206</v>
      </c>
      <c r="N22">
        <v>237</v>
      </c>
      <c r="O22">
        <v>279</v>
      </c>
      <c r="P22">
        <v>341</v>
      </c>
      <c r="Q22">
        <v>428</v>
      </c>
      <c r="R22">
        <v>450</v>
      </c>
      <c r="S22">
        <v>471</v>
      </c>
      <c r="T22">
        <v>478</v>
      </c>
      <c r="U22">
        <v>484</v>
      </c>
      <c r="V22">
        <v>496</v>
      </c>
      <c r="W22">
        <v>507</v>
      </c>
      <c r="X22">
        <v>518</v>
      </c>
      <c r="Y22">
        <v>525</v>
      </c>
      <c r="Z22">
        <v>532</v>
      </c>
      <c r="AA22">
        <v>532</v>
      </c>
      <c r="AB22">
        <v>532</v>
      </c>
      <c r="AC22">
        <v>535</v>
      </c>
      <c r="AD22">
        <v>540</v>
      </c>
      <c r="AE22">
        <v>546</v>
      </c>
      <c r="AF22">
        <v>549</v>
      </c>
      <c r="AG22">
        <v>555</v>
      </c>
      <c r="AH22">
        <v>558</v>
      </c>
      <c r="AI22">
        <v>559</v>
      </c>
      <c r="AJ22">
        <v>560</v>
      </c>
      <c r="AK22">
        <v>562</v>
      </c>
      <c r="AL22">
        <v>569</v>
      </c>
      <c r="AM22">
        <v>571</v>
      </c>
      <c r="AN22">
        <v>572</v>
      </c>
      <c r="AO22">
        <v>572</v>
      </c>
      <c r="AP22">
        <v>572</v>
      </c>
      <c r="AQ22">
        <v>574</v>
      </c>
      <c r="AR22">
        <v>578</v>
      </c>
      <c r="AS22">
        <v>582</v>
      </c>
      <c r="AT22">
        <v>584</v>
      </c>
      <c r="AU22">
        <v>588</v>
      </c>
      <c r="AV22">
        <v>588</v>
      </c>
      <c r="AW22">
        <v>588</v>
      </c>
      <c r="AX22">
        <v>592</v>
      </c>
      <c r="AY22">
        <v>595</v>
      </c>
      <c r="AZ22">
        <v>597</v>
      </c>
      <c r="BA22">
        <v>597</v>
      </c>
    </row>
    <row r="24" spans="1:65" s="3" customFormat="1" x14ac:dyDescent="0.3">
      <c r="A24" s="2" t="s">
        <v>0</v>
      </c>
      <c r="B24" s="3">
        <v>44038</v>
      </c>
      <c r="C24" s="3">
        <v>44045</v>
      </c>
      <c r="D24" s="3">
        <v>44052</v>
      </c>
      <c r="E24" s="3">
        <v>44059</v>
      </c>
      <c r="F24" s="3">
        <v>44066</v>
      </c>
      <c r="G24" s="3">
        <v>44073</v>
      </c>
      <c r="H24" s="3">
        <v>44080</v>
      </c>
      <c r="I24" s="3">
        <v>44087</v>
      </c>
      <c r="J24" s="3">
        <v>44094</v>
      </c>
      <c r="K24" s="3">
        <v>44101</v>
      </c>
      <c r="L24" s="3">
        <v>44108</v>
      </c>
    </row>
    <row r="25" spans="1:65" x14ac:dyDescent="0.3">
      <c r="A25" s="4" t="s">
        <v>15</v>
      </c>
      <c r="B25">
        <v>117</v>
      </c>
      <c r="C25">
        <v>158</v>
      </c>
      <c r="D25">
        <v>354</v>
      </c>
      <c r="E25">
        <v>944</v>
      </c>
      <c r="F25">
        <v>1744</v>
      </c>
      <c r="G25">
        <v>649</v>
      </c>
      <c r="H25">
        <v>275</v>
      </c>
      <c r="I25">
        <v>163</v>
      </c>
      <c r="J25">
        <v>137</v>
      </c>
      <c r="K25">
        <v>140</v>
      </c>
      <c r="L25">
        <v>99</v>
      </c>
    </row>
    <row r="26" spans="1:65" x14ac:dyDescent="0.3">
      <c r="A26" s="4" t="s">
        <v>16</v>
      </c>
      <c r="B26">
        <v>13</v>
      </c>
      <c r="C26">
        <v>13</v>
      </c>
      <c r="D26">
        <v>10</v>
      </c>
      <c r="E26">
        <v>166</v>
      </c>
      <c r="F26">
        <v>337</v>
      </c>
      <c r="G26">
        <v>78</v>
      </c>
      <c r="H26">
        <v>26</v>
      </c>
      <c r="I26">
        <v>7</v>
      </c>
      <c r="J26">
        <v>9</v>
      </c>
      <c r="K26">
        <v>6</v>
      </c>
      <c r="L26">
        <v>5</v>
      </c>
    </row>
    <row r="27" spans="1:65" x14ac:dyDescent="0.3">
      <c r="A27" s="4" t="s">
        <v>17</v>
      </c>
      <c r="B27">
        <f>SUM(B25)</f>
        <v>117</v>
      </c>
      <c r="C27">
        <f>SUM(B25:C25)</f>
        <v>275</v>
      </c>
      <c r="D27">
        <f>SUM(B25:D25)</f>
        <v>629</v>
      </c>
      <c r="E27">
        <f t="shared" ref="E27:H28" si="5">SUM(B25:E25)</f>
        <v>1573</v>
      </c>
      <c r="F27" s="5">
        <f t="shared" si="5"/>
        <v>3200</v>
      </c>
      <c r="G27" s="5">
        <f t="shared" si="5"/>
        <v>3691</v>
      </c>
      <c r="H27" s="5">
        <f t="shared" si="5"/>
        <v>3612</v>
      </c>
      <c r="I27" s="5">
        <f t="shared" ref="I27:I28" si="6">SUM(F25:I25)</f>
        <v>2831</v>
      </c>
      <c r="J27" s="5">
        <f t="shared" ref="J27:J28" si="7">SUM(G25:J25)</f>
        <v>1224</v>
      </c>
      <c r="K27" s="5">
        <f t="shared" ref="K27:K28" si="8">SUM(H25:K25)</f>
        <v>715</v>
      </c>
      <c r="L27" s="5">
        <f t="shared" ref="L27:L28" si="9">SUM(I25:L25)</f>
        <v>539</v>
      </c>
    </row>
    <row r="28" spans="1:65" x14ac:dyDescent="0.3">
      <c r="A28" s="4" t="s">
        <v>18</v>
      </c>
      <c r="B28">
        <f>SUM(B26)</f>
        <v>13</v>
      </c>
      <c r="C28">
        <f>SUM(B26:C26)</f>
        <v>26</v>
      </c>
      <c r="D28">
        <f>SUM(B26:D26)</f>
        <v>36</v>
      </c>
      <c r="E28">
        <f t="shared" si="5"/>
        <v>202</v>
      </c>
      <c r="F28" s="5">
        <f t="shared" si="5"/>
        <v>526</v>
      </c>
      <c r="G28" s="5">
        <f t="shared" si="5"/>
        <v>591</v>
      </c>
      <c r="H28" s="5">
        <f t="shared" si="5"/>
        <v>607</v>
      </c>
      <c r="I28" s="5">
        <f t="shared" si="6"/>
        <v>448</v>
      </c>
      <c r="J28" s="5">
        <f t="shared" si="7"/>
        <v>120</v>
      </c>
      <c r="K28" s="5">
        <f t="shared" si="8"/>
        <v>48</v>
      </c>
      <c r="L28" s="5">
        <f t="shared" si="9"/>
        <v>27</v>
      </c>
    </row>
    <row r="30" spans="1:65" s="3" customFormat="1" x14ac:dyDescent="0.3">
      <c r="A30" s="2" t="s">
        <v>2</v>
      </c>
      <c r="B30" s="3">
        <v>44046</v>
      </c>
      <c r="C30" s="3">
        <v>44047</v>
      </c>
      <c r="D30" s="3">
        <v>44048</v>
      </c>
      <c r="E30" s="3">
        <v>44049</v>
      </c>
      <c r="F30" s="3">
        <v>44050</v>
      </c>
      <c r="G30" s="3">
        <v>44051</v>
      </c>
      <c r="H30" s="3">
        <v>44052</v>
      </c>
      <c r="I30" s="3">
        <v>44053</v>
      </c>
      <c r="J30" s="3">
        <v>44054</v>
      </c>
      <c r="K30" s="3">
        <v>44055</v>
      </c>
      <c r="L30" s="3">
        <f t="shared" ref="L30:T30" si="10">K30+1</f>
        <v>44056</v>
      </c>
      <c r="M30" s="3">
        <f t="shared" si="10"/>
        <v>44057</v>
      </c>
      <c r="N30" s="3">
        <f t="shared" si="10"/>
        <v>44058</v>
      </c>
      <c r="O30" s="3">
        <f t="shared" si="10"/>
        <v>44059</v>
      </c>
      <c r="P30" s="3">
        <f t="shared" si="10"/>
        <v>44060</v>
      </c>
      <c r="Q30" s="3">
        <f t="shared" si="10"/>
        <v>44061</v>
      </c>
      <c r="R30" s="3">
        <f t="shared" si="10"/>
        <v>44062</v>
      </c>
      <c r="S30" s="3">
        <f t="shared" si="10"/>
        <v>44063</v>
      </c>
      <c r="T30" s="3">
        <f t="shared" si="10"/>
        <v>44064</v>
      </c>
      <c r="U30" s="3">
        <v>44065</v>
      </c>
      <c r="V30" s="3">
        <v>44066</v>
      </c>
      <c r="W30" s="3">
        <v>44067</v>
      </c>
      <c r="X30" s="3">
        <v>44068</v>
      </c>
      <c r="Y30" s="3">
        <v>44069</v>
      </c>
      <c r="Z30" s="3">
        <v>44070</v>
      </c>
      <c r="AA30" s="3">
        <v>44071</v>
      </c>
      <c r="AB30" s="3">
        <v>44072</v>
      </c>
      <c r="AC30" s="3">
        <v>44073</v>
      </c>
      <c r="AD30" s="3">
        <v>44074</v>
      </c>
      <c r="AE30" s="3">
        <f>AD30+1</f>
        <v>44075</v>
      </c>
      <c r="AF30" s="3">
        <f t="shared" ref="AF30:AL30" si="11">AE30+1</f>
        <v>44076</v>
      </c>
      <c r="AG30" s="3">
        <f t="shared" si="11"/>
        <v>44077</v>
      </c>
      <c r="AH30" s="3">
        <f t="shared" si="11"/>
        <v>44078</v>
      </c>
      <c r="AI30" s="3">
        <f t="shared" si="11"/>
        <v>44079</v>
      </c>
      <c r="AJ30" s="3">
        <f t="shared" si="11"/>
        <v>44080</v>
      </c>
      <c r="AK30" s="3">
        <f t="shared" si="11"/>
        <v>44081</v>
      </c>
      <c r="AL30" s="3">
        <f t="shared" si="11"/>
        <v>44082</v>
      </c>
      <c r="AM30" s="3">
        <f>AL30+1</f>
        <v>44083</v>
      </c>
      <c r="AN30" s="3">
        <f t="shared" ref="AN30:BM30" si="12">AM30+1</f>
        <v>44084</v>
      </c>
      <c r="AO30" s="3">
        <f t="shared" si="12"/>
        <v>44085</v>
      </c>
      <c r="AP30" s="3">
        <f t="shared" si="12"/>
        <v>44086</v>
      </c>
      <c r="AQ30" s="3">
        <f t="shared" si="12"/>
        <v>44087</v>
      </c>
      <c r="AR30" s="3">
        <f t="shared" si="12"/>
        <v>44088</v>
      </c>
      <c r="AS30" s="3">
        <f t="shared" si="12"/>
        <v>44089</v>
      </c>
      <c r="AT30" s="3">
        <f t="shared" si="12"/>
        <v>44090</v>
      </c>
      <c r="AU30" s="3">
        <f t="shared" si="12"/>
        <v>44091</v>
      </c>
      <c r="AV30" s="3">
        <f t="shared" si="12"/>
        <v>44092</v>
      </c>
      <c r="AW30" s="3">
        <f t="shared" si="12"/>
        <v>44093</v>
      </c>
      <c r="AX30" s="3">
        <f t="shared" si="12"/>
        <v>44094</v>
      </c>
      <c r="AY30" s="3">
        <f t="shared" si="12"/>
        <v>44095</v>
      </c>
      <c r="AZ30" s="3">
        <f t="shared" si="12"/>
        <v>44096</v>
      </c>
      <c r="BA30" s="3">
        <f t="shared" si="12"/>
        <v>44097</v>
      </c>
      <c r="BB30" s="3">
        <f t="shared" si="12"/>
        <v>44098</v>
      </c>
      <c r="BC30" s="3">
        <f t="shared" si="12"/>
        <v>44099</v>
      </c>
      <c r="BD30" s="3">
        <f t="shared" si="12"/>
        <v>44100</v>
      </c>
      <c r="BE30" s="3">
        <f t="shared" si="12"/>
        <v>44101</v>
      </c>
      <c r="BF30" s="3">
        <f t="shared" si="12"/>
        <v>44102</v>
      </c>
      <c r="BG30" s="3">
        <f t="shared" si="12"/>
        <v>44103</v>
      </c>
      <c r="BH30" s="3">
        <f t="shared" si="12"/>
        <v>44104</v>
      </c>
      <c r="BI30" s="3">
        <f t="shared" si="12"/>
        <v>44105</v>
      </c>
      <c r="BJ30" s="3">
        <f t="shared" si="12"/>
        <v>44106</v>
      </c>
      <c r="BK30" s="3">
        <f t="shared" si="12"/>
        <v>44107</v>
      </c>
      <c r="BL30" s="3">
        <f t="shared" si="12"/>
        <v>44108</v>
      </c>
      <c r="BM30" s="3">
        <f t="shared" si="12"/>
        <v>44109</v>
      </c>
    </row>
    <row r="31" spans="1:65" x14ac:dyDescent="0.3">
      <c r="A31" s="4" t="s">
        <v>19</v>
      </c>
      <c r="B31">
        <v>3</v>
      </c>
      <c r="C31">
        <v>10</v>
      </c>
      <c r="D31">
        <v>7</v>
      </c>
      <c r="E31">
        <v>6</v>
      </c>
      <c r="F31">
        <v>3</v>
      </c>
      <c r="G31">
        <v>10</v>
      </c>
      <c r="H31">
        <v>9</v>
      </c>
      <c r="I31">
        <v>200</v>
      </c>
      <c r="J31">
        <v>19</v>
      </c>
      <c r="K31">
        <v>41</v>
      </c>
      <c r="L31">
        <v>42</v>
      </c>
      <c r="M31">
        <v>119</v>
      </c>
      <c r="N31">
        <v>11</v>
      </c>
      <c r="O31">
        <v>30</v>
      </c>
      <c r="P31">
        <v>423</v>
      </c>
      <c r="Q31">
        <v>363</v>
      </c>
      <c r="R31">
        <v>609</v>
      </c>
      <c r="S31">
        <v>267</v>
      </c>
      <c r="T31">
        <v>431</v>
      </c>
      <c r="U31">
        <v>300</v>
      </c>
      <c r="V31">
        <v>362</v>
      </c>
      <c r="W31">
        <v>668</v>
      </c>
      <c r="X31">
        <v>414</v>
      </c>
      <c r="Y31">
        <v>409</v>
      </c>
      <c r="Z31">
        <v>631</v>
      </c>
      <c r="AA31">
        <v>520</v>
      </c>
      <c r="AB31">
        <v>379</v>
      </c>
      <c r="AC31">
        <v>369</v>
      </c>
      <c r="AD31">
        <v>610</v>
      </c>
      <c r="AE31">
        <v>431</v>
      </c>
      <c r="AF31">
        <v>312</v>
      </c>
      <c r="AG31">
        <v>505</v>
      </c>
      <c r="AH31">
        <v>319</v>
      </c>
      <c r="AI31">
        <v>202</v>
      </c>
      <c r="AJ31">
        <v>191</v>
      </c>
      <c r="AK31">
        <v>252</v>
      </c>
      <c r="AL31">
        <v>163</v>
      </c>
      <c r="AM31">
        <v>594</v>
      </c>
      <c r="AN31">
        <v>352</v>
      </c>
      <c r="AO31">
        <v>538</v>
      </c>
      <c r="AP31">
        <v>16</v>
      </c>
      <c r="AQ31">
        <v>343</v>
      </c>
      <c r="AR31">
        <v>652</v>
      </c>
      <c r="AS31">
        <v>446</v>
      </c>
      <c r="AT31">
        <v>867</v>
      </c>
      <c r="AU31">
        <v>479</v>
      </c>
      <c r="AV31">
        <v>559</v>
      </c>
      <c r="AW31">
        <v>14</v>
      </c>
      <c r="AX31">
        <v>337</v>
      </c>
      <c r="AY31">
        <v>372</v>
      </c>
      <c r="AZ31">
        <v>517</v>
      </c>
      <c r="BA31">
        <v>761</v>
      </c>
      <c r="BB31">
        <v>567</v>
      </c>
      <c r="BC31">
        <v>752</v>
      </c>
      <c r="BD31">
        <v>300</v>
      </c>
      <c r="BE31">
        <v>443</v>
      </c>
      <c r="BF31">
        <v>1038</v>
      </c>
      <c r="BG31">
        <v>786</v>
      </c>
      <c r="BH31">
        <v>958</v>
      </c>
      <c r="BI31">
        <v>723</v>
      </c>
      <c r="BJ31">
        <v>927</v>
      </c>
      <c r="BK31">
        <v>31</v>
      </c>
      <c r="BL31">
        <v>284</v>
      </c>
      <c r="BM31">
        <v>741</v>
      </c>
    </row>
    <row r="32" spans="1:65" x14ac:dyDescent="0.3">
      <c r="A32" s="4" t="s">
        <v>20</v>
      </c>
      <c r="B32">
        <v>0</v>
      </c>
      <c r="C32">
        <v>0</v>
      </c>
      <c r="D32">
        <v>0</v>
      </c>
      <c r="E32">
        <v>0</v>
      </c>
      <c r="F32">
        <v>0</v>
      </c>
      <c r="G32">
        <v>1</v>
      </c>
      <c r="H32">
        <v>2</v>
      </c>
      <c r="I32">
        <v>6</v>
      </c>
      <c r="J32">
        <v>6</v>
      </c>
      <c r="K32">
        <v>9</v>
      </c>
      <c r="L32">
        <v>13</v>
      </c>
      <c r="M32">
        <v>15</v>
      </c>
      <c r="N32">
        <v>4</v>
      </c>
      <c r="O32">
        <v>17</v>
      </c>
      <c r="P32">
        <v>104</v>
      </c>
      <c r="Q32">
        <v>91</v>
      </c>
      <c r="R32">
        <v>83</v>
      </c>
      <c r="S32">
        <v>26</v>
      </c>
      <c r="T32">
        <v>29</v>
      </c>
      <c r="U32">
        <v>19</v>
      </c>
      <c r="V32">
        <v>32</v>
      </c>
      <c r="W32">
        <v>40</v>
      </c>
      <c r="X32">
        <v>20</v>
      </c>
      <c r="Y32">
        <v>18</v>
      </c>
      <c r="Z32">
        <v>21</v>
      </c>
      <c r="AA32">
        <v>19</v>
      </c>
      <c r="AB32">
        <v>10</v>
      </c>
      <c r="AC32">
        <v>3</v>
      </c>
      <c r="AD32">
        <v>6</v>
      </c>
      <c r="AE32">
        <v>9</v>
      </c>
      <c r="AF32">
        <v>3</v>
      </c>
      <c r="AG32">
        <v>2</v>
      </c>
      <c r="AH32">
        <v>4</v>
      </c>
      <c r="AI32">
        <v>1</v>
      </c>
      <c r="AJ32">
        <v>7</v>
      </c>
      <c r="AK32">
        <v>2</v>
      </c>
      <c r="AL32">
        <v>8</v>
      </c>
      <c r="AM32">
        <v>7</v>
      </c>
      <c r="AN32">
        <v>7</v>
      </c>
      <c r="AO32">
        <v>13</v>
      </c>
      <c r="AP32">
        <v>0</v>
      </c>
      <c r="AQ32">
        <v>4</v>
      </c>
      <c r="AR32">
        <v>10</v>
      </c>
      <c r="AS32">
        <v>5</v>
      </c>
      <c r="AT32">
        <v>9</v>
      </c>
      <c r="AU32">
        <v>3</v>
      </c>
      <c r="AV32">
        <v>4</v>
      </c>
      <c r="AW32">
        <v>0</v>
      </c>
      <c r="AX32">
        <v>1</v>
      </c>
      <c r="AY32">
        <v>12</v>
      </c>
      <c r="AZ32">
        <v>4</v>
      </c>
      <c r="BA32">
        <v>8</v>
      </c>
      <c r="BB32">
        <v>5</v>
      </c>
      <c r="BC32">
        <v>7</v>
      </c>
      <c r="BD32">
        <v>1</v>
      </c>
      <c r="BE32">
        <v>8</v>
      </c>
      <c r="BF32">
        <v>7</v>
      </c>
      <c r="BG32">
        <v>8</v>
      </c>
      <c r="BH32">
        <v>11</v>
      </c>
      <c r="BI32">
        <v>5</v>
      </c>
      <c r="BJ32">
        <v>1</v>
      </c>
      <c r="BK32">
        <v>0</v>
      </c>
      <c r="BL32">
        <v>5</v>
      </c>
      <c r="BM32">
        <v>4</v>
      </c>
    </row>
    <row r="33" spans="1:66" x14ac:dyDescent="0.3">
      <c r="A33" s="4" t="s">
        <v>13</v>
      </c>
      <c r="B33" s="5">
        <f>SUM(B31)</f>
        <v>3</v>
      </c>
      <c r="C33" s="5">
        <f>SUM(B31:C31)</f>
        <v>13</v>
      </c>
      <c r="D33" s="5">
        <f>SUM($B$31:D31)</f>
        <v>20</v>
      </c>
      <c r="E33" s="5">
        <f>SUM($B$31:E31)</f>
        <v>26</v>
      </c>
      <c r="F33" s="5">
        <f>SUM($B$31:F31)</f>
        <v>29</v>
      </c>
      <c r="G33" s="5">
        <f>SUM($B$31:G31)</f>
        <v>39</v>
      </c>
      <c r="H33" s="5">
        <f>SUM($B$31:H31)</f>
        <v>48</v>
      </c>
      <c r="I33" s="5">
        <f>SUM($B$31:I31)</f>
        <v>248</v>
      </c>
      <c r="J33" s="5">
        <f>SUM($B$31:J31)</f>
        <v>267</v>
      </c>
      <c r="K33" s="5">
        <f>SUM($B$31:K31)</f>
        <v>308</v>
      </c>
      <c r="L33" s="5">
        <f>SUM($B$31:L31)</f>
        <v>350</v>
      </c>
      <c r="M33" s="5">
        <f>SUM($B$31:M31)</f>
        <v>469</v>
      </c>
      <c r="N33" s="5">
        <f>SUM($B$31:N31)</f>
        <v>480</v>
      </c>
      <c r="O33" s="5">
        <f>SUM($B$31:O31)</f>
        <v>510</v>
      </c>
      <c r="P33" s="5">
        <f>SUM($B$31:P31)</f>
        <v>933</v>
      </c>
      <c r="Q33" s="5">
        <f>SUM($B$31:Q31)</f>
        <v>1296</v>
      </c>
      <c r="R33" s="5">
        <f>SUM($B$31:R31)</f>
        <v>1905</v>
      </c>
      <c r="S33" s="5">
        <f>SUM($B$31:S31)</f>
        <v>2172</v>
      </c>
      <c r="T33" s="5">
        <f>SUM($B$31:T31)</f>
        <v>2603</v>
      </c>
      <c r="U33" s="5">
        <f>SUM($B$31:U31)</f>
        <v>2903</v>
      </c>
      <c r="V33" s="5">
        <f>SUM($B$31:V31)</f>
        <v>3265</v>
      </c>
      <c r="W33" s="5">
        <f>SUM($B$31:W31)</f>
        <v>3933</v>
      </c>
      <c r="X33" s="5">
        <f>SUM($B$31:X31)</f>
        <v>4347</v>
      </c>
      <c r="Y33" s="5">
        <f>SUM($B$31:Y31)</f>
        <v>4756</v>
      </c>
      <c r="Z33" s="5">
        <f>SUM($B$31:Z31)</f>
        <v>5387</v>
      </c>
      <c r="AA33" s="5">
        <f>SUM($B$31:AA31)</f>
        <v>5907</v>
      </c>
      <c r="AB33" s="5">
        <f>SUM($B$31:AB31)</f>
        <v>6286</v>
      </c>
      <c r="AC33" s="5">
        <f>SUM($B$31:AC31)</f>
        <v>6655</v>
      </c>
      <c r="AD33" s="5">
        <f>SUM($B$31:AD31)</f>
        <v>7265</v>
      </c>
      <c r="AE33" s="5">
        <f>SUM($B$31:AE31)</f>
        <v>7696</v>
      </c>
      <c r="AF33" s="5">
        <f>SUM($B$31:AF31)</f>
        <v>8008</v>
      </c>
      <c r="AG33" s="5">
        <f>SUM($B$31:AG31)</f>
        <v>8513</v>
      </c>
      <c r="AH33" s="5">
        <f>SUM($B$31:AH31)</f>
        <v>8832</v>
      </c>
      <c r="AI33" s="5">
        <f>SUM($B$31:AI31)</f>
        <v>9034</v>
      </c>
      <c r="AJ33" s="5">
        <f>SUM($B$31:AJ31)</f>
        <v>9225</v>
      </c>
      <c r="AK33" s="5">
        <f>SUM($B$31:AK31)</f>
        <v>9477</v>
      </c>
      <c r="AL33" s="5">
        <f>SUM($B$31:AL31)</f>
        <v>9640</v>
      </c>
    </row>
    <row r="34" spans="1:66" x14ac:dyDescent="0.3">
      <c r="A34" s="4" t="s">
        <v>14</v>
      </c>
      <c r="B34" s="5">
        <f>SUM(B32)</f>
        <v>0</v>
      </c>
      <c r="C34" s="5">
        <f>SUM($B$32:C32)</f>
        <v>0</v>
      </c>
      <c r="D34" s="5">
        <f>SUM($B$32:D32)</f>
        <v>0</v>
      </c>
      <c r="E34" s="5">
        <f>SUM($B$32:E32)</f>
        <v>0</v>
      </c>
      <c r="F34" s="5">
        <f>SUM($B$32:F32)</f>
        <v>0</v>
      </c>
      <c r="G34" s="5">
        <f>SUM($B$32:G32)</f>
        <v>1</v>
      </c>
      <c r="H34" s="5">
        <f>SUM($B$32:H32)</f>
        <v>3</v>
      </c>
      <c r="I34" s="5">
        <f>SUM($B$32:I32)</f>
        <v>9</v>
      </c>
      <c r="J34" s="5">
        <f>SUM($B$32:J32)</f>
        <v>15</v>
      </c>
      <c r="K34" s="5">
        <f>SUM($B$32:K32)</f>
        <v>24</v>
      </c>
      <c r="L34" s="5">
        <f>SUM($B$32:L32)</f>
        <v>37</v>
      </c>
      <c r="M34" s="5">
        <f>SUM($B$32:M32)</f>
        <v>52</v>
      </c>
      <c r="N34" s="5">
        <f>SUM($B$32:N32)</f>
        <v>56</v>
      </c>
      <c r="O34" s="5">
        <f>SUM($B$32:O32)</f>
        <v>73</v>
      </c>
      <c r="P34" s="5">
        <f>SUM($B$32:P32)</f>
        <v>177</v>
      </c>
      <c r="Q34" s="5">
        <f>SUM($B$32:Q32)</f>
        <v>268</v>
      </c>
      <c r="R34" s="5">
        <f>SUM($B$32:R32)</f>
        <v>351</v>
      </c>
      <c r="S34" s="5">
        <f>SUM($B$32:S32)</f>
        <v>377</v>
      </c>
      <c r="T34" s="5">
        <f>SUM($B$32:T32)</f>
        <v>406</v>
      </c>
      <c r="U34" s="5">
        <f>SUM($B$32:U32)</f>
        <v>425</v>
      </c>
      <c r="V34" s="5">
        <f>SUM($B$32:V32)</f>
        <v>457</v>
      </c>
      <c r="W34" s="5">
        <f>SUM($B$32:W32)</f>
        <v>497</v>
      </c>
      <c r="X34" s="5">
        <f>SUM($B$32:X32)</f>
        <v>517</v>
      </c>
      <c r="Y34" s="5">
        <f>SUM($B$32:Y32)</f>
        <v>535</v>
      </c>
      <c r="Z34" s="5">
        <f>SUM($B$32:Z32)</f>
        <v>556</v>
      </c>
      <c r="AA34" s="5">
        <f>SUM($B$32:AA32)</f>
        <v>575</v>
      </c>
      <c r="AB34" s="5">
        <f>SUM($B$32:AB32)</f>
        <v>585</v>
      </c>
      <c r="AC34" s="5">
        <f>SUM($B$32:AC32)</f>
        <v>588</v>
      </c>
      <c r="AD34" s="5">
        <f>SUM($B$32:AD32)</f>
        <v>594</v>
      </c>
      <c r="AE34" s="5">
        <f>SUM($B$32:AE32)</f>
        <v>603</v>
      </c>
      <c r="AF34" s="5">
        <f>SUM($B$32:AF32)</f>
        <v>606</v>
      </c>
      <c r="AG34" s="5">
        <f>SUM($B$32:AG32)</f>
        <v>608</v>
      </c>
      <c r="AH34" s="5">
        <f>SUM($B$32:AH32)</f>
        <v>612</v>
      </c>
      <c r="AI34" s="5">
        <f>SUM($B$32:AI32)</f>
        <v>613</v>
      </c>
      <c r="AJ34" s="5">
        <f>SUM($B$32:AJ32)</f>
        <v>620</v>
      </c>
      <c r="AK34" s="5">
        <f>SUM($B$32:AK32)</f>
        <v>622</v>
      </c>
      <c r="AL34" s="5">
        <f>SUM($B$32:AL32)</f>
        <v>630</v>
      </c>
    </row>
    <row r="36" spans="1:66" s="3" customFormat="1" x14ac:dyDescent="0.3">
      <c r="A36" s="2" t="s">
        <v>6</v>
      </c>
      <c r="B36" s="3">
        <v>44056</v>
      </c>
      <c r="C36" s="3">
        <v>44063</v>
      </c>
      <c r="D36" s="3">
        <v>44070</v>
      </c>
      <c r="E36" s="3">
        <v>44077</v>
      </c>
      <c r="F36" s="3">
        <v>44084</v>
      </c>
      <c r="G36" s="3">
        <v>44091</v>
      </c>
      <c r="H36" s="3">
        <v>44098</v>
      </c>
      <c r="I36" s="3">
        <v>44105</v>
      </c>
    </row>
    <row r="37" spans="1:66" x14ac:dyDescent="0.3">
      <c r="A37" s="4" t="s">
        <v>15</v>
      </c>
      <c r="B37">
        <v>317</v>
      </c>
      <c r="C37">
        <v>292</v>
      </c>
      <c r="D37">
        <v>4050</v>
      </c>
      <c r="E37">
        <v>3435</v>
      </c>
      <c r="F37">
        <v>3366</v>
      </c>
      <c r="G37">
        <v>3559</v>
      </c>
      <c r="H37">
        <v>3681</v>
      </c>
      <c r="I37">
        <v>3319</v>
      </c>
    </row>
    <row r="38" spans="1:66" x14ac:dyDescent="0.3">
      <c r="A38" s="4" t="s">
        <v>16</v>
      </c>
      <c r="B38">
        <v>0</v>
      </c>
      <c r="C38">
        <v>2</v>
      </c>
      <c r="D38">
        <v>18</v>
      </c>
      <c r="E38">
        <v>77</v>
      </c>
      <c r="F38">
        <v>79</v>
      </c>
      <c r="G38">
        <v>38</v>
      </c>
      <c r="H38">
        <v>27</v>
      </c>
      <c r="I38">
        <v>14</v>
      </c>
    </row>
    <row r="39" spans="1:66" x14ac:dyDescent="0.3">
      <c r="A39" s="4" t="s">
        <v>17</v>
      </c>
      <c r="B39">
        <f>SUM(B37)</f>
        <v>317</v>
      </c>
      <c r="C39">
        <f>SUM($B$37:C37)</f>
        <v>609</v>
      </c>
      <c r="D39" s="5">
        <f>SUM($B$37:D37)</f>
        <v>4659</v>
      </c>
      <c r="E39" s="5">
        <f>SUM($B$37:E37)</f>
        <v>8094</v>
      </c>
      <c r="F39" s="5">
        <f>SUM($B$37:F37)</f>
        <v>11460</v>
      </c>
      <c r="G39" s="5">
        <f>SUM($B$37:G37)</f>
        <v>15019</v>
      </c>
      <c r="H39" s="5">
        <f>SUM($B$37:H37)</f>
        <v>18700</v>
      </c>
      <c r="I39" s="5">
        <f>SUM($B$37:I37)</f>
        <v>22019</v>
      </c>
    </row>
    <row r="40" spans="1:66" x14ac:dyDescent="0.3">
      <c r="A40" s="4" t="s">
        <v>18</v>
      </c>
      <c r="B40">
        <f>SUM(B38)</f>
        <v>0</v>
      </c>
      <c r="C40">
        <f>SUM($B$38:C38)</f>
        <v>2</v>
      </c>
      <c r="D40" s="5">
        <f>SUM($B$38:D38)</f>
        <v>20</v>
      </c>
      <c r="E40" s="5">
        <f>SUM($B$38:E38)</f>
        <v>97</v>
      </c>
      <c r="F40" s="5">
        <f>SUM($B$38:F38)</f>
        <v>176</v>
      </c>
      <c r="G40" s="5">
        <f>SUM($B$38:G38)</f>
        <v>214</v>
      </c>
      <c r="H40" s="5">
        <f>SUM($B$38:H38)</f>
        <v>241</v>
      </c>
      <c r="I40" s="5">
        <f>SUM($B$38:I38)</f>
        <v>255</v>
      </c>
    </row>
    <row r="42" spans="1:66" s="3" customFormat="1" x14ac:dyDescent="0.3">
      <c r="A42" s="2" t="s">
        <v>7</v>
      </c>
      <c r="B42" s="3">
        <v>44044</v>
      </c>
      <c r="C42" s="3">
        <f t="shared" ref="C42:T42" si="13">B42+1</f>
        <v>44045</v>
      </c>
      <c r="D42" s="3">
        <f t="shared" si="13"/>
        <v>44046</v>
      </c>
      <c r="E42" s="3">
        <f t="shared" si="13"/>
        <v>44047</v>
      </c>
      <c r="F42" s="3">
        <f t="shared" si="13"/>
        <v>44048</v>
      </c>
      <c r="G42" s="3">
        <f t="shared" si="13"/>
        <v>44049</v>
      </c>
      <c r="H42" s="3">
        <f t="shared" si="13"/>
        <v>44050</v>
      </c>
      <c r="I42" s="3">
        <f t="shared" si="13"/>
        <v>44051</v>
      </c>
      <c r="J42" s="3">
        <f t="shared" si="13"/>
        <v>44052</v>
      </c>
      <c r="K42" s="3">
        <f t="shared" si="13"/>
        <v>44053</v>
      </c>
      <c r="L42" s="3">
        <f t="shared" si="13"/>
        <v>44054</v>
      </c>
      <c r="M42" s="3">
        <f t="shared" si="13"/>
        <v>44055</v>
      </c>
      <c r="N42" s="3">
        <f t="shared" si="13"/>
        <v>44056</v>
      </c>
      <c r="O42" s="3">
        <f t="shared" si="13"/>
        <v>44057</v>
      </c>
      <c r="P42" s="3">
        <f t="shared" si="13"/>
        <v>44058</v>
      </c>
      <c r="Q42" s="3">
        <f t="shared" si="13"/>
        <v>44059</v>
      </c>
      <c r="R42" s="3">
        <f t="shared" si="13"/>
        <v>44060</v>
      </c>
      <c r="S42" s="3">
        <f t="shared" si="13"/>
        <v>44061</v>
      </c>
      <c r="T42" s="3">
        <f t="shared" si="13"/>
        <v>44062</v>
      </c>
      <c r="U42" s="3">
        <v>44063</v>
      </c>
      <c r="V42" s="3">
        <v>44064</v>
      </c>
      <c r="W42" s="3">
        <v>44065</v>
      </c>
      <c r="X42" s="3">
        <v>44066</v>
      </c>
      <c r="Y42" s="3">
        <v>44067</v>
      </c>
      <c r="Z42" s="3">
        <v>44068</v>
      </c>
      <c r="AA42" s="3">
        <v>44069</v>
      </c>
      <c r="AB42" s="3">
        <v>44070</v>
      </c>
      <c r="AC42" s="3">
        <v>44071</v>
      </c>
      <c r="AD42" s="3">
        <v>44072</v>
      </c>
      <c r="AE42" s="3">
        <v>44073</v>
      </c>
      <c r="AF42" s="3">
        <f>AE42+1</f>
        <v>44074</v>
      </c>
      <c r="AG42" s="3">
        <f t="shared" ref="AG42:AL42" si="14">AF42+1</f>
        <v>44075</v>
      </c>
      <c r="AH42" s="3">
        <f t="shared" si="14"/>
        <v>44076</v>
      </c>
      <c r="AI42" s="3">
        <f t="shared" si="14"/>
        <v>44077</v>
      </c>
      <c r="AJ42" s="3">
        <f t="shared" si="14"/>
        <v>44078</v>
      </c>
      <c r="AK42" s="3">
        <f t="shared" si="14"/>
        <v>44079</v>
      </c>
      <c r="AL42" s="3">
        <f t="shared" si="14"/>
        <v>44080</v>
      </c>
      <c r="AM42" s="3">
        <f>AL42+1</f>
        <v>44081</v>
      </c>
      <c r="AN42" s="3">
        <f>AM42+1</f>
        <v>44082</v>
      </c>
      <c r="AO42" s="3">
        <f t="shared" ref="AO42:BJ42" si="15">AN42+1</f>
        <v>44083</v>
      </c>
      <c r="AP42" s="3">
        <f t="shared" si="15"/>
        <v>44084</v>
      </c>
      <c r="AQ42" s="3">
        <f t="shared" si="15"/>
        <v>44085</v>
      </c>
      <c r="AR42" s="3">
        <f t="shared" si="15"/>
        <v>44086</v>
      </c>
      <c r="AS42" s="3">
        <f t="shared" si="15"/>
        <v>44087</v>
      </c>
      <c r="AT42" s="3">
        <f t="shared" si="15"/>
        <v>44088</v>
      </c>
      <c r="AU42" s="3">
        <f t="shared" si="15"/>
        <v>44089</v>
      </c>
      <c r="AV42" s="3">
        <f t="shared" si="15"/>
        <v>44090</v>
      </c>
      <c r="AW42" s="3">
        <f t="shared" si="15"/>
        <v>44091</v>
      </c>
      <c r="AX42" s="3">
        <f t="shared" si="15"/>
        <v>44092</v>
      </c>
      <c r="AY42" s="3">
        <f t="shared" si="15"/>
        <v>44093</v>
      </c>
      <c r="AZ42" s="3">
        <f t="shared" si="15"/>
        <v>44094</v>
      </c>
      <c r="BA42" s="3">
        <f t="shared" si="15"/>
        <v>44095</v>
      </c>
      <c r="BB42" s="3">
        <f t="shared" si="15"/>
        <v>44096</v>
      </c>
      <c r="BC42" s="3">
        <f t="shared" si="15"/>
        <v>44097</v>
      </c>
      <c r="BD42" s="3">
        <f t="shared" si="15"/>
        <v>44098</v>
      </c>
      <c r="BE42" s="3">
        <f t="shared" si="15"/>
        <v>44099</v>
      </c>
      <c r="BF42" s="3">
        <f t="shared" si="15"/>
        <v>44100</v>
      </c>
      <c r="BG42" s="3">
        <f t="shared" si="15"/>
        <v>44101</v>
      </c>
      <c r="BH42" s="3">
        <f t="shared" si="15"/>
        <v>44102</v>
      </c>
      <c r="BI42" s="3">
        <f t="shared" si="15"/>
        <v>44103</v>
      </c>
      <c r="BJ42" s="3">
        <f t="shared" si="15"/>
        <v>44104</v>
      </c>
      <c r="BK42" s="3">
        <f>BJ42+1</f>
        <v>44105</v>
      </c>
      <c r="BL42" s="3">
        <f>BK42+1</f>
        <v>44106</v>
      </c>
      <c r="BM42" s="3">
        <f>BL42+1</f>
        <v>44107</v>
      </c>
      <c r="BN42" s="3">
        <f>BM42+1</f>
        <v>44108</v>
      </c>
    </row>
    <row r="43" spans="1:66" x14ac:dyDescent="0.3">
      <c r="A43" s="4" t="s">
        <v>19</v>
      </c>
      <c r="B43">
        <v>2</v>
      </c>
      <c r="C43">
        <v>16</v>
      </c>
      <c r="D43">
        <v>27</v>
      </c>
      <c r="E43">
        <v>295</v>
      </c>
      <c r="F43">
        <v>55</v>
      </c>
      <c r="G43">
        <v>44</v>
      </c>
      <c r="H43">
        <v>71</v>
      </c>
      <c r="I43">
        <v>42</v>
      </c>
      <c r="J43">
        <v>40</v>
      </c>
      <c r="K43">
        <v>82</v>
      </c>
      <c r="L43">
        <v>180</v>
      </c>
      <c r="M43">
        <v>273</v>
      </c>
      <c r="N43">
        <v>114</v>
      </c>
      <c r="O43">
        <v>205</v>
      </c>
      <c r="P43">
        <v>134</v>
      </c>
      <c r="Q43">
        <v>97</v>
      </c>
      <c r="R43">
        <v>217</v>
      </c>
      <c r="S43">
        <v>227</v>
      </c>
      <c r="T43">
        <v>395</v>
      </c>
      <c r="U43">
        <v>268</v>
      </c>
      <c r="V43">
        <v>373</v>
      </c>
      <c r="W43">
        <v>234</v>
      </c>
      <c r="X43">
        <v>254</v>
      </c>
      <c r="Y43">
        <v>580</v>
      </c>
      <c r="Z43">
        <v>241</v>
      </c>
      <c r="AA43">
        <v>611</v>
      </c>
      <c r="AB43">
        <v>178</v>
      </c>
      <c r="AC43">
        <v>649</v>
      </c>
      <c r="AD43">
        <v>206</v>
      </c>
      <c r="AE43">
        <v>249</v>
      </c>
      <c r="AF43">
        <v>1244</v>
      </c>
      <c r="AG43">
        <v>796</v>
      </c>
      <c r="AH43">
        <v>1936</v>
      </c>
      <c r="AI43">
        <v>934</v>
      </c>
      <c r="AJ43">
        <v>655</v>
      </c>
      <c r="AK43">
        <v>289</v>
      </c>
      <c r="AL43">
        <v>225</v>
      </c>
      <c r="AM43">
        <v>878</v>
      </c>
      <c r="AN43">
        <v>977</v>
      </c>
      <c r="AO43">
        <v>1477</v>
      </c>
      <c r="AP43">
        <v>943</v>
      </c>
      <c r="AQ43">
        <v>812</v>
      </c>
      <c r="AR43">
        <v>228</v>
      </c>
      <c r="AS43">
        <v>209</v>
      </c>
      <c r="AT43">
        <v>1023</v>
      </c>
      <c r="AU43">
        <v>951</v>
      </c>
      <c r="AV43">
        <v>1685</v>
      </c>
      <c r="AW43">
        <v>819</v>
      </c>
      <c r="AX43">
        <v>655</v>
      </c>
      <c r="AY43">
        <v>220</v>
      </c>
      <c r="AZ43">
        <v>134</v>
      </c>
      <c r="BA43">
        <v>760</v>
      </c>
      <c r="BB43">
        <v>825</v>
      </c>
      <c r="BC43">
        <v>1602</v>
      </c>
      <c r="BD43">
        <v>849</v>
      </c>
      <c r="BE43">
        <v>888</v>
      </c>
      <c r="BF43">
        <v>312</v>
      </c>
      <c r="BG43">
        <v>284</v>
      </c>
      <c r="BH43">
        <v>752</v>
      </c>
      <c r="BI43">
        <v>814</v>
      </c>
      <c r="BJ43">
        <v>1292</v>
      </c>
      <c r="BK43">
        <v>958</v>
      </c>
      <c r="BL43">
        <v>842</v>
      </c>
      <c r="BM43">
        <v>336</v>
      </c>
      <c r="BN43">
        <v>300</v>
      </c>
    </row>
    <row r="44" spans="1:66" x14ac:dyDescent="0.3">
      <c r="A44" s="4" t="s">
        <v>20</v>
      </c>
      <c r="B44">
        <v>0</v>
      </c>
      <c r="C44">
        <v>0</v>
      </c>
      <c r="D44">
        <v>0</v>
      </c>
      <c r="E44">
        <v>2</v>
      </c>
      <c r="F44">
        <v>1</v>
      </c>
      <c r="G44">
        <v>1</v>
      </c>
      <c r="H44">
        <v>0</v>
      </c>
      <c r="I44">
        <v>0</v>
      </c>
      <c r="J44">
        <v>0</v>
      </c>
      <c r="K44">
        <v>1</v>
      </c>
      <c r="L44">
        <v>1</v>
      </c>
      <c r="M44">
        <v>0</v>
      </c>
      <c r="N44">
        <v>2</v>
      </c>
      <c r="O44">
        <v>1</v>
      </c>
      <c r="P44">
        <v>4</v>
      </c>
      <c r="Q44">
        <v>2</v>
      </c>
      <c r="R44">
        <v>10</v>
      </c>
      <c r="S44">
        <v>0</v>
      </c>
      <c r="T44">
        <v>4</v>
      </c>
      <c r="U44">
        <v>9</v>
      </c>
      <c r="V44">
        <v>14</v>
      </c>
      <c r="W44">
        <v>4</v>
      </c>
      <c r="X44">
        <v>11</v>
      </c>
      <c r="Y44">
        <v>16</v>
      </c>
      <c r="Z44">
        <v>7</v>
      </c>
      <c r="AA44">
        <v>8</v>
      </c>
      <c r="AB44">
        <v>9</v>
      </c>
      <c r="AC44">
        <v>26</v>
      </c>
      <c r="AD44">
        <v>3</v>
      </c>
      <c r="AE44">
        <v>4</v>
      </c>
      <c r="AF44">
        <v>34</v>
      </c>
      <c r="AG44">
        <v>27</v>
      </c>
      <c r="AH44">
        <v>18</v>
      </c>
      <c r="AI44">
        <v>48</v>
      </c>
      <c r="AJ44">
        <v>12</v>
      </c>
      <c r="AK44">
        <v>25</v>
      </c>
      <c r="AL44">
        <v>12</v>
      </c>
      <c r="AM44">
        <v>20</v>
      </c>
      <c r="AN44">
        <v>43</v>
      </c>
      <c r="AO44">
        <v>39</v>
      </c>
      <c r="AP44">
        <v>26</v>
      </c>
      <c r="AQ44">
        <v>26</v>
      </c>
      <c r="AR44">
        <v>11</v>
      </c>
      <c r="AS44">
        <v>8</v>
      </c>
      <c r="AT44">
        <v>24</v>
      </c>
      <c r="AU44">
        <v>32</v>
      </c>
      <c r="AV44">
        <v>30</v>
      </c>
      <c r="AW44">
        <v>16</v>
      </c>
      <c r="AX44">
        <v>26</v>
      </c>
      <c r="AY44">
        <v>11</v>
      </c>
      <c r="AZ44">
        <v>15</v>
      </c>
      <c r="BA44">
        <v>18</v>
      </c>
      <c r="BB44">
        <v>26</v>
      </c>
      <c r="BC44">
        <v>54</v>
      </c>
      <c r="BD44">
        <v>46</v>
      </c>
      <c r="BE44">
        <v>18</v>
      </c>
      <c r="BF44">
        <v>34</v>
      </c>
      <c r="BG44">
        <v>23</v>
      </c>
      <c r="BH44">
        <v>16</v>
      </c>
      <c r="BI44">
        <v>22</v>
      </c>
      <c r="BJ44">
        <v>24</v>
      </c>
      <c r="BK44">
        <v>21</v>
      </c>
      <c r="BL44">
        <v>12</v>
      </c>
      <c r="BM44">
        <v>4</v>
      </c>
      <c r="BN44">
        <v>16</v>
      </c>
    </row>
    <row r="45" spans="1:66" x14ac:dyDescent="0.3">
      <c r="A45" s="4" t="s">
        <v>13</v>
      </c>
      <c r="B45">
        <f>SUM(B43)</f>
        <v>2</v>
      </c>
      <c r="C45">
        <f>SUM($B$43:C43)</f>
        <v>18</v>
      </c>
      <c r="D45">
        <f>SUM($B$43:D43)</f>
        <v>45</v>
      </c>
      <c r="E45">
        <f>SUM($B$43:E43)</f>
        <v>340</v>
      </c>
      <c r="F45">
        <f>SUM($B$43:F43)</f>
        <v>395</v>
      </c>
      <c r="G45">
        <f>SUM($B$43:G43)</f>
        <v>439</v>
      </c>
      <c r="H45">
        <f>SUM($B$43:H43)</f>
        <v>510</v>
      </c>
      <c r="I45">
        <f>SUM($B$43:I43)</f>
        <v>552</v>
      </c>
      <c r="J45">
        <f>SUM($B$43:J43)</f>
        <v>592</v>
      </c>
      <c r="K45">
        <f>SUM($B$43:K43)</f>
        <v>674</v>
      </c>
      <c r="L45">
        <f>SUM($B$43:L43)</f>
        <v>854</v>
      </c>
      <c r="M45">
        <f>SUM($B$43:M43)</f>
        <v>1127</v>
      </c>
      <c r="N45">
        <f>SUM($B$43:N43)</f>
        <v>1241</v>
      </c>
      <c r="O45">
        <f>SUM($B$43:O43)</f>
        <v>1446</v>
      </c>
      <c r="P45">
        <f>SUM($B$43:P43)</f>
        <v>1580</v>
      </c>
      <c r="Q45">
        <f>SUM($B$43:Q43)</f>
        <v>1677</v>
      </c>
      <c r="R45">
        <f>SUM($B$43:R43)</f>
        <v>1894</v>
      </c>
      <c r="S45">
        <f>SUM($B$43:S43)</f>
        <v>2121</v>
      </c>
      <c r="T45">
        <f>SUM($B$43:T43)</f>
        <v>2516</v>
      </c>
      <c r="U45" s="5">
        <f>SUM($B$43:U43)</f>
        <v>2784</v>
      </c>
      <c r="V45" s="5">
        <f>SUM($B$43:V43)</f>
        <v>3157</v>
      </c>
      <c r="W45" s="5">
        <f>SUM($B$43:W43)</f>
        <v>3391</v>
      </c>
      <c r="X45" s="5">
        <f>SUM($B$43:X43)</f>
        <v>3645</v>
      </c>
      <c r="Y45" s="5">
        <f>SUM($B$43:Y43)</f>
        <v>4225</v>
      </c>
      <c r="Z45" s="5">
        <f>SUM($B$43:Z43)</f>
        <v>4466</v>
      </c>
      <c r="AA45" s="5">
        <f>SUM($B$43:AA43)</f>
        <v>5077</v>
      </c>
      <c r="AB45" s="5">
        <f>SUM($B$43:AB43)</f>
        <v>5255</v>
      </c>
      <c r="AC45" s="5">
        <f>SUM($B$43:AC43)</f>
        <v>5904</v>
      </c>
      <c r="AD45" s="5">
        <f>SUM($B$43:AD43)</f>
        <v>6110</v>
      </c>
      <c r="AE45" s="5">
        <f>SUM($B$43:AE43)</f>
        <v>6359</v>
      </c>
      <c r="AF45" s="5">
        <f>SUM($B$43:AF43)</f>
        <v>7603</v>
      </c>
      <c r="AG45" s="5">
        <f>SUM($B$43:AG43)</f>
        <v>8399</v>
      </c>
      <c r="AH45" s="5">
        <f>SUM($B$43:AH43)</f>
        <v>10335</v>
      </c>
      <c r="AI45" s="5">
        <f>SUM($B$43:AI43)</f>
        <v>11269</v>
      </c>
      <c r="AJ45" s="5">
        <f>SUM($B$43:AJ43)</f>
        <v>11924</v>
      </c>
      <c r="AK45" s="5">
        <f>SUM($B$43:AK43)</f>
        <v>12213</v>
      </c>
      <c r="AL45" s="5">
        <f>SUM($B$43:AL43)</f>
        <v>12438</v>
      </c>
      <c r="AM45" s="5">
        <f>SUM($B$43:AM43)</f>
        <v>13316</v>
      </c>
    </row>
    <row r="46" spans="1:66" x14ac:dyDescent="0.3">
      <c r="A46" s="4" t="s">
        <v>14</v>
      </c>
      <c r="B46">
        <f>SUM(B44)</f>
        <v>0</v>
      </c>
      <c r="C46">
        <f>SUM($B$44:C44)</f>
        <v>0</v>
      </c>
      <c r="D46">
        <f>SUM($B$44:D44)</f>
        <v>0</v>
      </c>
      <c r="E46">
        <f>SUM($B$44:E44)</f>
        <v>2</v>
      </c>
      <c r="F46">
        <f>SUM($B$44:F44)</f>
        <v>3</v>
      </c>
      <c r="G46">
        <f>SUM($B$44:G44)</f>
        <v>4</v>
      </c>
      <c r="H46">
        <f>SUM($B$44:H44)</f>
        <v>4</v>
      </c>
      <c r="I46">
        <f>SUM($B$44:I44)</f>
        <v>4</v>
      </c>
      <c r="J46">
        <f>SUM($B$44:J44)</f>
        <v>4</v>
      </c>
      <c r="K46">
        <f>SUM($B$44:K44)</f>
        <v>5</v>
      </c>
      <c r="L46">
        <f>SUM($B$44:L44)</f>
        <v>6</v>
      </c>
      <c r="M46">
        <f>SUM($B$44:M44)</f>
        <v>6</v>
      </c>
      <c r="N46">
        <f>SUM($B$44:N44)</f>
        <v>8</v>
      </c>
      <c r="O46">
        <f>SUM($B$44:O44)</f>
        <v>9</v>
      </c>
      <c r="P46">
        <f>SUM($B$44:P44)</f>
        <v>13</v>
      </c>
      <c r="Q46">
        <f>SUM($B$44:Q44)</f>
        <v>15</v>
      </c>
      <c r="R46">
        <f>SUM($B$44:R44)</f>
        <v>25</v>
      </c>
      <c r="S46">
        <f>SUM($B$44:S44)</f>
        <v>25</v>
      </c>
      <c r="T46">
        <f>SUM($B$44:T44)</f>
        <v>29</v>
      </c>
      <c r="U46" s="5">
        <f>SUM($B$44:U44)</f>
        <v>38</v>
      </c>
      <c r="V46" s="5">
        <f>SUM($B$44:V44)</f>
        <v>52</v>
      </c>
      <c r="W46" s="5">
        <f>SUM($B$44:W44)</f>
        <v>56</v>
      </c>
      <c r="X46" s="5">
        <f>SUM($B$44:X44)</f>
        <v>67</v>
      </c>
      <c r="Y46" s="5">
        <f>SUM($B$44:Y44)</f>
        <v>83</v>
      </c>
      <c r="Z46" s="5">
        <f>SUM($B$44:Z44)</f>
        <v>90</v>
      </c>
      <c r="AA46" s="5">
        <f>SUM($B$44:AA44)</f>
        <v>98</v>
      </c>
      <c r="AB46" s="5">
        <f>SUM($B$44:AB44)</f>
        <v>107</v>
      </c>
      <c r="AC46" s="5">
        <f>SUM($B$44:AC44)</f>
        <v>133</v>
      </c>
      <c r="AD46" s="5">
        <f>SUM($B$44:AD44)</f>
        <v>136</v>
      </c>
      <c r="AE46" s="5">
        <f>SUM($B$44:AE44)</f>
        <v>140</v>
      </c>
      <c r="AF46" s="5">
        <f>SUM($B$44:AF44)</f>
        <v>174</v>
      </c>
      <c r="AG46" s="5">
        <f>SUM($B$44:AG44)</f>
        <v>201</v>
      </c>
      <c r="AH46" s="5">
        <f>SUM($B$44:AH44)</f>
        <v>219</v>
      </c>
      <c r="AI46" s="5">
        <f>SUM($B$44:AI44)</f>
        <v>267</v>
      </c>
      <c r="AJ46" s="5">
        <f>SUM($B$44:AJ44)</f>
        <v>279</v>
      </c>
      <c r="AK46" s="5">
        <f>SUM($B$44:AK44)</f>
        <v>304</v>
      </c>
      <c r="AL46" s="5">
        <f>SUM($B$44:AL44)</f>
        <v>316</v>
      </c>
      <c r="AM46" s="5">
        <f>SUM($B$44:AM44)</f>
        <v>336</v>
      </c>
    </row>
    <row r="48" spans="1:66" s="3" customFormat="1" ht="15" customHeight="1" x14ac:dyDescent="0.3">
      <c r="A48" s="2" t="s">
        <v>9</v>
      </c>
      <c r="B48" s="3">
        <v>44057</v>
      </c>
      <c r="C48" s="3">
        <v>44064</v>
      </c>
      <c r="D48" s="3">
        <v>44071</v>
      </c>
      <c r="E48" s="3">
        <v>44078</v>
      </c>
      <c r="F48" s="3">
        <v>44085</v>
      </c>
      <c r="G48" s="3">
        <v>44092</v>
      </c>
      <c r="H48" s="3">
        <v>44099</v>
      </c>
      <c r="I48" s="3">
        <v>44106</v>
      </c>
    </row>
    <row r="49" spans="1:60" x14ac:dyDescent="0.3">
      <c r="A49" s="4" t="s">
        <v>15</v>
      </c>
      <c r="B49">
        <f>5854+516</f>
        <v>6370</v>
      </c>
      <c r="C49">
        <f>4497+531</f>
        <v>5028</v>
      </c>
      <c r="D49">
        <f>5358+284</f>
        <v>5642</v>
      </c>
      <c r="E49">
        <f>6551+289</f>
        <v>6840</v>
      </c>
      <c r="F49">
        <f>7079+503</f>
        <v>7582</v>
      </c>
      <c r="G49">
        <f>11002+1311</f>
        <v>12313</v>
      </c>
      <c r="H49">
        <f>12718+1423</f>
        <v>14141</v>
      </c>
      <c r="I49">
        <f>12992+1562</f>
        <v>14554</v>
      </c>
    </row>
    <row r="50" spans="1:60" x14ac:dyDescent="0.3">
      <c r="A50" s="4" t="s">
        <v>16</v>
      </c>
      <c r="B50">
        <v>15</v>
      </c>
      <c r="C50">
        <v>22</v>
      </c>
      <c r="D50">
        <v>9</v>
      </c>
      <c r="E50">
        <v>6</v>
      </c>
      <c r="F50">
        <f>5</f>
        <v>5</v>
      </c>
      <c r="G50">
        <v>0</v>
      </c>
      <c r="H50">
        <v>0</v>
      </c>
      <c r="I50">
        <v>20</v>
      </c>
    </row>
    <row r="51" spans="1:60" x14ac:dyDescent="0.3">
      <c r="A51" s="4" t="s">
        <v>17</v>
      </c>
      <c r="B51">
        <f>B49</f>
        <v>6370</v>
      </c>
      <c r="C51">
        <f>SUM($B$49:C49)</f>
        <v>11398</v>
      </c>
      <c r="D51" s="5">
        <f>SUM($B$49:D49)</f>
        <v>17040</v>
      </c>
      <c r="E51" s="5">
        <f>SUM($B$49:E49)</f>
        <v>23880</v>
      </c>
      <c r="F51" s="5">
        <f>SUM($B$49:F49)</f>
        <v>31462</v>
      </c>
      <c r="G51" s="5">
        <f>SUM($B$49:G49)</f>
        <v>43775</v>
      </c>
      <c r="H51" s="5">
        <f>SUM($B$49:H49)</f>
        <v>57916</v>
      </c>
      <c r="I51" s="5">
        <f>SUM($B$49:I49)</f>
        <v>72470</v>
      </c>
    </row>
    <row r="52" spans="1:60" x14ac:dyDescent="0.3">
      <c r="A52" s="4" t="s">
        <v>18</v>
      </c>
      <c r="B52">
        <f>B50</f>
        <v>15</v>
      </c>
      <c r="C52">
        <f>SUM($B$50:C50)</f>
        <v>37</v>
      </c>
      <c r="D52" s="5">
        <f>SUM($B$50:D50)</f>
        <v>46</v>
      </c>
      <c r="E52" s="5">
        <f>SUM($B$50:E50)</f>
        <v>52</v>
      </c>
      <c r="F52" s="5">
        <f>SUM($B$50:F50)</f>
        <v>57</v>
      </c>
      <c r="G52" s="5">
        <f>SUM($B$50:G50)</f>
        <v>57</v>
      </c>
      <c r="H52" s="5">
        <f>SUM($B$50:H50)</f>
        <v>57</v>
      </c>
      <c r="I52" s="5">
        <f>SUM($B$50:I50)</f>
        <v>77</v>
      </c>
    </row>
    <row r="54" spans="1:60" s="3" customFormat="1" x14ac:dyDescent="0.3">
      <c r="A54" s="2" t="s">
        <v>11</v>
      </c>
      <c r="B54" s="3">
        <v>44049</v>
      </c>
      <c r="C54" s="3">
        <v>44050</v>
      </c>
      <c r="D54" s="3">
        <f t="shared" ref="D54:Q54" si="16">C54+1</f>
        <v>44051</v>
      </c>
      <c r="E54" s="3">
        <f t="shared" si="16"/>
        <v>44052</v>
      </c>
      <c r="F54" s="3">
        <f t="shared" si="16"/>
        <v>44053</v>
      </c>
      <c r="G54" s="3">
        <f t="shared" si="16"/>
        <v>44054</v>
      </c>
      <c r="H54" s="3">
        <f t="shared" si="16"/>
        <v>44055</v>
      </c>
      <c r="I54" s="3">
        <f t="shared" si="16"/>
        <v>44056</v>
      </c>
      <c r="J54" s="3">
        <f t="shared" si="16"/>
        <v>44057</v>
      </c>
      <c r="K54" s="3">
        <f t="shared" si="16"/>
        <v>44058</v>
      </c>
      <c r="L54" s="3">
        <f t="shared" si="16"/>
        <v>44059</v>
      </c>
      <c r="M54" s="3">
        <f t="shared" si="16"/>
        <v>44060</v>
      </c>
      <c r="N54" s="3">
        <f t="shared" si="16"/>
        <v>44061</v>
      </c>
      <c r="O54" s="3">
        <f t="shared" si="16"/>
        <v>44062</v>
      </c>
      <c r="P54" s="3">
        <f t="shared" si="16"/>
        <v>44063</v>
      </c>
      <c r="Q54" s="3">
        <f t="shared" si="16"/>
        <v>44064</v>
      </c>
      <c r="R54" s="3">
        <v>44065</v>
      </c>
      <c r="S54" s="3">
        <v>44066</v>
      </c>
      <c r="T54" s="3">
        <v>44067</v>
      </c>
      <c r="U54" s="3">
        <v>44068</v>
      </c>
      <c r="V54" s="3">
        <v>44069</v>
      </c>
      <c r="W54" s="3">
        <v>44070</v>
      </c>
      <c r="X54" s="3">
        <v>44071</v>
      </c>
      <c r="Y54" s="3">
        <v>44072</v>
      </c>
      <c r="Z54" s="3">
        <v>44073</v>
      </c>
      <c r="AA54" s="3">
        <v>44074</v>
      </c>
      <c r="AB54" s="3">
        <f>AA54+1</f>
        <v>44075</v>
      </c>
      <c r="AC54" s="3">
        <f t="shared" ref="AC54:AG54" si="17">AB54+1</f>
        <v>44076</v>
      </c>
      <c r="AD54" s="3">
        <f t="shared" si="17"/>
        <v>44077</v>
      </c>
      <c r="AE54" s="3">
        <f t="shared" si="17"/>
        <v>44078</v>
      </c>
      <c r="AF54" s="3">
        <f t="shared" si="17"/>
        <v>44079</v>
      </c>
      <c r="AG54" s="3">
        <f t="shared" si="17"/>
        <v>44080</v>
      </c>
      <c r="AH54" s="3">
        <f>AG54+1</f>
        <v>44081</v>
      </c>
      <c r="AI54" s="3">
        <f>AH54+1</f>
        <v>44082</v>
      </c>
      <c r="AJ54" s="3">
        <f t="shared" ref="AJ54:BH54" si="18">AI54+1</f>
        <v>44083</v>
      </c>
      <c r="AK54" s="3">
        <f t="shared" si="18"/>
        <v>44084</v>
      </c>
      <c r="AL54" s="3">
        <f t="shared" si="18"/>
        <v>44085</v>
      </c>
      <c r="AM54" s="3">
        <f t="shared" si="18"/>
        <v>44086</v>
      </c>
      <c r="AN54" s="3">
        <f t="shared" si="18"/>
        <v>44087</v>
      </c>
      <c r="AO54" s="3">
        <f t="shared" si="18"/>
        <v>44088</v>
      </c>
      <c r="AP54" s="3">
        <f t="shared" si="18"/>
        <v>44089</v>
      </c>
      <c r="AQ54" s="3">
        <f t="shared" si="18"/>
        <v>44090</v>
      </c>
      <c r="AR54" s="3">
        <f t="shared" si="18"/>
        <v>44091</v>
      </c>
      <c r="AS54" s="3">
        <f t="shared" si="18"/>
        <v>44092</v>
      </c>
      <c r="AT54" s="3">
        <f t="shared" si="18"/>
        <v>44093</v>
      </c>
      <c r="AU54" s="3">
        <f t="shared" si="18"/>
        <v>44094</v>
      </c>
      <c r="AV54" s="3">
        <f t="shared" si="18"/>
        <v>44095</v>
      </c>
      <c r="AW54" s="3">
        <f t="shared" si="18"/>
        <v>44096</v>
      </c>
      <c r="AX54" s="3">
        <f t="shared" si="18"/>
        <v>44097</v>
      </c>
      <c r="AY54" s="3">
        <f t="shared" si="18"/>
        <v>44098</v>
      </c>
      <c r="AZ54" s="3">
        <f t="shared" si="18"/>
        <v>44099</v>
      </c>
      <c r="BA54" s="3">
        <f t="shared" si="18"/>
        <v>44100</v>
      </c>
      <c r="BB54" s="3">
        <f t="shared" si="18"/>
        <v>44101</v>
      </c>
      <c r="BC54" s="3">
        <f t="shared" si="18"/>
        <v>44102</v>
      </c>
      <c r="BD54" s="3">
        <f t="shared" si="18"/>
        <v>44103</v>
      </c>
      <c r="BE54" s="3">
        <f t="shared" si="18"/>
        <v>44104</v>
      </c>
      <c r="BF54" s="3">
        <f t="shared" si="18"/>
        <v>44105</v>
      </c>
      <c r="BG54" s="3">
        <f t="shared" si="18"/>
        <v>44106</v>
      </c>
      <c r="BH54" s="3">
        <f t="shared" si="18"/>
        <v>44107</v>
      </c>
    </row>
    <row r="55" spans="1:60" x14ac:dyDescent="0.3">
      <c r="A55" s="4" t="s">
        <v>19</v>
      </c>
      <c r="B55">
        <v>145</v>
      </c>
      <c r="C55">
        <v>115</v>
      </c>
      <c r="D55">
        <v>0</v>
      </c>
      <c r="E55">
        <v>0</v>
      </c>
      <c r="F55">
        <v>85</v>
      </c>
      <c r="G55">
        <v>83</v>
      </c>
      <c r="H55">
        <v>234</v>
      </c>
      <c r="I55">
        <v>573</v>
      </c>
      <c r="J55">
        <v>10</v>
      </c>
      <c r="K55">
        <v>0</v>
      </c>
      <c r="L55">
        <v>0</v>
      </c>
      <c r="M55">
        <v>659</v>
      </c>
      <c r="N55">
        <v>597</v>
      </c>
      <c r="O55">
        <v>811</v>
      </c>
      <c r="P55">
        <v>1029</v>
      </c>
      <c r="Q55">
        <v>1013</v>
      </c>
      <c r="R55">
        <v>671</v>
      </c>
      <c r="S55">
        <v>851</v>
      </c>
      <c r="T55">
        <v>1460</v>
      </c>
      <c r="U55">
        <v>1778</v>
      </c>
      <c r="V55">
        <v>1351</v>
      </c>
      <c r="W55">
        <v>1505</v>
      </c>
      <c r="X55">
        <v>2056</v>
      </c>
      <c r="Y55">
        <v>11</v>
      </c>
      <c r="Z55">
        <v>3</v>
      </c>
      <c r="AA55">
        <v>2163</v>
      </c>
      <c r="AB55">
        <v>2185</v>
      </c>
      <c r="AC55">
        <v>1299</v>
      </c>
      <c r="AD55">
        <v>2051</v>
      </c>
      <c r="AE55">
        <v>2367</v>
      </c>
      <c r="AF55">
        <v>4</v>
      </c>
      <c r="AG55">
        <v>2</v>
      </c>
      <c r="AH55">
        <v>2083</v>
      </c>
      <c r="AI55">
        <v>2314</v>
      </c>
      <c r="AJ55">
        <v>1631</v>
      </c>
      <c r="AK55">
        <v>1914</v>
      </c>
      <c r="AL55">
        <v>2325</v>
      </c>
      <c r="AM55">
        <v>7</v>
      </c>
      <c r="AN55">
        <v>4</v>
      </c>
      <c r="AO55">
        <v>2309</v>
      </c>
      <c r="AP55">
        <v>2284</v>
      </c>
      <c r="AQ55">
        <v>1665</v>
      </c>
      <c r="AR55">
        <v>2161</v>
      </c>
      <c r="AS55">
        <v>2218</v>
      </c>
      <c r="AT55">
        <v>3</v>
      </c>
      <c r="AU55">
        <v>16</v>
      </c>
      <c r="AV55">
        <v>2516</v>
      </c>
      <c r="AW55">
        <v>2236</v>
      </c>
      <c r="AX55">
        <v>1569</v>
      </c>
      <c r="AY55">
        <v>2360</v>
      </c>
      <c r="AZ55">
        <v>2485</v>
      </c>
      <c r="BA55">
        <v>9</v>
      </c>
      <c r="BB55">
        <v>17</v>
      </c>
      <c r="BC55">
        <v>3036</v>
      </c>
      <c r="BD55">
        <v>2349</v>
      </c>
      <c r="BE55">
        <v>1923</v>
      </c>
      <c r="BF55">
        <v>2865</v>
      </c>
      <c r="BG55">
        <v>2614</v>
      </c>
      <c r="BH55">
        <v>10</v>
      </c>
    </row>
    <row r="56" spans="1:60" x14ac:dyDescent="0.3">
      <c r="A56" s="4" t="s">
        <v>20</v>
      </c>
      <c r="B56">
        <v>0</v>
      </c>
      <c r="C56">
        <v>0</v>
      </c>
      <c r="D56">
        <v>0</v>
      </c>
      <c r="E56">
        <v>0</v>
      </c>
      <c r="F56">
        <v>0</v>
      </c>
      <c r="G56">
        <v>1</v>
      </c>
      <c r="H56">
        <v>0</v>
      </c>
      <c r="I56">
        <v>0</v>
      </c>
      <c r="J56">
        <v>0</v>
      </c>
      <c r="K56">
        <v>0</v>
      </c>
      <c r="L56">
        <v>0</v>
      </c>
      <c r="M56">
        <v>1</v>
      </c>
      <c r="N56">
        <v>0</v>
      </c>
      <c r="O56">
        <v>0</v>
      </c>
      <c r="P56">
        <v>3</v>
      </c>
      <c r="Q56">
        <v>0</v>
      </c>
      <c r="R56">
        <v>1</v>
      </c>
      <c r="S56">
        <v>1</v>
      </c>
      <c r="T56">
        <v>1</v>
      </c>
      <c r="U56">
        <v>0</v>
      </c>
      <c r="V56">
        <v>1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1</v>
      </c>
      <c r="AD56">
        <v>1</v>
      </c>
      <c r="AE56">
        <v>2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1</v>
      </c>
      <c r="AL56">
        <v>0</v>
      </c>
      <c r="AM56">
        <v>0</v>
      </c>
      <c r="AN56">
        <v>0</v>
      </c>
      <c r="AO56">
        <v>2</v>
      </c>
      <c r="AP56">
        <v>0</v>
      </c>
      <c r="AQ56">
        <v>1</v>
      </c>
      <c r="AR56">
        <v>0</v>
      </c>
      <c r="AS56">
        <v>1</v>
      </c>
      <c r="AT56">
        <v>0</v>
      </c>
      <c r="AU56">
        <v>0</v>
      </c>
      <c r="AV56">
        <v>1</v>
      </c>
      <c r="AW56">
        <v>4</v>
      </c>
      <c r="AX56">
        <v>10</v>
      </c>
      <c r="AY56">
        <v>2</v>
      </c>
      <c r="AZ56">
        <v>7</v>
      </c>
      <c r="BA56">
        <v>1</v>
      </c>
      <c r="BB56">
        <v>1</v>
      </c>
      <c r="BC56">
        <v>28</v>
      </c>
      <c r="BD56">
        <v>9</v>
      </c>
      <c r="BE56">
        <v>17</v>
      </c>
      <c r="BF56">
        <v>13</v>
      </c>
      <c r="BG56">
        <v>10</v>
      </c>
      <c r="BH56">
        <v>0</v>
      </c>
    </row>
    <row r="57" spans="1:60" x14ac:dyDescent="0.3">
      <c r="A57" s="4" t="s">
        <v>13</v>
      </c>
      <c r="B57" s="5">
        <f>SUM($B$55:B55)</f>
        <v>145</v>
      </c>
      <c r="C57">
        <f>SUM($B$55:C55)</f>
        <v>260</v>
      </c>
      <c r="D57" s="5">
        <f>SUM($B$55:D55)</f>
        <v>260</v>
      </c>
      <c r="E57" s="5">
        <f>SUM($B$55:E55)</f>
        <v>260</v>
      </c>
      <c r="F57" s="5">
        <f>SUM($B$55:F55)</f>
        <v>345</v>
      </c>
      <c r="G57" s="5">
        <f>SUM($B$55:G55)</f>
        <v>428</v>
      </c>
      <c r="H57" s="5">
        <f>SUM($B$55:H55)</f>
        <v>662</v>
      </c>
      <c r="I57" s="5">
        <f>SUM($B$55:I55)</f>
        <v>1235</v>
      </c>
      <c r="J57" s="5">
        <f>SUM($B$55:J55)</f>
        <v>1245</v>
      </c>
      <c r="K57" s="5">
        <f>SUM($B$55:K55)</f>
        <v>1245</v>
      </c>
      <c r="L57" s="5">
        <f>SUM($B$55:L55)</f>
        <v>1245</v>
      </c>
      <c r="M57" s="5">
        <f>SUM($B$55:M55)</f>
        <v>1904</v>
      </c>
      <c r="N57" s="5">
        <f>SUM($B$55:N55)</f>
        <v>2501</v>
      </c>
      <c r="O57" s="5">
        <f>SUM($B$55:O55)</f>
        <v>3312</v>
      </c>
      <c r="P57" s="5">
        <f>SUM($B$55:P55)</f>
        <v>4341</v>
      </c>
      <c r="Q57" s="5">
        <f>SUM($B$55:Q55)</f>
        <v>5354</v>
      </c>
      <c r="R57" s="5">
        <f>SUM($B$55:R55)</f>
        <v>6025</v>
      </c>
      <c r="S57" s="5">
        <f>SUM($B$55:S55)</f>
        <v>6876</v>
      </c>
      <c r="T57" s="5">
        <f>SUM($B$55:T55)</f>
        <v>8336</v>
      </c>
      <c r="U57" s="5">
        <f>SUM($B$55:U55)</f>
        <v>10114</v>
      </c>
      <c r="V57" s="5">
        <f>SUM($B$55:V55)</f>
        <v>11465</v>
      </c>
      <c r="W57" s="5">
        <f>SUM($B$55:W55)</f>
        <v>12970</v>
      </c>
      <c r="X57" s="5">
        <f>SUM($B$55:X55)</f>
        <v>15026</v>
      </c>
      <c r="Y57" s="5">
        <f>SUM($B$55:Y55)</f>
        <v>15037</v>
      </c>
      <c r="Z57" s="5">
        <f>SUM($B$55:Z55)</f>
        <v>15040</v>
      </c>
      <c r="AA57" s="5">
        <f>SUM($B$55:AA55)</f>
        <v>17203</v>
      </c>
      <c r="AB57" s="5">
        <f>SUM($B$55:AB55)</f>
        <v>19388</v>
      </c>
      <c r="AC57" s="5">
        <f>SUM($B$55:AC55)</f>
        <v>20687</v>
      </c>
      <c r="AD57" s="5">
        <f>SUM($B$55:AD55)</f>
        <v>22738</v>
      </c>
      <c r="AE57" s="5">
        <f>SUM($B$55:AE55)</f>
        <v>25105</v>
      </c>
      <c r="AF57" s="5">
        <f>SUM($B$55:AF55)</f>
        <v>25109</v>
      </c>
      <c r="AG57" s="5">
        <f>SUM($B$55:AG55)</f>
        <v>25111</v>
      </c>
      <c r="AH57" s="5">
        <f>SUM($B$55:AH55)</f>
        <v>27194</v>
      </c>
      <c r="AI57" s="5">
        <f>SUM($B$55:AI55)</f>
        <v>29508</v>
      </c>
      <c r="AJ57" s="5">
        <f>SUM($B$55:AJ55)</f>
        <v>31139</v>
      </c>
      <c r="AK57" s="5">
        <f>SUM($B$55:AK55)</f>
        <v>33053</v>
      </c>
      <c r="AL57" s="5">
        <f>SUM($B$55:AL55)</f>
        <v>35378</v>
      </c>
      <c r="AM57" s="5">
        <f>SUM($B$55:AM55)</f>
        <v>35385</v>
      </c>
      <c r="AN57" s="5">
        <f>SUM($B$55:AN55)</f>
        <v>35389</v>
      </c>
      <c r="AO57" s="5">
        <f>SUM($B$55:AO55)</f>
        <v>37698</v>
      </c>
      <c r="AP57" s="5">
        <f>SUM($B$55:AP55)</f>
        <v>39982</v>
      </c>
      <c r="AQ57" s="5">
        <f>SUM($B$55:AQ55)</f>
        <v>41647</v>
      </c>
      <c r="AR57" s="5">
        <f>SUM($B$55:AR55)</f>
        <v>43808</v>
      </c>
      <c r="AS57" s="5">
        <f>SUM($B$55:AS55)</f>
        <v>46026</v>
      </c>
      <c r="AT57" s="5">
        <f>SUM($B$55:AT55)</f>
        <v>46029</v>
      </c>
      <c r="AU57" s="5">
        <f>SUM($B$55:AU55)</f>
        <v>46045</v>
      </c>
      <c r="AV57" s="5">
        <f>SUM($B$55:AV55)</f>
        <v>48561</v>
      </c>
      <c r="AW57" s="5">
        <f>SUM($B$55:AW55)</f>
        <v>50797</v>
      </c>
      <c r="AX57" s="5">
        <f>SUM($B$55:AX55)</f>
        <v>52366</v>
      </c>
      <c r="AY57" s="5">
        <f>SUM($B$55:AY55)</f>
        <v>54726</v>
      </c>
      <c r="AZ57" s="5">
        <f>SUM($B$55:AZ55)</f>
        <v>57211</v>
      </c>
      <c r="BA57" s="5">
        <f>SUM($B$55:BA55)</f>
        <v>57220</v>
      </c>
      <c r="BB57" s="5">
        <f>SUM($B$55:BB55)</f>
        <v>57237</v>
      </c>
      <c r="BC57" s="5">
        <f>SUM($B$55:BC55)</f>
        <v>60273</v>
      </c>
      <c r="BD57" s="5">
        <f>SUM($B$55:BD55)</f>
        <v>62622</v>
      </c>
      <c r="BE57" s="5">
        <f>SUM($B$55:BE55)</f>
        <v>64545</v>
      </c>
      <c r="BF57" s="5">
        <f>SUM($B$55:BF55)</f>
        <v>67410</v>
      </c>
      <c r="BG57" s="5">
        <f>SUM($B$55:BG55)</f>
        <v>70024</v>
      </c>
      <c r="BH57" s="5">
        <f>SUM($B$55:BH55)</f>
        <v>70034</v>
      </c>
    </row>
    <row r="58" spans="1:60" x14ac:dyDescent="0.3">
      <c r="A58" s="4" t="s">
        <v>14</v>
      </c>
      <c r="B58" s="5">
        <f>SUM($B$56:B56)</f>
        <v>0</v>
      </c>
      <c r="C58">
        <f>SUM($B$56:C56)</f>
        <v>0</v>
      </c>
      <c r="D58" s="5">
        <f>SUM($B$56:D56)</f>
        <v>0</v>
      </c>
      <c r="E58" s="5">
        <f>SUM($B$56:E56)</f>
        <v>0</v>
      </c>
      <c r="F58" s="5">
        <f>SUM($B$56:F56)</f>
        <v>0</v>
      </c>
      <c r="G58" s="5">
        <f>SUM($B$56:G56)</f>
        <v>1</v>
      </c>
      <c r="H58" s="5">
        <f>SUM($B$56:H56)</f>
        <v>1</v>
      </c>
      <c r="I58" s="5">
        <f>SUM($B$56:I56)</f>
        <v>1</v>
      </c>
      <c r="J58" s="5">
        <f>SUM($B$56:J56)</f>
        <v>1</v>
      </c>
      <c r="K58" s="5">
        <f>SUM($B$56:K56)</f>
        <v>1</v>
      </c>
      <c r="L58" s="5">
        <f>SUM($B$56:L56)</f>
        <v>1</v>
      </c>
      <c r="M58" s="5">
        <f>SUM($B$56:M56)</f>
        <v>2</v>
      </c>
      <c r="N58" s="5">
        <f>SUM($B$56:N56)</f>
        <v>2</v>
      </c>
      <c r="O58" s="5">
        <f>SUM($B$56:O56)</f>
        <v>2</v>
      </c>
      <c r="P58" s="5">
        <f>SUM($B$56:P56)</f>
        <v>5</v>
      </c>
      <c r="Q58" s="5">
        <f>SUM($B$56:Q56)</f>
        <v>5</v>
      </c>
      <c r="R58" s="5">
        <f>SUM($B$56:R56)</f>
        <v>6</v>
      </c>
      <c r="S58" s="5">
        <f>SUM($B$56:S56)</f>
        <v>7</v>
      </c>
      <c r="T58" s="5">
        <f>SUM($B$56:T56)</f>
        <v>8</v>
      </c>
      <c r="U58" s="5">
        <f>SUM($B$56:U56)</f>
        <v>8</v>
      </c>
      <c r="V58" s="5">
        <f>SUM($B$56:V56)</f>
        <v>9</v>
      </c>
      <c r="W58" s="5">
        <f>SUM($B$56:W56)</f>
        <v>9</v>
      </c>
      <c r="X58" s="5">
        <f>SUM($B$56:X56)</f>
        <v>9</v>
      </c>
      <c r="Y58" s="5">
        <f>SUM($B$56:Y56)</f>
        <v>9</v>
      </c>
      <c r="Z58" s="5">
        <f>SUM($B$56:Z56)</f>
        <v>9</v>
      </c>
      <c r="AA58" s="5">
        <f>SUM($B$56:AA56)</f>
        <v>9</v>
      </c>
      <c r="AB58" s="5">
        <f>SUM($B$56:AB56)</f>
        <v>9</v>
      </c>
      <c r="AC58" s="5">
        <f>SUM($B$56:AC56)</f>
        <v>10</v>
      </c>
      <c r="AD58" s="5">
        <f>SUM($B$56:AD56)</f>
        <v>11</v>
      </c>
      <c r="AE58" s="5">
        <f>SUM($B$56:AE56)</f>
        <v>13</v>
      </c>
      <c r="AF58" s="5">
        <f>SUM($B$56:AF56)</f>
        <v>13</v>
      </c>
      <c r="AG58" s="5">
        <f>SUM($B$56:AG56)</f>
        <v>13</v>
      </c>
      <c r="AH58" s="5">
        <f>SUM($B$56:AH56)</f>
        <v>13</v>
      </c>
      <c r="AI58" s="5">
        <f>SUM($B$56:AI56)</f>
        <v>13</v>
      </c>
      <c r="AJ58" s="5">
        <f>SUM($B$56:AJ56)</f>
        <v>13</v>
      </c>
      <c r="AK58" s="5">
        <f>SUM($B$56:AK56)</f>
        <v>14</v>
      </c>
      <c r="AL58" s="5">
        <f>SUM($B$56:AL56)</f>
        <v>14</v>
      </c>
      <c r="AM58" s="5">
        <f>SUM($B$56:AM56)</f>
        <v>14</v>
      </c>
      <c r="AN58" s="5">
        <f>SUM($B$56:AN56)</f>
        <v>14</v>
      </c>
      <c r="AO58" s="5">
        <f>SUM($B$56:AO56)</f>
        <v>16</v>
      </c>
      <c r="AP58" s="5">
        <f>SUM($B$56:AP56)</f>
        <v>16</v>
      </c>
      <c r="AQ58" s="5">
        <f>SUM($B$56:AQ56)</f>
        <v>17</v>
      </c>
      <c r="AR58" s="5">
        <f>SUM($B$56:AR56)</f>
        <v>17</v>
      </c>
      <c r="AS58" s="5">
        <f>SUM($B$56:AS56)</f>
        <v>18</v>
      </c>
      <c r="AT58" s="5">
        <f>SUM($B$56:AT56)</f>
        <v>18</v>
      </c>
      <c r="AU58" s="5">
        <f>SUM($B$56:AU56)</f>
        <v>18</v>
      </c>
      <c r="AV58" s="5">
        <f>SUM($B$56:AV56)</f>
        <v>19</v>
      </c>
      <c r="AW58" s="5">
        <f>SUM($B$56:AW56)</f>
        <v>23</v>
      </c>
      <c r="AX58" s="5">
        <f>SUM($B$56:AX56)</f>
        <v>33</v>
      </c>
      <c r="AY58" s="5">
        <f>SUM($B$56:AY56)</f>
        <v>35</v>
      </c>
      <c r="AZ58" s="5">
        <f>SUM($B$56:AZ56)</f>
        <v>42</v>
      </c>
      <c r="BA58" s="5">
        <f>SUM($B$56:BA56)</f>
        <v>43</v>
      </c>
      <c r="BB58" s="5">
        <f>SUM($B$56:BB56)</f>
        <v>44</v>
      </c>
      <c r="BC58" s="5">
        <f>SUM($B$56:BC56)</f>
        <v>72</v>
      </c>
      <c r="BD58" s="5">
        <f>SUM($B$56:BD56)</f>
        <v>81</v>
      </c>
      <c r="BE58" s="5">
        <f>SUM($B$56:BE56)</f>
        <v>98</v>
      </c>
      <c r="BF58" s="5">
        <f>SUM($B$56:BF56)</f>
        <v>111</v>
      </c>
      <c r="BG58" s="5">
        <f>SUM($B$56:BG56)</f>
        <v>121</v>
      </c>
      <c r="BH58" s="5">
        <f>SUM($B$56:BH56)</f>
        <v>121</v>
      </c>
    </row>
    <row r="60" spans="1:60" x14ac:dyDescent="0.3">
      <c r="A60" s="4" t="s">
        <v>21</v>
      </c>
      <c r="B60" s="3">
        <v>44049</v>
      </c>
      <c r="C60" s="3">
        <v>44054</v>
      </c>
      <c r="D60" s="3">
        <v>44061</v>
      </c>
      <c r="E60" s="3">
        <v>44064</v>
      </c>
      <c r="F60" s="3">
        <v>44067</v>
      </c>
      <c r="G60" s="3">
        <v>44069</v>
      </c>
      <c r="H60" s="3">
        <v>44071</v>
      </c>
      <c r="I60" s="3">
        <v>44074</v>
      </c>
      <c r="J60" s="3">
        <v>44076</v>
      </c>
      <c r="K60" s="3">
        <v>44078</v>
      </c>
      <c r="L60" s="3">
        <v>44081</v>
      </c>
      <c r="M60" s="3">
        <v>44083</v>
      </c>
      <c r="N60" s="3">
        <v>44085</v>
      </c>
      <c r="O60" s="3">
        <v>44088</v>
      </c>
      <c r="P60" s="3">
        <v>44090</v>
      </c>
      <c r="Q60" s="3">
        <v>44092</v>
      </c>
      <c r="R60" s="3">
        <v>44095</v>
      </c>
      <c r="S60" s="3">
        <v>44097</v>
      </c>
      <c r="T60" s="3">
        <v>44098</v>
      </c>
      <c r="U60" s="3">
        <v>44099</v>
      </c>
      <c r="V60" s="3">
        <v>44100</v>
      </c>
      <c r="W60" s="3">
        <v>44101</v>
      </c>
      <c r="X60" s="3">
        <v>44102</v>
      </c>
      <c r="Y60" s="3">
        <v>44103</v>
      </c>
      <c r="Z60" s="3">
        <v>44104</v>
      </c>
      <c r="AA60" s="3">
        <v>44105</v>
      </c>
      <c r="AB60" s="3">
        <v>44106</v>
      </c>
      <c r="AC60" s="3">
        <v>44107</v>
      </c>
      <c r="AD60" s="3">
        <v>44108</v>
      </c>
      <c r="AE60" s="3">
        <v>44109</v>
      </c>
      <c r="AF60" s="3"/>
      <c r="AG60" s="3"/>
      <c r="AH60" s="3"/>
      <c r="AI60" s="3"/>
      <c r="AJ60" s="3"/>
      <c r="AK60" s="3"/>
      <c r="AL60" s="3"/>
      <c r="AM60" s="3"/>
    </row>
    <row r="61" spans="1:60" x14ac:dyDescent="0.3">
      <c r="A61" s="4" t="s">
        <v>15</v>
      </c>
    </row>
    <row r="62" spans="1:60" x14ac:dyDescent="0.3">
      <c r="A62" s="4" t="s">
        <v>16</v>
      </c>
      <c r="B62">
        <v>0</v>
      </c>
      <c r="C62">
        <v>3</v>
      </c>
      <c r="D62">
        <v>2</v>
      </c>
      <c r="E62">
        <v>5</v>
      </c>
      <c r="F62">
        <v>2</v>
      </c>
      <c r="G62">
        <v>7</v>
      </c>
      <c r="H62">
        <v>1</v>
      </c>
      <c r="I62">
        <v>4</v>
      </c>
      <c r="J62">
        <v>1</v>
      </c>
      <c r="K62">
        <v>0</v>
      </c>
      <c r="L62">
        <v>1</v>
      </c>
      <c r="M62">
        <v>2</v>
      </c>
      <c r="N62">
        <v>4</v>
      </c>
      <c r="O62">
        <v>7</v>
      </c>
      <c r="P62">
        <v>13</v>
      </c>
      <c r="Q62">
        <v>9</v>
      </c>
      <c r="R62">
        <v>5</v>
      </c>
      <c r="S62">
        <v>1</v>
      </c>
      <c r="T62">
        <v>1</v>
      </c>
      <c r="U62">
        <v>1</v>
      </c>
      <c r="V62">
        <v>0</v>
      </c>
      <c r="W62">
        <v>0</v>
      </c>
      <c r="X62">
        <v>1</v>
      </c>
      <c r="Y62">
        <v>0</v>
      </c>
      <c r="Z62">
        <v>0</v>
      </c>
      <c r="AA62">
        <v>0</v>
      </c>
      <c r="AB62">
        <v>1</v>
      </c>
      <c r="AC62">
        <v>1</v>
      </c>
      <c r="AD62">
        <v>1</v>
      </c>
      <c r="AE62">
        <v>5</v>
      </c>
    </row>
    <row r="63" spans="1:60" x14ac:dyDescent="0.3">
      <c r="A63" s="4" t="s">
        <v>17</v>
      </c>
      <c r="B63" s="5">
        <f>SUM($B$61:B61)</f>
        <v>0</v>
      </c>
      <c r="C63">
        <f>SUM($B$61:C61)</f>
        <v>0</v>
      </c>
      <c r="D63" s="5">
        <f>SUM($B$61:D61)</f>
        <v>0</v>
      </c>
      <c r="E63" s="5">
        <f>SUM($B$61:E61)</f>
        <v>0</v>
      </c>
      <c r="F63" s="5">
        <f>SUM($B$61:F61)</f>
        <v>0</v>
      </c>
      <c r="G63" s="5">
        <f>SUM($B$61:G61)</f>
        <v>0</v>
      </c>
      <c r="H63">
        <v>0</v>
      </c>
      <c r="I63">
        <v>0</v>
      </c>
      <c r="J63" s="5">
        <v>0</v>
      </c>
      <c r="K63" s="5">
        <v>0</v>
      </c>
      <c r="L63" s="5">
        <v>0</v>
      </c>
      <c r="M63" s="5">
        <v>0</v>
      </c>
      <c r="N63" s="5">
        <v>0</v>
      </c>
      <c r="O63" s="5">
        <v>0</v>
      </c>
      <c r="P63" s="5">
        <v>0</v>
      </c>
      <c r="Q63" s="5">
        <v>0</v>
      </c>
      <c r="R63" s="5">
        <v>0</v>
      </c>
      <c r="S63" s="5">
        <v>0</v>
      </c>
      <c r="T63" s="5">
        <v>0</v>
      </c>
      <c r="U63" s="5">
        <v>0</v>
      </c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1:60" x14ac:dyDescent="0.3">
      <c r="A64" s="4" t="s">
        <v>18</v>
      </c>
      <c r="B64" s="5">
        <f>SUM($B$61:B62)</f>
        <v>0</v>
      </c>
      <c r="C64" s="5">
        <f>SUM($B$61:C62)</f>
        <v>3</v>
      </c>
      <c r="D64" s="5">
        <f>SUM($B$61:D62)</f>
        <v>5</v>
      </c>
      <c r="E64" s="5">
        <f>SUM($B$61:E62)</f>
        <v>10</v>
      </c>
      <c r="F64" s="5">
        <f>SUM($B$61:F62)</f>
        <v>12</v>
      </c>
      <c r="G64" s="5">
        <f>SUM($B$61:G62)</f>
        <v>19</v>
      </c>
      <c r="H64" s="5">
        <f>SUM($B$61:H62)</f>
        <v>20</v>
      </c>
      <c r="I64" s="5">
        <f>SUM($B$61:I62)</f>
        <v>24</v>
      </c>
      <c r="J64" s="5">
        <f>SUM($B$61:J62)</f>
        <v>25</v>
      </c>
      <c r="K64" s="5">
        <f>SUM($B$61:K62)</f>
        <v>25</v>
      </c>
      <c r="L64" s="5">
        <f>SUM($B$61:L62)</f>
        <v>26</v>
      </c>
      <c r="M64" s="5">
        <f>SUM($B$61:M62)</f>
        <v>28</v>
      </c>
      <c r="N64" s="5">
        <f>SUM($B$61:N62)</f>
        <v>32</v>
      </c>
      <c r="O64" s="5">
        <f>SUM($B$61:O62)</f>
        <v>39</v>
      </c>
      <c r="P64" s="5">
        <f>SUM($B$61:P62)</f>
        <v>52</v>
      </c>
      <c r="Q64" s="5">
        <f>SUM($B$61:Q62)</f>
        <v>61</v>
      </c>
      <c r="R64" s="5">
        <f>SUM($B$61:R62)</f>
        <v>66</v>
      </c>
      <c r="S64" s="5">
        <f>SUM($B$61:S62)</f>
        <v>67</v>
      </c>
      <c r="T64" s="5">
        <f>SUM($B$61:T62)</f>
        <v>68</v>
      </c>
      <c r="U64" s="5">
        <f>SUM($B$61:U62)</f>
        <v>69</v>
      </c>
      <c r="V64" s="5">
        <f>SUM($B$61:V62)</f>
        <v>69</v>
      </c>
      <c r="W64" s="5">
        <f>SUM($B$61:W62)</f>
        <v>69</v>
      </c>
      <c r="X64" s="5">
        <f>SUM($B$61:X62)</f>
        <v>70</v>
      </c>
      <c r="Y64" s="5">
        <f>SUM($B$61:Y62)</f>
        <v>70</v>
      </c>
      <c r="Z64" s="5">
        <f>SUM($B$61:Z62)</f>
        <v>70</v>
      </c>
      <c r="AA64" s="5">
        <f>SUM($B$61:AA62)</f>
        <v>70</v>
      </c>
      <c r="AB64" s="5">
        <f>SUM($B$61:AB62)</f>
        <v>71</v>
      </c>
      <c r="AC64" s="5">
        <f>SUM($B$61:AC62)</f>
        <v>72</v>
      </c>
      <c r="AD64" s="5">
        <f>SUM($B$61:AD62)</f>
        <v>73</v>
      </c>
      <c r="AE64" s="5">
        <f>SUM($B$61:AE62)</f>
        <v>78</v>
      </c>
    </row>
    <row r="66" spans="1:95" x14ac:dyDescent="0.3">
      <c r="A66" s="4" t="s">
        <v>23</v>
      </c>
      <c r="B66" s="3">
        <v>44052</v>
      </c>
      <c r="C66" s="3">
        <v>44062</v>
      </c>
      <c r="D66" s="3">
        <v>44063</v>
      </c>
      <c r="E66" s="3">
        <v>44064</v>
      </c>
      <c r="F66" s="3">
        <v>44065</v>
      </c>
      <c r="G66" s="3">
        <v>44066</v>
      </c>
      <c r="H66" s="3">
        <v>44067</v>
      </c>
      <c r="I66" s="3">
        <v>44068</v>
      </c>
      <c r="J66" s="3">
        <v>44069</v>
      </c>
      <c r="K66" s="3">
        <v>44070</v>
      </c>
      <c r="L66" s="3">
        <v>44071</v>
      </c>
      <c r="M66" s="3">
        <v>44072</v>
      </c>
      <c r="N66" s="3">
        <v>44073</v>
      </c>
      <c r="O66" s="3">
        <v>44074</v>
      </c>
      <c r="P66" s="3">
        <f>O66+1</f>
        <v>44075</v>
      </c>
      <c r="Q66" s="3">
        <f t="shared" ref="Q66:W66" si="19">P66+1</f>
        <v>44076</v>
      </c>
      <c r="R66" s="3">
        <f t="shared" si="19"/>
        <v>44077</v>
      </c>
      <c r="S66" s="3">
        <f t="shared" si="19"/>
        <v>44078</v>
      </c>
      <c r="T66" s="3">
        <f t="shared" si="19"/>
        <v>44079</v>
      </c>
      <c r="U66" s="3">
        <f t="shared" si="19"/>
        <v>44080</v>
      </c>
      <c r="V66" s="3">
        <f t="shared" si="19"/>
        <v>44081</v>
      </c>
      <c r="W66" s="3">
        <f t="shared" si="19"/>
        <v>44082</v>
      </c>
      <c r="X66" s="3">
        <f t="shared" ref="X66" si="20">W66+1</f>
        <v>44083</v>
      </c>
      <c r="Y66" s="3">
        <f t="shared" ref="Y66" si="21">X66+1</f>
        <v>44084</v>
      </c>
      <c r="Z66" s="3">
        <f t="shared" ref="Z66" si="22">Y66+1</f>
        <v>44085</v>
      </c>
      <c r="AA66" s="3">
        <f t="shared" ref="AA66" si="23">Z66+1</f>
        <v>44086</v>
      </c>
      <c r="AB66" s="3">
        <f t="shared" ref="AB66" si="24">AA66+1</f>
        <v>44087</v>
      </c>
      <c r="AC66" s="3">
        <f t="shared" ref="AC66" si="25">AB66+1</f>
        <v>44088</v>
      </c>
      <c r="AD66" s="3">
        <f t="shared" ref="AD66" si="26">AC66+1</f>
        <v>44089</v>
      </c>
      <c r="AE66" s="3">
        <f t="shared" ref="AE66" si="27">AD66+1</f>
        <v>44090</v>
      </c>
      <c r="AF66" s="3">
        <f t="shared" ref="AF66" si="28">AE66+1</f>
        <v>44091</v>
      </c>
      <c r="AG66" s="3">
        <f t="shared" ref="AG66" si="29">AF66+1</f>
        <v>44092</v>
      </c>
      <c r="AH66" s="3">
        <f t="shared" ref="AH66" si="30">AG66+1</f>
        <v>44093</v>
      </c>
      <c r="AI66" s="3">
        <f t="shared" ref="AI66" si="31">AH66+1</f>
        <v>44094</v>
      </c>
      <c r="AJ66" s="3">
        <f t="shared" ref="AJ66" si="32">AI66+1</f>
        <v>44095</v>
      </c>
      <c r="AK66" s="3">
        <f t="shared" ref="AK66" si="33">AJ66+1</f>
        <v>44096</v>
      </c>
      <c r="AL66" s="3">
        <f t="shared" ref="AL66" si="34">AK66+1</f>
        <v>44097</v>
      </c>
      <c r="AM66" s="3">
        <f t="shared" ref="AM66" si="35">AL66+1</f>
        <v>44098</v>
      </c>
      <c r="AN66" s="3">
        <f t="shared" ref="AN66" si="36">AM66+1</f>
        <v>44099</v>
      </c>
      <c r="AO66" s="3">
        <f t="shared" ref="AO66" si="37">AN66+1</f>
        <v>44100</v>
      </c>
      <c r="AP66" s="3">
        <f t="shared" ref="AP66" si="38">AO66+1</f>
        <v>44101</v>
      </c>
      <c r="AQ66" s="3">
        <f t="shared" ref="AQ66" si="39">AP66+1</f>
        <v>44102</v>
      </c>
      <c r="AR66" s="3">
        <f t="shared" ref="AR66" si="40">AQ66+1</f>
        <v>44103</v>
      </c>
      <c r="AS66" s="3">
        <f t="shared" ref="AS66" si="41">AR66+1</f>
        <v>44104</v>
      </c>
      <c r="AT66" s="3">
        <f t="shared" ref="AT66" si="42">AS66+1</f>
        <v>44105</v>
      </c>
      <c r="AU66" s="3">
        <f t="shared" ref="AU66" si="43">AT66+1</f>
        <v>44106</v>
      </c>
      <c r="AV66" s="3">
        <f t="shared" ref="AV66" si="44">AU66+1</f>
        <v>44107</v>
      </c>
      <c r="AW66" s="3">
        <f t="shared" ref="AW66" si="45">AV66+1</f>
        <v>44108</v>
      </c>
      <c r="AX66" s="3">
        <f t="shared" ref="AX66" si="46">AW66+1</f>
        <v>44109</v>
      </c>
      <c r="AY66" s="3"/>
      <c r="AZ66" s="3"/>
    </row>
    <row r="67" spans="1:95" x14ac:dyDescent="0.3">
      <c r="A67" s="4" t="s">
        <v>19</v>
      </c>
      <c r="B67">
        <v>333</v>
      </c>
      <c r="C67">
        <v>811</v>
      </c>
      <c r="D67">
        <v>1410</v>
      </c>
      <c r="E67">
        <v>852</v>
      </c>
      <c r="F67">
        <v>764</v>
      </c>
      <c r="G67">
        <v>519</v>
      </c>
      <c r="H67">
        <v>6</v>
      </c>
      <c r="I67">
        <v>270</v>
      </c>
      <c r="J67">
        <v>1319</v>
      </c>
      <c r="K67">
        <v>856</v>
      </c>
      <c r="L67">
        <v>246</v>
      </c>
      <c r="M67">
        <v>1766</v>
      </c>
      <c r="N67">
        <v>2507</v>
      </c>
      <c r="O67">
        <v>300</v>
      </c>
      <c r="P67">
        <v>0</v>
      </c>
      <c r="Q67">
        <v>1259</v>
      </c>
      <c r="R67">
        <v>261</v>
      </c>
      <c r="S67">
        <v>1437</v>
      </c>
      <c r="T67">
        <v>2374</v>
      </c>
      <c r="U67">
        <v>1284</v>
      </c>
      <c r="V67">
        <v>19</v>
      </c>
      <c r="W67">
        <v>456</v>
      </c>
      <c r="X67">
        <v>176</v>
      </c>
      <c r="Y67">
        <f>366+38</f>
        <v>404</v>
      </c>
      <c r="Z67">
        <f>57+17</f>
        <v>74</v>
      </c>
      <c r="AA67">
        <v>0</v>
      </c>
      <c r="AB67">
        <v>29</v>
      </c>
      <c r="AC67">
        <v>2</v>
      </c>
      <c r="AD67">
        <v>0</v>
      </c>
      <c r="AE67">
        <v>22</v>
      </c>
      <c r="AF67">
        <f>1371+15</f>
        <v>1386</v>
      </c>
      <c r="AG67">
        <f>1657+10</f>
        <v>1667</v>
      </c>
      <c r="AH67">
        <f>1497+13</f>
        <v>1510</v>
      </c>
      <c r="AI67">
        <f>807+9</f>
        <v>816</v>
      </c>
      <c r="AJ67">
        <f>789+3</f>
        <v>792</v>
      </c>
      <c r="AK67">
        <f>59+4</f>
        <v>63</v>
      </c>
      <c r="AL67">
        <f>291+6</f>
        <v>297</v>
      </c>
      <c r="AM67">
        <f>1182+15</f>
        <v>1197</v>
      </c>
      <c r="AN67">
        <f>390+9</f>
        <v>399</v>
      </c>
      <c r="AO67">
        <f>3008+27</f>
        <v>3035</v>
      </c>
      <c r="AP67">
        <f>355+12</f>
        <v>367</v>
      </c>
      <c r="AQ67">
        <v>3</v>
      </c>
      <c r="AR67">
        <v>5</v>
      </c>
      <c r="AS67">
        <v>25</v>
      </c>
      <c r="AT67">
        <f>1984+13</f>
        <v>1997</v>
      </c>
      <c r="AU67">
        <f>246+2</f>
        <v>248</v>
      </c>
      <c r="AV67">
        <f>1700+12</f>
        <v>1712</v>
      </c>
      <c r="AW67">
        <f>569+7</f>
        <v>576</v>
      </c>
      <c r="AX67">
        <v>81</v>
      </c>
    </row>
    <row r="68" spans="1:95" x14ac:dyDescent="0.3">
      <c r="A68" s="4" t="s">
        <v>20</v>
      </c>
      <c r="B68">
        <v>1</v>
      </c>
      <c r="C68">
        <v>2</v>
      </c>
      <c r="D68">
        <v>2</v>
      </c>
      <c r="E68">
        <v>0</v>
      </c>
      <c r="F68">
        <v>1</v>
      </c>
      <c r="G68">
        <v>1</v>
      </c>
      <c r="H68">
        <v>0</v>
      </c>
      <c r="I68">
        <v>1</v>
      </c>
      <c r="J68">
        <v>5</v>
      </c>
      <c r="K68">
        <v>3</v>
      </c>
      <c r="L68">
        <v>1</v>
      </c>
      <c r="M68">
        <v>4</v>
      </c>
      <c r="N68">
        <v>0</v>
      </c>
      <c r="O68">
        <v>4</v>
      </c>
      <c r="P68">
        <v>0</v>
      </c>
      <c r="Q68">
        <v>9</v>
      </c>
      <c r="R68">
        <v>56</v>
      </c>
      <c r="S68">
        <v>9</v>
      </c>
      <c r="T68">
        <v>7</v>
      </c>
      <c r="U68">
        <v>28</v>
      </c>
      <c r="V68">
        <v>0</v>
      </c>
      <c r="W68">
        <v>0</v>
      </c>
      <c r="X68">
        <v>4</v>
      </c>
      <c r="Y68">
        <v>38</v>
      </c>
      <c r="Z68">
        <v>17</v>
      </c>
      <c r="AA68">
        <v>0</v>
      </c>
      <c r="AB68">
        <v>9</v>
      </c>
      <c r="AC68">
        <v>2</v>
      </c>
      <c r="AD68">
        <v>0</v>
      </c>
      <c r="AE68">
        <v>12</v>
      </c>
      <c r="AF68">
        <v>15</v>
      </c>
      <c r="AG68">
        <v>10</v>
      </c>
      <c r="AH68">
        <v>13</v>
      </c>
      <c r="AI68">
        <v>9</v>
      </c>
      <c r="AJ68">
        <v>3</v>
      </c>
      <c r="AK68">
        <v>4</v>
      </c>
      <c r="AL68">
        <v>6</v>
      </c>
      <c r="AM68">
        <v>15</v>
      </c>
      <c r="AN68">
        <v>9</v>
      </c>
      <c r="AO68">
        <v>27</v>
      </c>
      <c r="AP68">
        <v>12</v>
      </c>
      <c r="AQ68">
        <v>0</v>
      </c>
      <c r="AR68">
        <v>1</v>
      </c>
      <c r="AS68">
        <v>3</v>
      </c>
      <c r="AT68">
        <v>13</v>
      </c>
      <c r="AU68">
        <v>2</v>
      </c>
      <c r="AV68">
        <v>12</v>
      </c>
      <c r="AW68">
        <v>7</v>
      </c>
      <c r="AX68">
        <v>0</v>
      </c>
    </row>
    <row r="69" spans="1:95" x14ac:dyDescent="0.3">
      <c r="A69" s="4" t="s">
        <v>13</v>
      </c>
      <c r="B69" s="5">
        <f>SUM($B$67:B67)</f>
        <v>333</v>
      </c>
      <c r="C69" s="5">
        <f>SUM($B$67:C67)</f>
        <v>1144</v>
      </c>
      <c r="D69" s="5">
        <f>SUM($B$67:D67)</f>
        <v>2554</v>
      </c>
      <c r="E69" s="5">
        <f>SUM($B$67:E67)</f>
        <v>3406</v>
      </c>
      <c r="F69" s="5">
        <f>SUM($B$67:F67)</f>
        <v>4170</v>
      </c>
      <c r="G69">
        <f>SUM($B$67:G67)</f>
        <v>4689</v>
      </c>
      <c r="H69" s="5">
        <f>SUM($B$67:H67)</f>
        <v>4695</v>
      </c>
      <c r="I69" s="5">
        <f>SUM($B$67:I67)</f>
        <v>4965</v>
      </c>
      <c r="J69" s="5">
        <f>SUM($B$67:J67)</f>
        <v>6284</v>
      </c>
      <c r="K69" s="5">
        <f>SUM($B$67:K67)</f>
        <v>7140</v>
      </c>
      <c r="L69" s="5">
        <f>SUM($B$67:L67)</f>
        <v>7386</v>
      </c>
      <c r="M69" s="5">
        <f>SUM($B$67:M67)</f>
        <v>9152</v>
      </c>
      <c r="N69" s="5">
        <f>SUM($B$67:N67)</f>
        <v>11659</v>
      </c>
      <c r="O69" s="5">
        <f>SUM($B$67:O67)</f>
        <v>11959</v>
      </c>
      <c r="P69" s="5">
        <f>SUM($B$67:P67)</f>
        <v>11959</v>
      </c>
      <c r="Q69" s="5">
        <f>SUM($B$67:Q67)</f>
        <v>13218</v>
      </c>
      <c r="R69" s="5">
        <f>SUM($B$67:R67)</f>
        <v>13479</v>
      </c>
      <c r="S69" s="5">
        <f>SUM($B$67:S67)</f>
        <v>14916</v>
      </c>
      <c r="T69" s="5">
        <f>SUM($B$67:T67)</f>
        <v>17290</v>
      </c>
      <c r="U69" s="5">
        <f>SUM($B$67:U67)</f>
        <v>18574</v>
      </c>
      <c r="V69" s="5">
        <f>SUM($B$67:V67)</f>
        <v>18593</v>
      </c>
      <c r="W69" s="5">
        <f>SUM($B$67:W67)</f>
        <v>19049</v>
      </c>
    </row>
    <row r="70" spans="1:95" x14ac:dyDescent="0.3">
      <c r="A70" s="4" t="s">
        <v>14</v>
      </c>
      <c r="B70" s="5">
        <f>SUM($B$68:B68)</f>
        <v>1</v>
      </c>
      <c r="C70" s="5">
        <f>SUM($B$68:C68)</f>
        <v>3</v>
      </c>
      <c r="D70" s="5">
        <f>SUM($B$68:D68)</f>
        <v>5</v>
      </c>
      <c r="E70" s="5">
        <f>SUM($B$68:E68)</f>
        <v>5</v>
      </c>
      <c r="F70" s="5">
        <f>SUM($B$68:F68)</f>
        <v>6</v>
      </c>
      <c r="G70" s="5">
        <f>SUM($B$68:G68)</f>
        <v>7</v>
      </c>
      <c r="H70" s="5">
        <f>SUM($B$68:H68)</f>
        <v>7</v>
      </c>
      <c r="I70" s="5">
        <f>SUM($B$68:I68)</f>
        <v>8</v>
      </c>
      <c r="J70" s="5">
        <f>SUM($B$68:J68)</f>
        <v>13</v>
      </c>
      <c r="K70" s="5">
        <f>SUM($B$68:K68)</f>
        <v>16</v>
      </c>
      <c r="L70" s="5">
        <f>SUM($B$68:L68)</f>
        <v>17</v>
      </c>
      <c r="M70" s="5">
        <f>SUM($B$68:M68)</f>
        <v>21</v>
      </c>
      <c r="N70" s="5">
        <f>SUM($B$68:N68)</f>
        <v>21</v>
      </c>
      <c r="O70" s="5">
        <f>SUM($B$68:O68)</f>
        <v>25</v>
      </c>
      <c r="P70" s="5">
        <f>SUM($B$68:P68)</f>
        <v>25</v>
      </c>
      <c r="Q70" s="5">
        <f>SUM($B$68:Q68)</f>
        <v>34</v>
      </c>
      <c r="R70" s="5">
        <f>SUM($B$68:R68)</f>
        <v>90</v>
      </c>
      <c r="S70" s="5">
        <f>SUM($B$68:S68)</f>
        <v>99</v>
      </c>
      <c r="T70" s="5">
        <f>SUM($B$68:T68)</f>
        <v>106</v>
      </c>
      <c r="U70" s="5">
        <f>SUM($B$68:U68)</f>
        <v>134</v>
      </c>
      <c r="V70" s="5">
        <f>SUM($B$68:V68)</f>
        <v>134</v>
      </c>
      <c r="W70" s="5">
        <f>SUM($B$68:W68)</f>
        <v>134</v>
      </c>
    </row>
    <row r="72" spans="1:95" x14ac:dyDescent="0.3">
      <c r="A72" s="4" t="s">
        <v>25</v>
      </c>
      <c r="B72" s="3">
        <v>43905</v>
      </c>
      <c r="C72" s="3">
        <f>B72+7</f>
        <v>43912</v>
      </c>
      <c r="D72" s="3">
        <f t="shared" ref="D72:AE72" si="47">C72+7</f>
        <v>43919</v>
      </c>
      <c r="E72" s="3">
        <f t="shared" si="47"/>
        <v>43926</v>
      </c>
      <c r="F72" s="3">
        <f t="shared" si="47"/>
        <v>43933</v>
      </c>
      <c r="G72" s="3">
        <f t="shared" si="47"/>
        <v>43940</v>
      </c>
      <c r="H72" s="3">
        <f t="shared" si="47"/>
        <v>43947</v>
      </c>
      <c r="I72" s="3">
        <f t="shared" si="47"/>
        <v>43954</v>
      </c>
      <c r="J72" s="3">
        <f t="shared" si="47"/>
        <v>43961</v>
      </c>
      <c r="K72" s="3">
        <f t="shared" si="47"/>
        <v>43968</v>
      </c>
      <c r="L72" s="3">
        <f t="shared" si="47"/>
        <v>43975</v>
      </c>
      <c r="M72" s="3">
        <f t="shared" si="47"/>
        <v>43982</v>
      </c>
      <c r="N72" s="3">
        <f t="shared" si="47"/>
        <v>43989</v>
      </c>
      <c r="O72" s="3">
        <f t="shared" si="47"/>
        <v>43996</v>
      </c>
      <c r="P72" s="3">
        <f t="shared" si="47"/>
        <v>44003</v>
      </c>
      <c r="Q72" s="3">
        <f t="shared" si="47"/>
        <v>44010</v>
      </c>
      <c r="R72" s="3">
        <f t="shared" si="47"/>
        <v>44017</v>
      </c>
      <c r="S72" s="3">
        <f t="shared" si="47"/>
        <v>44024</v>
      </c>
      <c r="T72" s="3">
        <f t="shared" si="47"/>
        <v>44031</v>
      </c>
      <c r="U72" s="3">
        <f t="shared" si="47"/>
        <v>44038</v>
      </c>
      <c r="V72" s="3">
        <f t="shared" si="47"/>
        <v>44045</v>
      </c>
      <c r="W72" s="3">
        <f t="shared" si="47"/>
        <v>44052</v>
      </c>
      <c r="X72" s="3">
        <f t="shared" si="47"/>
        <v>44059</v>
      </c>
      <c r="Y72" s="3">
        <f t="shared" si="47"/>
        <v>44066</v>
      </c>
      <c r="Z72" s="3">
        <f t="shared" si="47"/>
        <v>44073</v>
      </c>
      <c r="AA72" s="3">
        <f t="shared" si="47"/>
        <v>44080</v>
      </c>
      <c r="AB72" s="3">
        <f t="shared" si="47"/>
        <v>44087</v>
      </c>
      <c r="AC72" s="3">
        <f t="shared" si="47"/>
        <v>44094</v>
      </c>
      <c r="AD72" s="3">
        <f t="shared" si="47"/>
        <v>44101</v>
      </c>
      <c r="AE72" s="3">
        <f t="shared" si="47"/>
        <v>44108</v>
      </c>
    </row>
    <row r="73" spans="1:95" x14ac:dyDescent="0.3">
      <c r="A73" s="4" t="s">
        <v>15</v>
      </c>
      <c r="B73">
        <v>36</v>
      </c>
      <c r="C73">
        <v>273</v>
      </c>
      <c r="D73">
        <v>179</v>
      </c>
      <c r="E73">
        <v>120</v>
      </c>
      <c r="F73">
        <v>106</v>
      </c>
      <c r="G73">
        <v>86</v>
      </c>
      <c r="H73">
        <v>124</v>
      </c>
      <c r="I73">
        <v>131</v>
      </c>
      <c r="J73">
        <v>164</v>
      </c>
      <c r="K73">
        <v>162</v>
      </c>
      <c r="L73">
        <v>159</v>
      </c>
      <c r="M73">
        <v>157</v>
      </c>
      <c r="N73">
        <v>206</v>
      </c>
      <c r="O73">
        <v>342</v>
      </c>
      <c r="P73">
        <v>436</v>
      </c>
      <c r="Q73">
        <v>352</v>
      </c>
      <c r="R73">
        <v>401</v>
      </c>
      <c r="S73">
        <v>578</v>
      </c>
      <c r="T73">
        <v>526</v>
      </c>
      <c r="U73">
        <v>454</v>
      </c>
      <c r="V73">
        <v>670</v>
      </c>
      <c r="W73">
        <v>877</v>
      </c>
      <c r="X73">
        <v>890</v>
      </c>
      <c r="Y73">
        <v>875</v>
      </c>
      <c r="Z73">
        <v>1551</v>
      </c>
      <c r="AA73">
        <v>1754</v>
      </c>
      <c r="AB73">
        <v>2286</v>
      </c>
      <c r="AC73">
        <v>3764</v>
      </c>
      <c r="AD73">
        <v>3598</v>
      </c>
      <c r="AE73">
        <v>4510</v>
      </c>
    </row>
    <row r="74" spans="1:95" x14ac:dyDescent="0.3">
      <c r="A74" s="4" t="s">
        <v>27</v>
      </c>
      <c r="B74">
        <v>0.19400000000000001</v>
      </c>
      <c r="C74">
        <v>0.125</v>
      </c>
      <c r="D74">
        <v>0.223</v>
      </c>
      <c r="E74">
        <v>0.16700000000000001</v>
      </c>
      <c r="F74">
        <v>8.5000000000000006E-2</v>
      </c>
      <c r="G74">
        <v>4.7E-2</v>
      </c>
      <c r="H74">
        <v>0.04</v>
      </c>
      <c r="I74">
        <v>8.0000000000000002E-3</v>
      </c>
      <c r="J74">
        <v>2.4E-2</v>
      </c>
      <c r="K74">
        <v>6.0000000000000001E-3</v>
      </c>
      <c r="L74">
        <v>1.9E-2</v>
      </c>
      <c r="M74">
        <v>6.0000000000000001E-3</v>
      </c>
      <c r="N74">
        <v>5.0000000000000001E-3</v>
      </c>
      <c r="O74">
        <v>1.4999999999999999E-2</v>
      </c>
      <c r="P74">
        <v>4.8000000000000001E-2</v>
      </c>
      <c r="Q74">
        <v>2.8000000000000001E-2</v>
      </c>
      <c r="R74">
        <v>2.5000000000000001E-2</v>
      </c>
      <c r="S74">
        <v>2.1999999999999999E-2</v>
      </c>
      <c r="T74">
        <v>2.9000000000000001E-2</v>
      </c>
      <c r="U74">
        <v>4.5999999999999999E-2</v>
      </c>
      <c r="V74">
        <v>3.4000000000000002E-2</v>
      </c>
      <c r="W74">
        <v>1.7999999999999999E-2</v>
      </c>
      <c r="X74">
        <v>1.0999999999999999E-2</v>
      </c>
      <c r="Y74">
        <v>1.0999999999999999E-2</v>
      </c>
      <c r="Z74">
        <v>2.5000000000000001E-2</v>
      </c>
      <c r="AA74">
        <v>1.0999999999999999E-2</v>
      </c>
      <c r="AB74">
        <v>1.9E-2</v>
      </c>
      <c r="AC74">
        <v>1.2999999999999999E-2</v>
      </c>
      <c r="AD74">
        <v>1.7999999999999999E-2</v>
      </c>
      <c r="AE74">
        <v>1.2E-2</v>
      </c>
    </row>
    <row r="75" spans="1:95" x14ac:dyDescent="0.3">
      <c r="A75" s="4" t="s">
        <v>16</v>
      </c>
      <c r="B75">
        <f>ROUND(B74*B73,0)</f>
        <v>7</v>
      </c>
      <c r="C75" s="5">
        <f t="shared" ref="C75:AE75" si="48">ROUND(C74*C73,0)</f>
        <v>34</v>
      </c>
      <c r="D75" s="5">
        <f t="shared" si="48"/>
        <v>40</v>
      </c>
      <c r="E75" s="5">
        <f t="shared" si="48"/>
        <v>20</v>
      </c>
      <c r="F75" s="5">
        <f t="shared" si="48"/>
        <v>9</v>
      </c>
      <c r="G75" s="5">
        <f t="shared" si="48"/>
        <v>4</v>
      </c>
      <c r="H75" s="5">
        <f t="shared" si="48"/>
        <v>5</v>
      </c>
      <c r="I75" s="5">
        <f t="shared" si="48"/>
        <v>1</v>
      </c>
      <c r="J75" s="5">
        <f t="shared" si="48"/>
        <v>4</v>
      </c>
      <c r="K75" s="5">
        <f t="shared" si="48"/>
        <v>1</v>
      </c>
      <c r="L75" s="5">
        <f t="shared" si="48"/>
        <v>3</v>
      </c>
      <c r="M75" s="5">
        <f t="shared" si="48"/>
        <v>1</v>
      </c>
      <c r="N75" s="5">
        <f t="shared" si="48"/>
        <v>1</v>
      </c>
      <c r="O75" s="5">
        <f t="shared" si="48"/>
        <v>5</v>
      </c>
      <c r="P75" s="5">
        <f t="shared" si="48"/>
        <v>21</v>
      </c>
      <c r="Q75" s="5">
        <f t="shared" si="48"/>
        <v>10</v>
      </c>
      <c r="R75" s="5">
        <f t="shared" si="48"/>
        <v>10</v>
      </c>
      <c r="S75" s="5">
        <f t="shared" si="48"/>
        <v>13</v>
      </c>
      <c r="T75" s="5">
        <f t="shared" si="48"/>
        <v>15</v>
      </c>
      <c r="U75" s="5">
        <f t="shared" si="48"/>
        <v>21</v>
      </c>
      <c r="V75" s="5">
        <f t="shared" si="48"/>
        <v>23</v>
      </c>
      <c r="W75" s="5">
        <f t="shared" si="48"/>
        <v>16</v>
      </c>
      <c r="X75" s="5">
        <f t="shared" si="48"/>
        <v>10</v>
      </c>
      <c r="Y75" s="5">
        <f t="shared" si="48"/>
        <v>10</v>
      </c>
      <c r="Z75" s="5">
        <f t="shared" si="48"/>
        <v>39</v>
      </c>
      <c r="AA75" s="5">
        <f t="shared" si="48"/>
        <v>19</v>
      </c>
      <c r="AB75" s="5">
        <f t="shared" si="48"/>
        <v>43</v>
      </c>
      <c r="AC75" s="5">
        <f t="shared" si="48"/>
        <v>49</v>
      </c>
      <c r="AD75" s="5">
        <f t="shared" si="48"/>
        <v>65</v>
      </c>
      <c r="AE75" s="5">
        <f t="shared" si="48"/>
        <v>54</v>
      </c>
    </row>
    <row r="76" spans="1:95" x14ac:dyDescent="0.3">
      <c r="A76" s="4" t="s">
        <v>17</v>
      </c>
      <c r="B76" s="5">
        <f>SUM($B$73:B73)</f>
        <v>36</v>
      </c>
      <c r="C76">
        <f>SUM($B$73:C73)</f>
        <v>309</v>
      </c>
      <c r="D76" s="5">
        <f>SUM($B$73:D73)</f>
        <v>488</v>
      </c>
      <c r="E76" s="5">
        <f>SUM($B$73:E73)</f>
        <v>608</v>
      </c>
      <c r="F76" s="5">
        <f>SUM($B$73:F73)</f>
        <v>714</v>
      </c>
      <c r="G76" s="5">
        <f>SUM($B$73:G73)</f>
        <v>800</v>
      </c>
      <c r="H76" s="5">
        <f>SUM($B$73:H73)</f>
        <v>924</v>
      </c>
      <c r="I76" s="5">
        <f>SUM($B$73:I73)</f>
        <v>1055</v>
      </c>
      <c r="J76" s="5">
        <f>SUM($B$73:J73)</f>
        <v>1219</v>
      </c>
      <c r="K76" s="5">
        <f>SUM($B$73:K73)</f>
        <v>1381</v>
      </c>
      <c r="L76" s="5">
        <f>SUM($B$73:L73)</f>
        <v>1540</v>
      </c>
      <c r="M76" s="5">
        <f>SUM($B$73:M73)</f>
        <v>1697</v>
      </c>
      <c r="N76" s="5">
        <f>SUM($B$73:N73)</f>
        <v>1903</v>
      </c>
      <c r="O76" s="5">
        <f>SUM($B$73:O73)</f>
        <v>2245</v>
      </c>
      <c r="P76" s="5">
        <f>SUM($B$73:P73)</f>
        <v>2681</v>
      </c>
      <c r="Q76" s="5">
        <f>SUM($B$73:Q73)</f>
        <v>3033</v>
      </c>
      <c r="R76" s="5">
        <f>SUM($B$73:R73)</f>
        <v>3434</v>
      </c>
      <c r="S76" s="5">
        <f>SUM($B$73:S73)</f>
        <v>4012</v>
      </c>
      <c r="T76" s="5">
        <f>SUM($B$73:T73)</f>
        <v>4538</v>
      </c>
      <c r="U76" s="5">
        <f>SUM($B$73:U73)</f>
        <v>4992</v>
      </c>
      <c r="V76" s="5">
        <f>SUM($B$73:V73)</f>
        <v>5662</v>
      </c>
      <c r="W76" s="5">
        <f>SUM($B$73:W73)</f>
        <v>6539</v>
      </c>
      <c r="X76" s="5">
        <f>SUM($B$73:X73)</f>
        <v>7429</v>
      </c>
      <c r="Y76" s="5">
        <f>SUM($B$73:Y73)</f>
        <v>8304</v>
      </c>
      <c r="Z76" s="5">
        <f>SUM($B$73:Z73)</f>
        <v>9855</v>
      </c>
      <c r="AA76" s="5">
        <f>SUM($B$73:AA73)</f>
        <v>11609</v>
      </c>
      <c r="AB76" s="5">
        <f>SUM($B$73:AB73)</f>
        <v>13895</v>
      </c>
      <c r="AC76" s="5">
        <f>SUM($B$73:AC73)</f>
        <v>17659</v>
      </c>
      <c r="AD76" s="5">
        <f>SUM($B$73:AD73)</f>
        <v>21257</v>
      </c>
      <c r="AE76" s="5">
        <f>SUM($B$73:AE73)</f>
        <v>25767</v>
      </c>
    </row>
    <row r="77" spans="1:95" x14ac:dyDescent="0.3">
      <c r="A77" s="4" t="s">
        <v>18</v>
      </c>
      <c r="B77" s="5">
        <f>SUM($B$74:B74)</f>
        <v>0.19400000000000001</v>
      </c>
      <c r="C77" s="5">
        <f>SUM($B$74:C74)</f>
        <v>0.31900000000000001</v>
      </c>
      <c r="D77" s="5">
        <f>SUM($B$74:D74)</f>
        <v>0.54200000000000004</v>
      </c>
      <c r="E77" s="5">
        <f>SUM($B$74:E74)</f>
        <v>0.70900000000000007</v>
      </c>
      <c r="F77" s="5">
        <f>SUM($B$74:F74)</f>
        <v>0.79400000000000004</v>
      </c>
      <c r="G77" s="5">
        <f>SUM($B$74:G74)</f>
        <v>0.84100000000000008</v>
      </c>
      <c r="H77" s="5">
        <f>SUM($B$74:H74)</f>
        <v>0.88100000000000012</v>
      </c>
      <c r="I77" s="5">
        <f>SUM($B$74:I74)</f>
        <v>0.88900000000000012</v>
      </c>
      <c r="J77" s="5">
        <f>SUM($B$74:J74)</f>
        <v>0.91300000000000014</v>
      </c>
      <c r="K77" s="5">
        <f>SUM($B$74:K74)</f>
        <v>0.91900000000000015</v>
      </c>
      <c r="L77" s="5">
        <f>SUM($B$74:L74)</f>
        <v>0.93800000000000017</v>
      </c>
      <c r="M77" s="5">
        <f>SUM($B$74:M74)</f>
        <v>0.94400000000000017</v>
      </c>
      <c r="N77" s="5">
        <f>SUM($B$74:N74)</f>
        <v>0.94900000000000018</v>
      </c>
      <c r="O77" s="5">
        <f>SUM($B$74:O74)</f>
        <v>0.96400000000000019</v>
      </c>
      <c r="P77" s="5">
        <f>SUM($B$74:P74)</f>
        <v>1.0120000000000002</v>
      </c>
      <c r="Q77" s="5">
        <f>SUM($B$74:Q74)</f>
        <v>1.0400000000000003</v>
      </c>
      <c r="R77" s="5">
        <f>SUM($B$74:R74)</f>
        <v>1.0650000000000002</v>
      </c>
      <c r="S77" s="5">
        <f>SUM($B$74:S74)</f>
        <v>1.0870000000000002</v>
      </c>
      <c r="T77" s="5">
        <f>SUM($B$74:T74)</f>
        <v>1.1160000000000001</v>
      </c>
      <c r="U77" s="5">
        <f>SUM($B$74:U74)</f>
        <v>1.1620000000000001</v>
      </c>
      <c r="V77" s="5">
        <f>SUM($B$74:V74)</f>
        <v>1.1960000000000002</v>
      </c>
      <c r="W77" s="5">
        <f>SUM($B$74:W74)</f>
        <v>1.2140000000000002</v>
      </c>
      <c r="X77" s="5">
        <f>SUM($B$74:X74)</f>
        <v>1.2250000000000001</v>
      </c>
      <c r="Y77" s="5">
        <f>SUM($B$74:Y74)</f>
        <v>1.236</v>
      </c>
      <c r="Z77" s="5">
        <f>SUM($B$74:Z74)</f>
        <v>1.2609999999999999</v>
      </c>
      <c r="AA77" s="5">
        <f>SUM($B$74:AA74)</f>
        <v>1.2719999999999998</v>
      </c>
      <c r="AB77" s="5">
        <f>SUM($B$74:AB74)</f>
        <v>1.2909999999999997</v>
      </c>
      <c r="AC77" s="5">
        <f>SUM($B$74:AC74)</f>
        <v>1.3039999999999996</v>
      </c>
      <c r="AD77" s="5">
        <f>SUM($B$74:AD74)</f>
        <v>1.3219999999999996</v>
      </c>
      <c r="AE77" s="5">
        <f>SUM($B$74:AE74)</f>
        <v>1.3339999999999996</v>
      </c>
    </row>
    <row r="79" spans="1:95" x14ac:dyDescent="0.3">
      <c r="A79" s="4" t="s">
        <v>28</v>
      </c>
      <c r="B79" s="3">
        <v>43995</v>
      </c>
      <c r="C79" s="3">
        <f>B79+7</f>
        <v>44002</v>
      </c>
      <c r="D79" s="3">
        <f t="shared" ref="D79:R79" si="49">C79+7</f>
        <v>44009</v>
      </c>
      <c r="E79" s="3">
        <f t="shared" si="49"/>
        <v>44016</v>
      </c>
      <c r="F79" s="3">
        <f t="shared" si="49"/>
        <v>44023</v>
      </c>
      <c r="G79" s="3">
        <f>$F79+7</f>
        <v>44030</v>
      </c>
      <c r="H79" s="3">
        <f t="shared" si="49"/>
        <v>44037</v>
      </c>
      <c r="I79" s="3">
        <f t="shared" si="49"/>
        <v>44044</v>
      </c>
      <c r="J79" s="3">
        <f t="shared" si="49"/>
        <v>44051</v>
      </c>
      <c r="K79" s="3">
        <f t="shared" si="49"/>
        <v>44058</v>
      </c>
      <c r="L79" s="3">
        <f t="shared" si="49"/>
        <v>44065</v>
      </c>
      <c r="M79" s="3">
        <f t="shared" si="49"/>
        <v>44072</v>
      </c>
      <c r="N79" s="3">
        <f t="shared" si="49"/>
        <v>44079</v>
      </c>
      <c r="O79" s="3">
        <f t="shared" si="49"/>
        <v>44086</v>
      </c>
      <c r="P79" s="3">
        <f t="shared" si="49"/>
        <v>44093</v>
      </c>
      <c r="Q79" s="3">
        <f t="shared" si="49"/>
        <v>44100</v>
      </c>
      <c r="R79" s="3">
        <f t="shared" si="49"/>
        <v>44107</v>
      </c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s="3"/>
      <c r="CJ79" s="3"/>
      <c r="CK79" s="3"/>
      <c r="CL79" s="3"/>
      <c r="CM79" s="3"/>
      <c r="CN79" s="3"/>
      <c r="CO79" s="3"/>
      <c r="CP79" s="3"/>
      <c r="CQ79" s="3"/>
    </row>
    <row r="80" spans="1:95" x14ac:dyDescent="0.3">
      <c r="A80" s="4" t="s">
        <v>15</v>
      </c>
      <c r="B80">
        <v>85</v>
      </c>
      <c r="C80">
        <v>168</v>
      </c>
      <c r="D80">
        <v>51</v>
      </c>
      <c r="E80">
        <v>42</v>
      </c>
      <c r="F80">
        <v>46</v>
      </c>
      <c r="G80">
        <v>0</v>
      </c>
      <c r="H80">
        <v>80</v>
      </c>
      <c r="I80">
        <f>129+187</f>
        <v>316</v>
      </c>
      <c r="J80">
        <f>74+2</f>
        <v>76</v>
      </c>
      <c r="K80">
        <f>137+70</f>
        <v>207</v>
      </c>
      <c r="L80">
        <f>46+174</f>
        <v>220</v>
      </c>
      <c r="M80">
        <f>974+271</f>
        <v>1245</v>
      </c>
      <c r="N80">
        <f>1841+126</f>
        <v>1967</v>
      </c>
      <c r="O80">
        <f>87+2315</f>
        <v>2402</v>
      </c>
      <c r="P80">
        <f>152+1479</f>
        <v>1631</v>
      </c>
      <c r="Q80">
        <f>197+1415</f>
        <v>1612</v>
      </c>
      <c r="R80">
        <f>3076+307</f>
        <v>3383</v>
      </c>
    </row>
    <row r="81" spans="1:59" x14ac:dyDescent="0.3">
      <c r="A81" s="4" t="s">
        <v>16</v>
      </c>
      <c r="B81">
        <v>3</v>
      </c>
      <c r="C81">
        <v>14</v>
      </c>
      <c r="D81">
        <v>3</v>
      </c>
      <c r="E81">
        <v>0</v>
      </c>
      <c r="F81">
        <v>1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1</v>
      </c>
      <c r="N81">
        <v>53</v>
      </c>
      <c r="O81">
        <v>77</v>
      </c>
      <c r="P81">
        <v>17</v>
      </c>
      <c r="Q81">
        <v>16</v>
      </c>
      <c r="R81">
        <v>19</v>
      </c>
    </row>
    <row r="82" spans="1:59" x14ac:dyDescent="0.3">
      <c r="A82" s="4" t="s">
        <v>17</v>
      </c>
      <c r="B82" s="5">
        <f>SUM($B80:B80)</f>
        <v>85</v>
      </c>
      <c r="C82">
        <f>SUM($B80:C80)</f>
        <v>253</v>
      </c>
      <c r="D82" s="5">
        <f>SUM($B80:D80)</f>
        <v>304</v>
      </c>
      <c r="E82" s="5">
        <f>SUM($B80:E80)</f>
        <v>346</v>
      </c>
      <c r="F82" s="5">
        <f>SUM($B80:F80)</f>
        <v>392</v>
      </c>
      <c r="G82" s="5">
        <f>SUM($B80:G80)</f>
        <v>392</v>
      </c>
      <c r="H82" s="5">
        <f>SUM($B80:H80)</f>
        <v>472</v>
      </c>
      <c r="I82" s="5">
        <f>SUM($B80:I80)</f>
        <v>788</v>
      </c>
      <c r="J82" s="5">
        <f>SUM($B80:J80)</f>
        <v>864</v>
      </c>
      <c r="K82" s="5">
        <f>SUM($B80:K80)</f>
        <v>1071</v>
      </c>
      <c r="L82" s="5">
        <f>SUM($B80:L80)</f>
        <v>1291</v>
      </c>
      <c r="M82" s="5">
        <f>SUM($B80:M80)</f>
        <v>2536</v>
      </c>
      <c r="N82" s="5">
        <f>SUM($B80:N80)</f>
        <v>4503</v>
      </c>
      <c r="O82" s="5">
        <f>SUM($B80:O80)</f>
        <v>6905</v>
      </c>
      <c r="P82" s="5">
        <f>SUM($B80:P80)</f>
        <v>8536</v>
      </c>
      <c r="Q82" s="5">
        <f>SUM($B80:Q80)</f>
        <v>10148</v>
      </c>
      <c r="R82" s="5">
        <f>SUM($B80:R80)</f>
        <v>13531</v>
      </c>
    </row>
    <row r="83" spans="1:59" x14ac:dyDescent="0.3">
      <c r="A83" s="4" t="s">
        <v>18</v>
      </c>
      <c r="B83" s="5">
        <f>SUM($B81:B81)</f>
        <v>3</v>
      </c>
      <c r="C83" s="5">
        <f>SUM($B81:C81)</f>
        <v>17</v>
      </c>
      <c r="D83" s="5">
        <f>SUM($B81:D81)</f>
        <v>20</v>
      </c>
      <c r="E83" s="5">
        <f>SUM($B81:E81)</f>
        <v>20</v>
      </c>
      <c r="F83" s="5">
        <f>SUM($B81:F81)</f>
        <v>21</v>
      </c>
      <c r="G83" s="5">
        <f>SUM($B81:G81)</f>
        <v>21</v>
      </c>
      <c r="H83" s="5">
        <f>SUM($B81:H81)</f>
        <v>21</v>
      </c>
      <c r="I83" s="5">
        <f>SUM($B81:I81)</f>
        <v>21</v>
      </c>
      <c r="J83" s="5">
        <f>SUM($B81:J81)</f>
        <v>21</v>
      </c>
      <c r="K83" s="5">
        <f>SUM($B81:K81)</f>
        <v>21</v>
      </c>
      <c r="L83" s="5">
        <f>SUM($B81:L81)</f>
        <v>21</v>
      </c>
      <c r="M83" s="5">
        <f>SUM($B81:M81)</f>
        <v>22</v>
      </c>
      <c r="N83" s="5">
        <f>SUM($B81:N81)</f>
        <v>75</v>
      </c>
      <c r="O83" s="5">
        <f>SUM($B81:O81)</f>
        <v>152</v>
      </c>
      <c r="P83" s="5">
        <f>SUM($B81:P81)</f>
        <v>169</v>
      </c>
      <c r="Q83" s="5">
        <f>SUM($B81:Q81)</f>
        <v>185</v>
      </c>
      <c r="R83" s="5">
        <f>SUM($B81:R81)</f>
        <v>204</v>
      </c>
    </row>
    <row r="85" spans="1:59" x14ac:dyDescent="0.3">
      <c r="A85" s="4" t="s">
        <v>37</v>
      </c>
      <c r="B85" s="3">
        <v>44052</v>
      </c>
      <c r="C85" s="3">
        <f>B85+1</f>
        <v>44053</v>
      </c>
      <c r="D85" s="3">
        <f t="shared" ref="D85:P85" si="50">C85+1</f>
        <v>44054</v>
      </c>
      <c r="E85" s="3">
        <f t="shared" si="50"/>
        <v>44055</v>
      </c>
      <c r="F85" s="3">
        <f t="shared" si="50"/>
        <v>44056</v>
      </c>
      <c r="G85" s="3">
        <f t="shared" si="50"/>
        <v>44057</v>
      </c>
      <c r="H85" s="3">
        <f t="shared" si="50"/>
        <v>44058</v>
      </c>
      <c r="I85" s="3">
        <f t="shared" si="50"/>
        <v>44059</v>
      </c>
      <c r="J85" s="3">
        <f t="shared" si="50"/>
        <v>44060</v>
      </c>
      <c r="K85" s="3">
        <f t="shared" si="50"/>
        <v>44061</v>
      </c>
      <c r="L85" s="3">
        <f t="shared" si="50"/>
        <v>44062</v>
      </c>
      <c r="M85" s="3">
        <f t="shared" si="50"/>
        <v>44063</v>
      </c>
      <c r="N85" s="3">
        <f t="shared" si="50"/>
        <v>44064</v>
      </c>
      <c r="O85" s="3">
        <f t="shared" si="50"/>
        <v>44065</v>
      </c>
      <c r="P85" s="3">
        <f t="shared" si="50"/>
        <v>44066</v>
      </c>
      <c r="Q85" s="3">
        <v>44067</v>
      </c>
      <c r="R85" s="3">
        <v>44068</v>
      </c>
      <c r="S85" s="3">
        <v>44069</v>
      </c>
      <c r="T85" s="3">
        <v>44070</v>
      </c>
      <c r="U85" s="3">
        <v>44071</v>
      </c>
      <c r="V85" s="3">
        <v>44072</v>
      </c>
      <c r="W85" s="3">
        <f>V85+1</f>
        <v>44073</v>
      </c>
      <c r="X85" s="3">
        <f t="shared" ref="X85:AC85" si="51">W85+1</f>
        <v>44074</v>
      </c>
      <c r="Y85" s="3">
        <f t="shared" si="51"/>
        <v>44075</v>
      </c>
      <c r="Z85" s="3">
        <f t="shared" si="51"/>
        <v>44076</v>
      </c>
      <c r="AA85" s="3">
        <f t="shared" si="51"/>
        <v>44077</v>
      </c>
      <c r="AB85" s="3">
        <f t="shared" si="51"/>
        <v>44078</v>
      </c>
      <c r="AC85" s="3">
        <f t="shared" si="51"/>
        <v>44079</v>
      </c>
      <c r="AD85" s="3">
        <f>AC85+1</f>
        <v>44080</v>
      </c>
      <c r="AE85" s="3">
        <f>AD85+1</f>
        <v>44081</v>
      </c>
      <c r="AF85" s="3">
        <f t="shared" ref="AF85:BA85" si="52">AE85+1</f>
        <v>44082</v>
      </c>
      <c r="AG85" s="3">
        <f t="shared" si="52"/>
        <v>44083</v>
      </c>
      <c r="AH85" s="3">
        <f t="shared" si="52"/>
        <v>44084</v>
      </c>
      <c r="AI85" s="3">
        <f t="shared" si="52"/>
        <v>44085</v>
      </c>
      <c r="AJ85" s="3">
        <f t="shared" si="52"/>
        <v>44086</v>
      </c>
      <c r="AK85" s="3">
        <f t="shared" si="52"/>
        <v>44087</v>
      </c>
      <c r="AL85" s="3">
        <f t="shared" si="52"/>
        <v>44088</v>
      </c>
      <c r="AM85" s="3">
        <f t="shared" si="52"/>
        <v>44089</v>
      </c>
      <c r="AN85" s="3">
        <f t="shared" si="52"/>
        <v>44090</v>
      </c>
      <c r="AO85" s="3">
        <f t="shared" si="52"/>
        <v>44091</v>
      </c>
      <c r="AP85" s="3">
        <f t="shared" si="52"/>
        <v>44092</v>
      </c>
      <c r="AQ85" s="3">
        <f t="shared" si="52"/>
        <v>44093</v>
      </c>
      <c r="AR85" s="3">
        <f t="shared" si="52"/>
        <v>44094</v>
      </c>
      <c r="AS85" s="3">
        <f t="shared" si="52"/>
        <v>44095</v>
      </c>
      <c r="AT85" s="3">
        <f t="shared" si="52"/>
        <v>44096</v>
      </c>
      <c r="AU85" s="3">
        <f t="shared" si="52"/>
        <v>44097</v>
      </c>
      <c r="AV85" s="3">
        <f t="shared" si="52"/>
        <v>44098</v>
      </c>
      <c r="AW85" s="3">
        <f t="shared" si="52"/>
        <v>44099</v>
      </c>
      <c r="AX85" s="3">
        <f t="shared" si="52"/>
        <v>44100</v>
      </c>
      <c r="AY85" s="3">
        <f t="shared" si="52"/>
        <v>44101</v>
      </c>
      <c r="AZ85" s="3">
        <f t="shared" si="52"/>
        <v>44102</v>
      </c>
      <c r="BA85" s="3">
        <f t="shared" si="52"/>
        <v>44103</v>
      </c>
      <c r="BB85" s="3">
        <f>BA85+1</f>
        <v>44104</v>
      </c>
      <c r="BC85" s="3">
        <f>BB85+1</f>
        <v>44105</v>
      </c>
      <c r="BD85" s="3">
        <f>BC85+1</f>
        <v>44106</v>
      </c>
      <c r="BE85" s="3">
        <f>BD85+1</f>
        <v>44107</v>
      </c>
      <c r="BF85" s="3"/>
      <c r="BG85" s="3"/>
    </row>
    <row r="86" spans="1:59" x14ac:dyDescent="0.3">
      <c r="A86" s="4" t="s">
        <v>19</v>
      </c>
      <c r="B86">
        <v>487.5</v>
      </c>
      <c r="C86">
        <v>487.5</v>
      </c>
      <c r="D86">
        <v>487.5</v>
      </c>
      <c r="E86">
        <v>487.5</v>
      </c>
      <c r="F86">
        <v>487.5</v>
      </c>
      <c r="G86">
        <v>487.5</v>
      </c>
      <c r="H86">
        <v>450</v>
      </c>
      <c r="I86">
        <v>675</v>
      </c>
      <c r="J86">
        <v>900</v>
      </c>
      <c r="K86">
        <v>900</v>
      </c>
      <c r="L86">
        <v>675</v>
      </c>
      <c r="M86">
        <v>1125</v>
      </c>
      <c r="N86">
        <v>1800</v>
      </c>
      <c r="O86">
        <v>1350</v>
      </c>
      <c r="P86">
        <v>225</v>
      </c>
      <c r="Q86">
        <v>0</v>
      </c>
      <c r="R86">
        <v>2025</v>
      </c>
      <c r="S86">
        <v>1800</v>
      </c>
      <c r="T86">
        <v>2475</v>
      </c>
      <c r="U86">
        <v>2025</v>
      </c>
      <c r="V86">
        <v>1755</v>
      </c>
      <c r="W86">
        <v>0</v>
      </c>
      <c r="X86">
        <v>0</v>
      </c>
      <c r="Y86">
        <v>2475</v>
      </c>
      <c r="Z86">
        <v>2025</v>
      </c>
      <c r="AA86">
        <v>2025</v>
      </c>
      <c r="AB86">
        <v>1800</v>
      </c>
      <c r="AC86">
        <v>900</v>
      </c>
      <c r="AD86">
        <v>0</v>
      </c>
      <c r="AE86">
        <v>0</v>
      </c>
      <c r="AF86">
        <v>450</v>
      </c>
      <c r="AG86">
        <v>2925</v>
      </c>
      <c r="AH86">
        <v>1800</v>
      </c>
      <c r="AI86">
        <v>2250</v>
      </c>
      <c r="AJ86">
        <v>450</v>
      </c>
      <c r="AK86">
        <v>0</v>
      </c>
      <c r="AL86">
        <v>0</v>
      </c>
      <c r="AM86">
        <v>2475</v>
      </c>
      <c r="AN86">
        <v>1350</v>
      </c>
      <c r="AO86">
        <v>1350</v>
      </c>
      <c r="AP86">
        <v>2475</v>
      </c>
      <c r="AQ86">
        <v>105</v>
      </c>
      <c r="AR86">
        <v>0</v>
      </c>
      <c r="AS86">
        <v>0</v>
      </c>
      <c r="AT86">
        <v>2475</v>
      </c>
      <c r="AU86">
        <v>1350</v>
      </c>
      <c r="AV86">
        <v>1800</v>
      </c>
      <c r="AW86">
        <v>1575</v>
      </c>
      <c r="AX86">
        <v>675</v>
      </c>
      <c r="AY86">
        <v>0</v>
      </c>
      <c r="AZ86">
        <v>0</v>
      </c>
      <c r="BA86">
        <v>2025</v>
      </c>
      <c r="BB86">
        <v>1575</v>
      </c>
      <c r="BC86">
        <v>1575</v>
      </c>
      <c r="BD86">
        <v>1800</v>
      </c>
      <c r="BE86">
        <v>615</v>
      </c>
    </row>
    <row r="87" spans="1:59" x14ac:dyDescent="0.3">
      <c r="A87" s="4" t="s">
        <v>20</v>
      </c>
      <c r="B87">
        <f t="shared" ref="B87:G87" si="53">16/6</f>
        <v>2.6666666666666665</v>
      </c>
      <c r="C87" s="5">
        <f t="shared" si="53"/>
        <v>2.6666666666666665</v>
      </c>
      <c r="D87" s="5">
        <f t="shared" si="53"/>
        <v>2.6666666666666665</v>
      </c>
      <c r="E87" s="5">
        <f t="shared" si="53"/>
        <v>2.6666666666666665</v>
      </c>
      <c r="F87" s="5">
        <f t="shared" si="53"/>
        <v>2.6666666666666665</v>
      </c>
      <c r="G87" s="5">
        <f t="shared" si="53"/>
        <v>2.6666666666666665</v>
      </c>
      <c r="H87">
        <v>1</v>
      </c>
      <c r="I87">
        <v>2</v>
      </c>
      <c r="J87">
        <v>2</v>
      </c>
      <c r="K87">
        <v>3</v>
      </c>
      <c r="L87">
        <v>4</v>
      </c>
      <c r="M87">
        <v>30</v>
      </c>
      <c r="N87">
        <v>30</v>
      </c>
      <c r="O87">
        <v>39</v>
      </c>
      <c r="P87">
        <v>8</v>
      </c>
      <c r="Q87">
        <v>0</v>
      </c>
      <c r="R87">
        <v>82</v>
      </c>
      <c r="S87">
        <v>65</v>
      </c>
      <c r="T87">
        <v>45</v>
      </c>
      <c r="U87">
        <v>32</v>
      </c>
      <c r="V87">
        <v>36</v>
      </c>
      <c r="W87">
        <v>0</v>
      </c>
      <c r="X87">
        <v>0</v>
      </c>
      <c r="Y87">
        <v>59</v>
      </c>
      <c r="Z87">
        <v>23</v>
      </c>
      <c r="AA87">
        <v>22</v>
      </c>
      <c r="AB87">
        <v>18</v>
      </c>
      <c r="AC87">
        <v>8</v>
      </c>
      <c r="AD87">
        <v>0</v>
      </c>
      <c r="AE87">
        <v>0</v>
      </c>
      <c r="AF87">
        <v>6</v>
      </c>
      <c r="AG87">
        <v>26</v>
      </c>
      <c r="AH87">
        <v>6</v>
      </c>
      <c r="AI87">
        <v>12</v>
      </c>
      <c r="AJ87">
        <v>3</v>
      </c>
      <c r="AK87">
        <v>0</v>
      </c>
      <c r="AL87">
        <v>0</v>
      </c>
      <c r="AM87">
        <v>18</v>
      </c>
      <c r="AN87">
        <v>2</v>
      </c>
      <c r="AO87">
        <v>3</v>
      </c>
      <c r="AP87">
        <v>7</v>
      </c>
      <c r="AQ87">
        <v>0</v>
      </c>
      <c r="AR87">
        <v>0</v>
      </c>
      <c r="AS87">
        <v>0</v>
      </c>
      <c r="AT87">
        <v>4</v>
      </c>
      <c r="AU87">
        <v>3</v>
      </c>
      <c r="AV87">
        <v>1</v>
      </c>
      <c r="AW87">
        <v>2</v>
      </c>
      <c r="AX87">
        <v>0</v>
      </c>
      <c r="AY87">
        <v>0</v>
      </c>
      <c r="AZ87">
        <v>0</v>
      </c>
      <c r="BA87">
        <v>9</v>
      </c>
      <c r="BB87">
        <v>2</v>
      </c>
      <c r="BC87">
        <v>1</v>
      </c>
      <c r="BD87">
        <v>4</v>
      </c>
      <c r="BE87">
        <v>0</v>
      </c>
    </row>
    <row r="88" spans="1:59" x14ac:dyDescent="0.3">
      <c r="A88" s="4" t="s">
        <v>13</v>
      </c>
      <c r="B88" s="5">
        <f>SUM($B$86:B86)</f>
        <v>487.5</v>
      </c>
      <c r="C88">
        <f>SUM($B$86:C86)</f>
        <v>975</v>
      </c>
      <c r="D88" s="5">
        <f>SUM($B$86:D86)</f>
        <v>1462.5</v>
      </c>
      <c r="E88" s="5">
        <f>SUM($B$86:E86)</f>
        <v>1950</v>
      </c>
      <c r="F88" s="5">
        <f>SUM($B$86:F86)</f>
        <v>2437.5</v>
      </c>
      <c r="G88" s="5">
        <f>SUM($B$86:G86)</f>
        <v>2925</v>
      </c>
      <c r="H88" s="5">
        <f>SUM($B$86:H86)</f>
        <v>3375</v>
      </c>
      <c r="I88" s="5">
        <f>SUM($B$86:I86)</f>
        <v>4050</v>
      </c>
      <c r="J88" s="5">
        <f>SUM($B$86:J86)</f>
        <v>4950</v>
      </c>
      <c r="K88" s="5">
        <f>SUM($B$86:K86)</f>
        <v>5850</v>
      </c>
      <c r="L88" s="5">
        <f>SUM($B$86:L86)</f>
        <v>6525</v>
      </c>
      <c r="M88" s="5">
        <f>SUM($B$86:M86)</f>
        <v>7650</v>
      </c>
      <c r="N88" s="5">
        <f>SUM($B$86:N86)</f>
        <v>9450</v>
      </c>
      <c r="O88" s="5">
        <f>SUM($B$86:O86)</f>
        <v>10800</v>
      </c>
      <c r="P88" s="5">
        <f>SUM($B$86:P86)</f>
        <v>11025</v>
      </c>
      <c r="Q88" s="5">
        <f>SUM($B$86:Q86)</f>
        <v>11025</v>
      </c>
      <c r="R88" s="5">
        <f>SUM($B$86:R86)</f>
        <v>13050</v>
      </c>
      <c r="S88" s="5">
        <f>SUM($B$86:S86)</f>
        <v>14850</v>
      </c>
      <c r="T88" s="5">
        <f>SUM($B$86:T86)</f>
        <v>17325</v>
      </c>
      <c r="U88" s="5">
        <f>SUM($B$86:U86)</f>
        <v>19350</v>
      </c>
      <c r="V88" s="5">
        <f>SUM($B$86:V86)</f>
        <v>21105</v>
      </c>
      <c r="W88" s="5">
        <f>SUM($B$86:W86)</f>
        <v>21105</v>
      </c>
      <c r="X88" s="5">
        <f>SUM($B$86:X86)</f>
        <v>21105</v>
      </c>
      <c r="Y88" s="5">
        <f>SUM($B$86:Y86)</f>
        <v>23580</v>
      </c>
      <c r="Z88" s="5">
        <f>SUM($B$86:Z86)</f>
        <v>25605</v>
      </c>
      <c r="AA88" s="5">
        <f>SUM($B$86:AA86)</f>
        <v>27630</v>
      </c>
      <c r="AB88" s="5">
        <f>SUM($B$86:AB86)</f>
        <v>29430</v>
      </c>
      <c r="AC88" s="5">
        <f>SUM($B$86:AC86)</f>
        <v>30330</v>
      </c>
      <c r="AD88" s="5">
        <f>SUM($B$86:AD86)</f>
        <v>30330</v>
      </c>
      <c r="AE88" s="5">
        <f>SUM($B$86:AE86)</f>
        <v>30330</v>
      </c>
      <c r="AF88" s="5">
        <f>SUM($B$86:AF86)</f>
        <v>30780</v>
      </c>
      <c r="AG88" s="5">
        <f>SUM($B$86:AG86)</f>
        <v>33705</v>
      </c>
      <c r="AH88" s="5">
        <f>SUM($B$86:AH86)</f>
        <v>35505</v>
      </c>
      <c r="AI88" s="5">
        <f>SUM($B$86:AI86)</f>
        <v>37755</v>
      </c>
      <c r="AJ88" s="5">
        <f>SUM($B$86:AJ86)</f>
        <v>38205</v>
      </c>
      <c r="AK88" s="5">
        <f>SUM($B$86:AK86)</f>
        <v>38205</v>
      </c>
      <c r="AL88" s="5">
        <f>SUM($B$86:AL86)</f>
        <v>38205</v>
      </c>
      <c r="AM88" s="5">
        <f>SUM($B$86:AM86)</f>
        <v>40680</v>
      </c>
      <c r="AN88" s="5">
        <f>SUM($B$86:AN86)</f>
        <v>42030</v>
      </c>
      <c r="AO88" s="5">
        <f>SUM($B$86:AO86)</f>
        <v>43380</v>
      </c>
      <c r="AP88" s="5">
        <f>SUM($B$86:AP86)</f>
        <v>45855</v>
      </c>
      <c r="AQ88" s="5">
        <f>SUM($B$86:AQ86)</f>
        <v>45960</v>
      </c>
      <c r="AR88" s="5">
        <f>SUM($B$86:AR86)</f>
        <v>45960</v>
      </c>
      <c r="AS88" s="5">
        <f>SUM($B$86:AS86)</f>
        <v>45960</v>
      </c>
      <c r="AT88" s="5">
        <f>SUM($B$86:AT86)</f>
        <v>48435</v>
      </c>
      <c r="AU88" s="5">
        <f>SUM($B$86:AU86)</f>
        <v>49785</v>
      </c>
      <c r="AV88" s="5">
        <f>SUM($B$86:AV86)</f>
        <v>51585</v>
      </c>
      <c r="AW88" s="5">
        <f>SUM($B$86:AW86)</f>
        <v>53160</v>
      </c>
      <c r="AX88" s="5">
        <f>SUM($B$86:AX86)</f>
        <v>53835</v>
      </c>
      <c r="AY88" s="5">
        <f>SUM($B$86:AY86)</f>
        <v>53835</v>
      </c>
      <c r="AZ88" s="5">
        <f>SUM($B$86:AZ86)</f>
        <v>53835</v>
      </c>
      <c r="BA88" s="5">
        <f>SUM($B$86:BA86)</f>
        <v>55860</v>
      </c>
      <c r="BB88" s="5">
        <f>SUM($B$86:BB86)</f>
        <v>57435</v>
      </c>
      <c r="BC88" s="5">
        <f>SUM($B$86:BC86)</f>
        <v>59010</v>
      </c>
      <c r="BD88" s="5">
        <f>SUM($B$86:BD86)</f>
        <v>60810</v>
      </c>
      <c r="BE88" s="5">
        <f>SUM($B$86:BE86)</f>
        <v>61425</v>
      </c>
    </row>
    <row r="89" spans="1:59" x14ac:dyDescent="0.3">
      <c r="A89" s="4" t="s">
        <v>14</v>
      </c>
      <c r="B89" s="5">
        <f>SUM($B$87:B87)</f>
        <v>2.6666666666666665</v>
      </c>
      <c r="C89">
        <f>SUM($B$87:C87)</f>
        <v>5.333333333333333</v>
      </c>
      <c r="D89" s="5">
        <f>SUM($B$87:D87)</f>
        <v>8</v>
      </c>
      <c r="E89" s="5">
        <f>SUM($B$87:E87)</f>
        <v>10.666666666666666</v>
      </c>
      <c r="F89" s="5">
        <f>SUM($B$87:F87)</f>
        <v>13.333333333333332</v>
      </c>
      <c r="G89" s="5">
        <f>SUM($B$87:G87)</f>
        <v>15.999999999999998</v>
      </c>
      <c r="H89" s="5">
        <f>SUM($B$87:H87)</f>
        <v>17</v>
      </c>
      <c r="I89" s="5">
        <f>SUM($B$87:I87)</f>
        <v>19</v>
      </c>
      <c r="J89" s="5">
        <f>SUM($B$87:J87)</f>
        <v>21</v>
      </c>
      <c r="K89" s="5">
        <f>SUM($B$87:K87)</f>
        <v>24</v>
      </c>
      <c r="L89" s="5">
        <f>SUM($B$87:L87)</f>
        <v>28</v>
      </c>
      <c r="M89" s="5">
        <f>SUM($B$87:M87)</f>
        <v>58</v>
      </c>
      <c r="N89" s="5">
        <f>SUM($B$87:N87)</f>
        <v>88</v>
      </c>
      <c r="O89" s="5">
        <f>SUM($B$87:O87)</f>
        <v>127</v>
      </c>
      <c r="P89" s="5">
        <f>SUM($B$87:P87)</f>
        <v>135</v>
      </c>
      <c r="Q89" s="5">
        <f>SUM($B$87:Q87)</f>
        <v>135</v>
      </c>
      <c r="R89" s="5">
        <f>SUM($B$87:R87)</f>
        <v>217</v>
      </c>
      <c r="S89" s="5">
        <f>SUM($B$87:S87)</f>
        <v>282</v>
      </c>
      <c r="T89" s="5">
        <f>SUM($B$87:T87)</f>
        <v>327</v>
      </c>
      <c r="U89" s="5">
        <f>SUM($B$87:U87)</f>
        <v>359</v>
      </c>
      <c r="V89" s="5">
        <f>SUM($B$87:V87)</f>
        <v>395</v>
      </c>
      <c r="W89" s="5">
        <f>SUM($B$87:W87)</f>
        <v>395</v>
      </c>
      <c r="X89" s="5">
        <f>SUM($B$87:X87)</f>
        <v>395</v>
      </c>
      <c r="Y89" s="5">
        <f>SUM($B$87:Y87)</f>
        <v>454</v>
      </c>
      <c r="Z89" s="5">
        <f>SUM($B$87:Z87)</f>
        <v>477</v>
      </c>
      <c r="AA89" s="5">
        <f>SUM($B$87:AA87)</f>
        <v>499</v>
      </c>
      <c r="AB89" s="5">
        <f>SUM($B$87:AB87)</f>
        <v>517</v>
      </c>
      <c r="AC89" s="5">
        <f>SUM($B$87:AC87)</f>
        <v>525</v>
      </c>
      <c r="AD89" s="5">
        <f>SUM($B$87:AD87)</f>
        <v>525</v>
      </c>
      <c r="AE89" s="5">
        <f>SUM($B$87:AE87)</f>
        <v>525</v>
      </c>
      <c r="AF89" s="5">
        <f>SUM($B$87:AF87)</f>
        <v>531</v>
      </c>
      <c r="AG89" s="5">
        <f>SUM($B$87:AG87)</f>
        <v>557</v>
      </c>
      <c r="AH89" s="5">
        <f>SUM($B$87:AH87)</f>
        <v>563</v>
      </c>
      <c r="AI89" s="5">
        <f>SUM($B$87:AI87)</f>
        <v>575</v>
      </c>
      <c r="AJ89" s="5">
        <f>SUM($B$87:AJ87)</f>
        <v>578</v>
      </c>
      <c r="AK89" s="5">
        <f>SUM($B$87:AK87)</f>
        <v>578</v>
      </c>
      <c r="AL89" s="5">
        <f>SUM($B$87:AL87)</f>
        <v>578</v>
      </c>
      <c r="AM89" s="5">
        <f>SUM($B$87:AM87)</f>
        <v>596</v>
      </c>
      <c r="AN89" s="5">
        <f>SUM($B$87:AN87)</f>
        <v>598</v>
      </c>
      <c r="AO89" s="5">
        <f>SUM($B$87:AO87)</f>
        <v>601</v>
      </c>
      <c r="AP89" s="5">
        <f>SUM($B$87:AP87)</f>
        <v>608</v>
      </c>
      <c r="AQ89" s="5">
        <f>SUM($B$87:AQ87)</f>
        <v>608</v>
      </c>
      <c r="AR89" s="5">
        <f>SUM($B$87:AR87)</f>
        <v>608</v>
      </c>
      <c r="AS89" s="5">
        <f>SUM($B$87:AS87)</f>
        <v>608</v>
      </c>
      <c r="AT89" s="5">
        <f>SUM($B$87:AT87)</f>
        <v>612</v>
      </c>
      <c r="AU89" s="5">
        <f>SUM($B$87:AU87)</f>
        <v>615</v>
      </c>
      <c r="AV89" s="5">
        <f>SUM($B$87:AV87)</f>
        <v>616</v>
      </c>
      <c r="AW89" s="5">
        <f>SUM($B$87:AW87)</f>
        <v>618</v>
      </c>
      <c r="AX89" s="5">
        <f>SUM($B$87:AX87)</f>
        <v>618</v>
      </c>
      <c r="AY89" s="5">
        <f>SUM($B$87:AY87)</f>
        <v>618</v>
      </c>
      <c r="AZ89" s="5">
        <f>SUM($B$87:AZ87)</f>
        <v>618</v>
      </c>
      <c r="BA89" s="5">
        <f>SUM($B$87:BA87)</f>
        <v>627</v>
      </c>
      <c r="BB89" s="5">
        <f>SUM($B$87:BB87)</f>
        <v>629</v>
      </c>
      <c r="BC89" s="5">
        <f>SUM($B$87:BC87)</f>
        <v>630</v>
      </c>
      <c r="BD89" s="5">
        <f>SUM($B$87:BD87)</f>
        <v>634</v>
      </c>
      <c r="BE89" s="5">
        <f>SUM($B$87:BE87)</f>
        <v>634</v>
      </c>
    </row>
    <row r="91" spans="1:59" x14ac:dyDescent="0.3">
      <c r="A91" s="4" t="s">
        <v>39</v>
      </c>
      <c r="B91" s="3">
        <v>44067</v>
      </c>
      <c r="C91" s="3">
        <v>44068</v>
      </c>
      <c r="D91" s="3">
        <v>44072</v>
      </c>
      <c r="E91" s="3">
        <v>44080</v>
      </c>
      <c r="F91" s="3">
        <v>44107</v>
      </c>
    </row>
    <row r="92" spans="1:59" x14ac:dyDescent="0.3">
      <c r="A92" s="4" t="s">
        <v>17</v>
      </c>
      <c r="B92">
        <v>5333</v>
      </c>
      <c r="C92">
        <v>7298</v>
      </c>
      <c r="D92">
        <v>10939</v>
      </c>
      <c r="E92">
        <v>21261</v>
      </c>
      <c r="F92">
        <v>76220</v>
      </c>
    </row>
    <row r="93" spans="1:59" x14ac:dyDescent="0.3">
      <c r="A93" s="4" t="s">
        <v>18</v>
      </c>
      <c r="B93">
        <v>3</v>
      </c>
      <c r="C93">
        <v>3</v>
      </c>
      <c r="D93">
        <v>7</v>
      </c>
      <c r="E93">
        <v>19</v>
      </c>
      <c r="F93">
        <v>36</v>
      </c>
    </row>
    <row r="95" spans="1:59" x14ac:dyDescent="0.3">
      <c r="A95" s="4" t="s">
        <v>45</v>
      </c>
      <c r="B95" s="3">
        <v>44086</v>
      </c>
      <c r="C95" s="3">
        <f>B95+1</f>
        <v>44087</v>
      </c>
      <c r="D95" s="3">
        <f>C95+1</f>
        <v>44088</v>
      </c>
      <c r="E95" s="3">
        <f>D95+1</f>
        <v>44089</v>
      </c>
      <c r="F95" s="3">
        <f t="shared" ref="F95:V95" si="54">E95+1</f>
        <v>44090</v>
      </c>
      <c r="G95" s="3">
        <f t="shared" si="54"/>
        <v>44091</v>
      </c>
      <c r="H95" s="3">
        <f t="shared" si="54"/>
        <v>44092</v>
      </c>
      <c r="I95" s="3">
        <f t="shared" si="54"/>
        <v>44093</v>
      </c>
      <c r="J95" s="3">
        <f t="shared" si="54"/>
        <v>44094</v>
      </c>
      <c r="K95" s="3">
        <f t="shared" si="54"/>
        <v>44095</v>
      </c>
      <c r="L95" s="3">
        <f t="shared" si="54"/>
        <v>44096</v>
      </c>
      <c r="M95" s="3">
        <f t="shared" si="54"/>
        <v>44097</v>
      </c>
      <c r="N95" s="3">
        <f t="shared" si="54"/>
        <v>44098</v>
      </c>
      <c r="O95" s="3">
        <f t="shared" si="54"/>
        <v>44099</v>
      </c>
      <c r="P95" s="3">
        <f t="shared" si="54"/>
        <v>44100</v>
      </c>
      <c r="Q95" s="3">
        <f t="shared" si="54"/>
        <v>44101</v>
      </c>
      <c r="R95" s="3">
        <f t="shared" si="54"/>
        <v>44102</v>
      </c>
      <c r="S95" s="3">
        <f t="shared" si="54"/>
        <v>44103</v>
      </c>
      <c r="T95" s="3">
        <f t="shared" si="54"/>
        <v>44104</v>
      </c>
      <c r="U95" s="3">
        <f t="shared" si="54"/>
        <v>44105</v>
      </c>
      <c r="V95" s="3">
        <f t="shared" si="54"/>
        <v>44106</v>
      </c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</row>
    <row r="96" spans="1:59" x14ac:dyDescent="0.3">
      <c r="A96" s="4" t="s">
        <v>19</v>
      </c>
      <c r="B96">
        <v>0</v>
      </c>
      <c r="C96">
        <v>0</v>
      </c>
      <c r="D96">
        <v>940</v>
      </c>
      <c r="E96">
        <v>880</v>
      </c>
      <c r="F96">
        <v>900</v>
      </c>
      <c r="G96">
        <v>770</v>
      </c>
      <c r="H96">
        <v>920</v>
      </c>
      <c r="I96">
        <v>0</v>
      </c>
      <c r="J96">
        <v>0</v>
      </c>
      <c r="K96">
        <v>900</v>
      </c>
      <c r="L96">
        <v>650</v>
      </c>
      <c r="M96">
        <v>930</v>
      </c>
      <c r="N96">
        <v>950</v>
      </c>
      <c r="O96">
        <v>1020</v>
      </c>
      <c r="P96">
        <v>0</v>
      </c>
      <c r="Q96">
        <v>0</v>
      </c>
      <c r="R96">
        <v>1010</v>
      </c>
      <c r="S96">
        <v>980</v>
      </c>
      <c r="T96">
        <v>990</v>
      </c>
      <c r="U96">
        <v>1000</v>
      </c>
      <c r="V96">
        <v>1010</v>
      </c>
    </row>
    <row r="97" spans="1:37" x14ac:dyDescent="0.3">
      <c r="A97" s="4" t="s">
        <v>20</v>
      </c>
      <c r="B97">
        <v>0</v>
      </c>
      <c r="C97">
        <v>0</v>
      </c>
      <c r="D97">
        <v>0</v>
      </c>
      <c r="E97">
        <v>1</v>
      </c>
      <c r="F97">
        <v>0</v>
      </c>
      <c r="G97">
        <v>1</v>
      </c>
      <c r="H97">
        <v>2</v>
      </c>
      <c r="I97">
        <v>0</v>
      </c>
      <c r="J97">
        <v>0</v>
      </c>
      <c r="K97">
        <v>1</v>
      </c>
      <c r="L97">
        <v>1</v>
      </c>
      <c r="M97">
        <v>1</v>
      </c>
      <c r="N97">
        <v>2</v>
      </c>
      <c r="O97">
        <v>2</v>
      </c>
      <c r="P97">
        <v>0</v>
      </c>
      <c r="Q97">
        <v>0</v>
      </c>
      <c r="R97">
        <v>0</v>
      </c>
      <c r="S97">
        <v>2</v>
      </c>
      <c r="T97">
        <v>2</v>
      </c>
      <c r="U97">
        <v>4</v>
      </c>
      <c r="V97">
        <v>2</v>
      </c>
    </row>
    <row r="98" spans="1:37" x14ac:dyDescent="0.3">
      <c r="A98" s="4" t="s">
        <v>13</v>
      </c>
      <c r="B98" s="5">
        <f>SUM($B$96:B96)</f>
        <v>0</v>
      </c>
      <c r="C98">
        <f>SUM($B$96:C96)</f>
        <v>0</v>
      </c>
      <c r="D98" s="5">
        <f>SUM($B$96:D96)</f>
        <v>940</v>
      </c>
      <c r="E98" s="5">
        <f>SUM($B$96:E96)</f>
        <v>1820</v>
      </c>
      <c r="F98" s="5">
        <f>SUM($B$96:F96)</f>
        <v>2720</v>
      </c>
      <c r="G98" s="5">
        <f>SUM($B$96:G96)</f>
        <v>3490</v>
      </c>
      <c r="H98" s="5">
        <f>SUM($B$96:H96)</f>
        <v>4410</v>
      </c>
      <c r="I98" s="5">
        <f>SUM($B$96:I96)</f>
        <v>4410</v>
      </c>
      <c r="J98" s="5">
        <f>SUM($B$96:J96)</f>
        <v>4410</v>
      </c>
      <c r="K98" s="5">
        <f>SUM($B$96:K96)</f>
        <v>5310</v>
      </c>
      <c r="L98" s="5">
        <f>SUM($B$96:L96)</f>
        <v>5960</v>
      </c>
      <c r="M98" s="5">
        <f>SUM($B$96:M96)</f>
        <v>6890</v>
      </c>
      <c r="N98" s="5">
        <f>SUM($B$96:N96)</f>
        <v>7840</v>
      </c>
      <c r="O98" s="5">
        <f>SUM($B$96:O96)</f>
        <v>8860</v>
      </c>
      <c r="P98" s="5">
        <f>SUM($B$96:P96)</f>
        <v>8860</v>
      </c>
      <c r="Q98" s="5">
        <f>SUM($B$96:Q96)</f>
        <v>8860</v>
      </c>
      <c r="R98" s="5">
        <f>SUM($B$96:R96)</f>
        <v>9870</v>
      </c>
      <c r="S98" s="5">
        <f>SUM($B$96:S96)</f>
        <v>10850</v>
      </c>
      <c r="T98" s="5">
        <f>SUM($B$96:T96)</f>
        <v>11840</v>
      </c>
      <c r="U98" s="5">
        <f>SUM($B$96:U96)</f>
        <v>12840</v>
      </c>
      <c r="V98" s="5">
        <f>SUM($B$96:V96)</f>
        <v>13850</v>
      </c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</row>
    <row r="99" spans="1:37" x14ac:dyDescent="0.3">
      <c r="A99" s="4" t="s">
        <v>14</v>
      </c>
      <c r="B99" s="5">
        <f>SUM($B$97:B97)</f>
        <v>0</v>
      </c>
      <c r="C99">
        <f>SUM($B$97:C97)</f>
        <v>0</v>
      </c>
      <c r="D99" s="5">
        <f>SUM($B$97:D97)</f>
        <v>0</v>
      </c>
      <c r="E99" s="5">
        <f>SUM($B$97:E97)</f>
        <v>1</v>
      </c>
      <c r="F99" s="5">
        <f>SUM($B$97:F97)</f>
        <v>1</v>
      </c>
      <c r="G99" s="5">
        <f>SUM($B$97:G97)</f>
        <v>2</v>
      </c>
      <c r="H99" s="5">
        <f>SUM($B$97:H97)</f>
        <v>4</v>
      </c>
      <c r="I99" s="5">
        <f>SUM($B$97:I97)</f>
        <v>4</v>
      </c>
      <c r="J99" s="5">
        <f>SUM($B$97:J97)</f>
        <v>4</v>
      </c>
      <c r="K99" s="5">
        <f>SUM($B$97:K97)</f>
        <v>5</v>
      </c>
      <c r="L99" s="5">
        <f>SUM($B$97:L97)</f>
        <v>6</v>
      </c>
      <c r="M99" s="5">
        <f>SUM($B$97:M97)</f>
        <v>7</v>
      </c>
      <c r="N99" s="5">
        <f>SUM($B$97:N97)</f>
        <v>9</v>
      </c>
      <c r="O99" s="5">
        <f>SUM($B$97:O97)</f>
        <v>11</v>
      </c>
      <c r="P99" s="5">
        <f>SUM($B$97:P97)</f>
        <v>11</v>
      </c>
      <c r="Q99" s="5">
        <f>SUM($B$97:Q97)</f>
        <v>11</v>
      </c>
      <c r="R99" s="5">
        <f>SUM($B$97:R97)</f>
        <v>11</v>
      </c>
      <c r="S99" s="5">
        <f>SUM($B$97:S97)</f>
        <v>13</v>
      </c>
      <c r="T99" s="5">
        <f>SUM($B$97:T97)</f>
        <v>15</v>
      </c>
      <c r="U99" s="5">
        <f>SUM($B$97:U97)</f>
        <v>19</v>
      </c>
      <c r="V99" s="5">
        <f>SUM($B$97:V97)</f>
        <v>21</v>
      </c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</row>
    <row r="101" spans="1:37" x14ac:dyDescent="0.3">
      <c r="A101" s="4" t="s">
        <v>47</v>
      </c>
      <c r="B101" s="3">
        <v>44066</v>
      </c>
      <c r="C101" s="3">
        <v>44073</v>
      </c>
      <c r="D101" s="3">
        <v>44078</v>
      </c>
      <c r="E101" s="3">
        <v>44107</v>
      </c>
    </row>
    <row r="102" spans="1:37" x14ac:dyDescent="0.3">
      <c r="A102" s="4" t="s">
        <v>13</v>
      </c>
      <c r="B102">
        <v>6630</v>
      </c>
      <c r="C102">
        <v>8224</v>
      </c>
      <c r="D102">
        <v>11653</v>
      </c>
      <c r="E102">
        <v>22046</v>
      </c>
    </row>
    <row r="103" spans="1:37" x14ac:dyDescent="0.3">
      <c r="A103" s="4" t="s">
        <v>14</v>
      </c>
      <c r="B103">
        <v>68</v>
      </c>
      <c r="C103">
        <v>129</v>
      </c>
      <c r="D103">
        <v>853</v>
      </c>
      <c r="E103">
        <v>1532</v>
      </c>
    </row>
  </sheetData>
  <hyperlinks>
    <hyperlink ref="G3" r:id="rId1" xr:uid="{00000000-0004-0000-0000-000000000000}"/>
    <hyperlink ref="G4" r:id="rId2" xr:uid="{00000000-0004-0000-0000-000001000000}"/>
    <hyperlink ref="G6" r:id="rId3" xr:uid="{00000000-0004-0000-0000-000004000000}"/>
    <hyperlink ref="G7" r:id="rId4" xr:uid="{00000000-0004-0000-0000-000005000000}"/>
    <hyperlink ref="G8" r:id="rId5" xr:uid="{00000000-0004-0000-0000-000006000000}"/>
    <hyperlink ref="G9" r:id="rId6" xr:uid="{B9B804B5-EEBA-44B9-9BCD-FCE4B82EF109}"/>
    <hyperlink ref="G10" r:id="rId7" xr:uid="{70B9572E-6476-4A71-A002-798C5304CA81}"/>
    <hyperlink ref="G11" r:id="rId8" xr:uid="{00964D12-76B2-40D1-8EAA-437B78CA47E6}"/>
    <hyperlink ref="G12" r:id="rId9" xr:uid="{39AF576B-3B56-47BD-80CD-F90C4B49504E}"/>
    <hyperlink ref="G2" r:id="rId10" xr:uid="{00000000-0004-0000-0000-000002000000}"/>
    <hyperlink ref="G13" r:id="rId11" xr:uid="{CF728EDE-3809-49DF-9BA3-88CA2A358FC8}"/>
    <hyperlink ref="G14" r:id="rId12" xr:uid="{39421381-8674-4DBE-B778-3493660F7B3C}"/>
    <hyperlink ref="G15" r:id="rId13" xr:uid="{A06A454C-B5AD-4DC5-9973-C867FA993589}"/>
    <hyperlink ref="G16" r:id="rId14" location="yale-testing-data" display="https://covid19.yale.edu/yale-statistics/yale-covid-19-statistics-data-tables - yale-testing-data" xr:uid="{8C65D6E3-9BD9-42E1-9069-B5660638BB35}"/>
    <hyperlink ref="G17" r:id="rId15" xr:uid="{AEC76AB5-A45A-4194-BA34-9CA00E3F430E}"/>
    <hyperlink ref="G18" r:id="rId16" xr:uid="{6F64FE69-BE34-43CC-93A1-536C513EC8A9}"/>
  </hyperlinks>
  <pageMargins left="0.7" right="0.7" top="0.75" bottom="0.75" header="0.51180555555555496" footer="0.51180555555555496"/>
  <pageSetup firstPageNumber="0" orientation="portrait" horizontalDpi="300" verticalDpi="300" r:id="rId17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jmg3</dc:creator>
  <dc:description/>
  <cp:lastModifiedBy>jmg3</cp:lastModifiedBy>
  <cp:revision>1</cp:revision>
  <dcterms:created xsi:type="dcterms:W3CDTF">2020-08-22T18:53:52Z</dcterms:created>
  <dcterms:modified xsi:type="dcterms:W3CDTF">2020-10-06T17:36:33Z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