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akov_r\Desktop\отчет раз в месяц\2023\отчет январь\final\"/>
    </mc:Choice>
  </mc:AlternateContent>
  <xr:revisionPtr revIDLastSave="0" documentId="13_ncr:1_{49BAD0C3-BE9E-4F3F-94DE-9F2AC3FBF170}" xr6:coauthVersionLast="47" xr6:coauthVersionMax="47" xr10:uidLastSave="{00000000-0000-0000-0000-000000000000}"/>
  <bookViews>
    <workbookView xWindow="-28920" yWindow="-2010" windowWidth="29040" windowHeight="17640" xr2:uid="{00000000-000D-0000-FFFF-FFFF00000000}"/>
  </bookViews>
  <sheets>
    <sheet name="Report" sheetId="1" r:id="rId1"/>
    <sheet name="Data1" sheetId="2" state="hidden" r:id="rId2"/>
    <sheet name="Data2" sheetId="3" state="hidden" r:id="rId3"/>
    <sheet name="Data3" sheetId="4" state="hidden" r:id="rId4"/>
    <sheet name="Data4" sheetId="5" state="hidden" r:id="rId5"/>
    <sheet name="Data5" sheetId="6" state="hidden" r:id="rId6"/>
    <sheet name="ABANDONS" sheetId="8" state="hidden" r:id="rId7"/>
    <sheet name="Distribution of calls" sheetId="7" r:id="rId8"/>
  </sheets>
  <definedNames>
    <definedName name="_xlnm._FilterDatabase" localSheetId="6" hidden="1">ABANDONS!$A$1:$G$13675</definedName>
    <definedName name="table__2" localSheetId="1">Data1!$A$1:$I$25</definedName>
    <definedName name="_xlnm.Print_Area" localSheetId="7">'Distribution of calls'!$A$1:$G$72</definedName>
    <definedName name="_xlnm.Print_Area" localSheetId="0">Report!$A$1:$AY$127</definedName>
  </definedNames>
  <calcPr calcId="191029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B2" i="8"/>
  <c r="C54" i="2"/>
  <c r="L2" i="2"/>
  <c r="K2" i="2" l="1"/>
  <c r="J32" i="6" l="1"/>
  <c r="I32" i="6"/>
  <c r="H32" i="6"/>
  <c r="E34" i="7"/>
  <c r="C34" i="7"/>
  <c r="AP60" i="1"/>
  <c r="B30" i="3"/>
  <c r="A2" i="8"/>
  <c r="L3" i="2" l="1"/>
  <c r="K28" i="2"/>
  <c r="D10" i="4"/>
  <c r="D9" i="4"/>
  <c r="B9" i="4"/>
  <c r="Q9" i="4"/>
  <c r="B31" i="3"/>
  <c r="B35" i="7"/>
  <c r="L29" i="2" l="1"/>
  <c r="L4" i="2"/>
  <c r="P9" i="4"/>
  <c r="N9" i="4"/>
  <c r="J9" i="4"/>
  <c r="K3" i="2"/>
  <c r="L28" i="2"/>
  <c r="L9" i="4"/>
  <c r="K9" i="4"/>
  <c r="J31" i="6"/>
  <c r="J30" i="6"/>
  <c r="I31" i="6"/>
  <c r="I30" i="6"/>
  <c r="H31" i="6"/>
  <c r="H30" i="6"/>
  <c r="E42" i="7"/>
  <c r="C61" i="7"/>
  <c r="C43" i="7"/>
  <c r="C42" i="7"/>
  <c r="C41" i="7"/>
  <c r="C40" i="7"/>
  <c r="C39" i="7"/>
  <c r="C38" i="7"/>
  <c r="E33" i="7"/>
  <c r="E32" i="7"/>
  <c r="C33" i="7"/>
  <c r="C32" i="7"/>
  <c r="BC33" i="7"/>
  <c r="BD33" i="7" s="1"/>
  <c r="BC31" i="7"/>
  <c r="BD31" i="7" s="1"/>
  <c r="B62" i="7"/>
  <c r="U56" i="8"/>
  <c r="S56" i="8"/>
  <c r="Q56" i="8"/>
  <c r="O56" i="8"/>
  <c r="M56" i="8"/>
  <c r="K56" i="8"/>
  <c r="I56" i="8"/>
  <c r="O16" i="4"/>
  <c r="M16" i="4"/>
  <c r="Q15" i="4"/>
  <c r="Q14" i="4"/>
  <c r="Q13" i="4"/>
  <c r="Q12" i="4"/>
  <c r="Q11" i="4"/>
  <c r="Q10" i="4"/>
  <c r="D72" i="7"/>
  <c r="B72" i="7"/>
  <c r="D62" i="7"/>
  <c r="D35" i="7"/>
  <c r="K29" i="2" l="1"/>
  <c r="K4" i="2"/>
  <c r="L5" i="2"/>
  <c r="L30" i="2"/>
  <c r="Q16" i="4"/>
  <c r="C1" i="4"/>
  <c r="K5" i="2" l="1"/>
  <c r="K30" i="2"/>
  <c r="L6" i="2"/>
  <c r="L31" i="2"/>
  <c r="E61" i="7"/>
  <c r="E38" i="7"/>
  <c r="E39" i="7"/>
  <c r="E40" i="7"/>
  <c r="E41" i="7"/>
  <c r="E43" i="7"/>
  <c r="L7" i="2" l="1"/>
  <c r="L32" i="2"/>
  <c r="K6" i="2"/>
  <c r="K31" i="2"/>
  <c r="C20" i="3"/>
  <c r="C19" i="3"/>
  <c r="C18" i="3"/>
  <c r="C17" i="3"/>
  <c r="C16" i="3"/>
  <c r="C15" i="3"/>
  <c r="C14" i="3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K7" i="2" l="1"/>
  <c r="K32" i="2"/>
  <c r="L8" i="2"/>
  <c r="L33" i="2"/>
  <c r="I15" i="4"/>
  <c r="H15" i="4"/>
  <c r="G15" i="4"/>
  <c r="F15" i="4"/>
  <c r="D15" i="4"/>
  <c r="B15" i="4"/>
  <c r="I14" i="4"/>
  <c r="H14" i="4"/>
  <c r="G14" i="4"/>
  <c r="F14" i="4"/>
  <c r="D14" i="4"/>
  <c r="B14" i="4"/>
  <c r="I13" i="4"/>
  <c r="H13" i="4"/>
  <c r="G13" i="4"/>
  <c r="F13" i="4"/>
  <c r="D13" i="4"/>
  <c r="B13" i="4"/>
  <c r="I12" i="4"/>
  <c r="H12" i="4"/>
  <c r="G12" i="4"/>
  <c r="F12" i="4"/>
  <c r="D12" i="4"/>
  <c r="B12" i="4"/>
  <c r="I11" i="4"/>
  <c r="H11" i="4"/>
  <c r="G11" i="4"/>
  <c r="F11" i="4"/>
  <c r="D11" i="4"/>
  <c r="B11" i="4"/>
  <c r="I10" i="4"/>
  <c r="H10" i="4"/>
  <c r="G10" i="4"/>
  <c r="F10" i="4"/>
  <c r="B10" i="4"/>
  <c r="N10" i="4" s="1"/>
  <c r="I9" i="4"/>
  <c r="H9" i="4"/>
  <c r="G9" i="4"/>
  <c r="F9" i="4"/>
  <c r="E7" i="4"/>
  <c r="E15" i="4" s="1"/>
  <c r="C7" i="4"/>
  <c r="C15" i="4" s="1"/>
  <c r="E6" i="4"/>
  <c r="E14" i="4" s="1"/>
  <c r="C6" i="4"/>
  <c r="C14" i="4" s="1"/>
  <c r="E5" i="4"/>
  <c r="E13" i="4" s="1"/>
  <c r="C5" i="4"/>
  <c r="C13" i="4" s="1"/>
  <c r="E4" i="4"/>
  <c r="E12" i="4" s="1"/>
  <c r="C4" i="4"/>
  <c r="C12" i="4" s="1"/>
  <c r="E3" i="4"/>
  <c r="E11" i="4" s="1"/>
  <c r="C3" i="4"/>
  <c r="C11" i="4" s="1"/>
  <c r="E2" i="4"/>
  <c r="E10" i="4" s="1"/>
  <c r="C2" i="4"/>
  <c r="C10" i="4" s="1"/>
  <c r="E1" i="4"/>
  <c r="E9" i="4" s="1"/>
  <c r="C9" i="4"/>
  <c r="L9" i="2" l="1"/>
  <c r="L34" i="2"/>
  <c r="K8" i="2"/>
  <c r="K33" i="2"/>
  <c r="P11" i="4"/>
  <c r="N11" i="4"/>
  <c r="P13" i="4"/>
  <c r="N13" i="4"/>
  <c r="P15" i="4"/>
  <c r="N15" i="4"/>
  <c r="P10" i="4"/>
  <c r="P12" i="4"/>
  <c r="N12" i="4"/>
  <c r="P14" i="4"/>
  <c r="N14" i="4"/>
  <c r="J15" i="4"/>
  <c r="K12" i="4"/>
  <c r="J10" i="4"/>
  <c r="B16" i="4"/>
  <c r="L16" i="4"/>
  <c r="L10" i="4"/>
  <c r="L14" i="4"/>
  <c r="D17" i="4"/>
  <c r="D16" i="4"/>
  <c r="B17" i="4"/>
  <c r="L11" i="4"/>
  <c r="L13" i="4"/>
  <c r="L15" i="4"/>
  <c r="J12" i="4"/>
  <c r="J13" i="4"/>
  <c r="J11" i="4"/>
  <c r="L12" i="4"/>
  <c r="K15" i="4"/>
  <c r="K11" i="4"/>
  <c r="K10" i="4"/>
  <c r="K14" i="4"/>
  <c r="J14" i="4"/>
  <c r="K13" i="4"/>
  <c r="K9" i="2" l="1"/>
  <c r="K34" i="2"/>
  <c r="L10" i="2"/>
  <c r="L35" i="2"/>
  <c r="J16" i="4"/>
  <c r="K17" i="4"/>
  <c r="K16" i="4"/>
  <c r="J17" i="4"/>
  <c r="L17" i="4"/>
  <c r="K10" i="2" l="1"/>
  <c r="K35" i="2"/>
  <c r="L11" i="2"/>
  <c r="L36" i="2"/>
  <c r="C8" i="3"/>
  <c r="C7" i="3"/>
  <c r="C6" i="3"/>
  <c r="C5" i="3"/>
  <c r="C4" i="3"/>
  <c r="C3" i="3"/>
  <c r="C2" i="3"/>
  <c r="L12" i="2" l="1"/>
  <c r="L37" i="2"/>
  <c r="K11" i="2"/>
  <c r="K36" i="2"/>
  <c r="C9" i="3"/>
  <c r="D8" i="3" s="1"/>
  <c r="D2" i="3" l="1"/>
  <c r="B10" i="3"/>
  <c r="K12" i="2"/>
  <c r="K37" i="2"/>
  <c r="L13" i="2"/>
  <c r="L38" i="2"/>
  <c r="D7" i="3"/>
  <c r="D3" i="3"/>
  <c r="D6" i="3"/>
  <c r="D4" i="3"/>
  <c r="D5" i="3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33" i="3" l="1"/>
  <c r="AN91" i="1" s="1"/>
  <c r="L14" i="2"/>
  <c r="L39" i="2"/>
  <c r="K13" i="2"/>
  <c r="K38" i="2"/>
  <c r="J7" i="6"/>
  <c r="I6" i="6"/>
  <c r="K14" i="2" l="1"/>
  <c r="K39" i="2"/>
  <c r="L15" i="2"/>
  <c r="L40" i="2"/>
  <c r="C46" i="7"/>
  <c r="C45" i="7"/>
  <c r="L16" i="2" l="1"/>
  <c r="L41" i="2"/>
  <c r="K15" i="2"/>
  <c r="K40" i="2"/>
  <c r="C65" i="7"/>
  <c r="C66" i="7"/>
  <c r="C67" i="7"/>
  <c r="C68" i="7"/>
  <c r="C69" i="7"/>
  <c r="C70" i="7"/>
  <c r="C71" i="7"/>
  <c r="K16" i="2" l="1"/>
  <c r="K41" i="2"/>
  <c r="L17" i="2"/>
  <c r="L42" i="2"/>
  <c r="BB29" i="7"/>
  <c r="L18" i="2" l="1"/>
  <c r="L43" i="2"/>
  <c r="K17" i="2"/>
  <c r="K42" i="2"/>
  <c r="AB92" i="1"/>
  <c r="AB93" i="1"/>
  <c r="K18" i="2" l="1"/>
  <c r="K43" i="2"/>
  <c r="L19" i="2"/>
  <c r="L44" i="2"/>
  <c r="H72" i="7"/>
  <c r="H62" i="7"/>
  <c r="H66" i="7"/>
  <c r="H34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L20" i="2" l="1"/>
  <c r="L45" i="2"/>
  <c r="K19" i="2"/>
  <c r="K44" i="2"/>
  <c r="J34" i="7"/>
  <c r="K20" i="2" l="1"/>
  <c r="K45" i="2"/>
  <c r="L21" i="2"/>
  <c r="L46" i="2"/>
  <c r="E46" i="7"/>
  <c r="E45" i="7"/>
  <c r="L22" i="2" l="1"/>
  <c r="L47" i="2"/>
  <c r="K21" i="2"/>
  <c r="K46" i="2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4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4" i="7"/>
  <c r="C60" i="7"/>
  <c r="K22" i="2" l="1"/>
  <c r="K47" i="2"/>
  <c r="L23" i="2"/>
  <c r="L48" i="2"/>
  <c r="I2" i="6"/>
  <c r="J2" i="6"/>
  <c r="I3" i="6"/>
  <c r="J3" i="6"/>
  <c r="I4" i="6"/>
  <c r="J4" i="6"/>
  <c r="I5" i="6"/>
  <c r="J5" i="6"/>
  <c r="J6" i="6"/>
  <c r="I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K23" i="2" l="1"/>
  <c r="K48" i="2"/>
  <c r="L24" i="2"/>
  <c r="L49" i="2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4" i="7"/>
  <c r="L25" i="2" l="1"/>
  <c r="L51" i="2" s="1"/>
  <c r="L50" i="2"/>
  <c r="K24" i="2"/>
  <c r="K49" i="2"/>
  <c r="E65" i="7"/>
  <c r="E66" i="7"/>
  <c r="E67" i="7"/>
  <c r="E68" i="7"/>
  <c r="E69" i="7"/>
  <c r="E70" i="7"/>
  <c r="E71" i="7"/>
  <c r="E60" i="7"/>
  <c r="K25" i="2" l="1"/>
  <c r="K51" i="2" s="1"/>
  <c r="K50" i="2"/>
</calcChain>
</file>

<file path=xl/sharedStrings.xml><?xml version="1.0" encoding="utf-8"?>
<sst xmlns="http://schemas.openxmlformats.org/spreadsheetml/2006/main" count="392" uniqueCount="185">
  <si>
    <t>Распределение принятых звонков по рабочим местам операторов</t>
  </si>
  <si>
    <t>Распределение входящих принятый и не принятых звонков по дням недели</t>
  </si>
  <si>
    <t>Workplace 1221 / Рабочее место 1221</t>
  </si>
  <si>
    <t>Workplace 1223 / Рабочее место 1223</t>
  </si>
  <si>
    <t xml:space="preserve">Supervisors POS / Супервайзеры ПП </t>
  </si>
  <si>
    <t>Workplace 1224 / Рабочее место 1224</t>
  </si>
  <si>
    <t>Распределение обработанных и не обработанных входящих звонков</t>
  </si>
  <si>
    <t>Number of received calls by the operator / Количество принятых звонков оператором</t>
  </si>
  <si>
    <t>The number of calls not received by the operator / Количество не принятых звонков оператором</t>
  </si>
  <si>
    <t>Распределение времени ожидания для ответа клиенту</t>
  </si>
  <si>
    <t>Answered calls / Отвеченные звонки</t>
  </si>
  <si>
    <t>Unanswered calls / Не отвеченные звонки</t>
  </si>
  <si>
    <t>Night calls / Ночные звонки в не рабочее время</t>
  </si>
  <si>
    <t>Среднее время ожидания и разговора с клиентом</t>
  </si>
  <si>
    <t>Average talk time with the client / Среднее время разговора с клиентом</t>
  </si>
  <si>
    <t>Average response time from the operator / Среднее время ожидания ответа от оператора</t>
  </si>
  <si>
    <t>Hour</t>
  </si>
  <si>
    <t>Answered</t>
  </si>
  <si>
    <t>% Answ</t>
  </si>
  <si>
    <t>Unanswered</t>
  </si>
  <si>
    <t>% Unansw</t>
  </si>
  <si>
    <t>Avg Durat.</t>
  </si>
  <si>
    <t>Avg Hold</t>
  </si>
  <si>
    <t>Login</t>
  </si>
  <si>
    <t>Logoff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</si>
  <si>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</si>
  <si>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</si>
  <si>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</si>
  <si>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</si>
  <si>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</si>
  <si>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</si>
  <si>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</si>
  <si>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</si>
  <si>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</si>
  <si>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</si>
  <si>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</t>
  </si>
  <si>
    <t>Answer   </t>
  </si>
  <si>
    <t>Count   </t>
  </si>
  <si>
    <t>delta</t>
  </si>
  <si>
    <t>&lt;15 secs</t>
  </si>
  <si>
    <t>&lt;30 secs</t>
  </si>
  <si>
    <t>&lt;45 secs</t>
  </si>
  <si>
    <t>&lt;60 secs</t>
  </si>
  <si>
    <t>&lt;75 secs</t>
  </si>
  <si>
    <t>&lt;90 secs</t>
  </si>
  <si>
    <t>Sunday</t>
  </si>
  <si>
    <t>Monday</t>
  </si>
  <si>
    <t>Tuesday</t>
  </si>
  <si>
    <t>Wednesday</t>
  </si>
  <si>
    <t>Thursday</t>
  </si>
  <si>
    <t>Friday</t>
  </si>
  <si>
    <t>Saturday</t>
  </si>
  <si>
    <t>Average talk time with the client in mounth/ Среднее время разговора с клиентом по месяцу</t>
  </si>
  <si>
    <t>Average response time from the operator in mounth/ Среднее время ожидания ответа от оператора по месяцу</t>
  </si>
  <si>
    <t>Дата</t>
  </si>
  <si>
    <t>Принято звонков</t>
  </si>
  <si>
    <t>потеряно число</t>
  </si>
  <si>
    <t>Потеряно %</t>
  </si>
  <si>
    <t>Средняя продолжтительность</t>
  </si>
  <si>
    <t>Среднее время ожидания</t>
  </si>
  <si>
    <t>Распределение звонков по числам месяца</t>
  </si>
  <si>
    <t>% from total quantity of calls</t>
  </si>
  <si>
    <t>% от всего количества звонков</t>
  </si>
  <si>
    <t xml:space="preserve"> </t>
  </si>
  <si>
    <t>Ежедневная статистика / Daily statistics</t>
  </si>
  <si>
    <r>
      <t xml:space="preserve">Дата
</t>
    </r>
    <r>
      <rPr>
        <sz val="11"/>
        <color rgb="FF000000"/>
        <rFont val="Calibri"/>
        <family val="2"/>
        <charset val="204"/>
      </rPr>
      <t>Date</t>
    </r>
  </si>
  <si>
    <r>
      <t xml:space="preserve">Принято звонков
</t>
    </r>
    <r>
      <rPr>
        <sz val="11"/>
        <color rgb="FF000000"/>
        <rFont val="Calibri"/>
        <family val="2"/>
        <charset val="204"/>
      </rPr>
      <t>Accepted calls</t>
    </r>
  </si>
  <si>
    <r>
      <t xml:space="preserve">Потеряно звонков
</t>
    </r>
    <r>
      <rPr>
        <sz val="11"/>
        <color rgb="FF000000"/>
        <rFont val="Calibri"/>
        <family val="2"/>
        <charset val="204"/>
      </rPr>
      <t>Missed calls</t>
    </r>
  </si>
  <si>
    <r>
      <t xml:space="preserve">Потеряно %
</t>
    </r>
    <r>
      <rPr>
        <sz val="11"/>
        <color rgb="FF000000"/>
        <rFont val="Calibri"/>
        <family val="2"/>
        <charset val="204"/>
      </rPr>
      <t>Missed %</t>
    </r>
  </si>
  <si>
    <t>Тех данные</t>
  </si>
  <si>
    <t>Почасовая статистика / Hourly statistics</t>
  </si>
  <si>
    <r>
      <t xml:space="preserve">По часам
</t>
    </r>
    <r>
      <rPr>
        <sz val="11"/>
        <color rgb="FF000000"/>
        <rFont val="Calibri"/>
        <family val="2"/>
        <charset val="204"/>
      </rPr>
      <t>By hours</t>
    </r>
  </si>
  <si>
    <r>
      <t xml:space="preserve">Принято
</t>
    </r>
    <r>
      <rPr>
        <sz val="11"/>
        <color rgb="FF000000"/>
        <rFont val="Calibri"/>
        <family val="2"/>
        <charset val="204"/>
      </rPr>
      <t>Accepted</t>
    </r>
  </si>
  <si>
    <r>
      <t xml:space="preserve">Время разговора (сек)
</t>
    </r>
    <r>
      <rPr>
        <sz val="11"/>
        <color rgb="FF000000"/>
        <rFont val="Calibri"/>
        <family val="2"/>
        <charset val="204"/>
      </rPr>
      <t>Call time (sec)</t>
    </r>
  </si>
  <si>
    <t>Понедельная статистика / Weekly statistics</t>
  </si>
  <si>
    <r>
      <t xml:space="preserve">По дням недели
</t>
    </r>
    <r>
      <rPr>
        <sz val="11"/>
        <color rgb="FF000000"/>
        <rFont val="Calibri"/>
        <family val="2"/>
        <charset val="204"/>
      </rPr>
      <t>By days of week</t>
    </r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</si>
  <si>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</si>
  <si>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</si>
  <si>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</si>
  <si>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</si>
  <si>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</si>
  <si>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</si>
  <si>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Суббота</t>
  </si>
  <si>
    <t>1. Distribution of received calls to operator workplaces</t>
  </si>
  <si>
    <t>2. Distribution of incoming missed calls on the days of the week</t>
  </si>
  <si>
    <t>3. Distribution of processed and not processed incoming calls</t>
  </si>
  <si>
    <t>Распределение ночных звонков по часам</t>
  </si>
  <si>
    <t>4. Distribution of the night calls by hours</t>
  </si>
  <si>
    <t>5. Average waiting time and talking with the client</t>
  </si>
  <si>
    <t>6. Distribution of the waiting time for the response to the client</t>
  </si>
  <si>
    <t>7. Distribution of calls by days</t>
  </si>
  <si>
    <t>Total calls / Суммарное количество звонков</t>
  </si>
  <si>
    <t>T</t>
  </si>
  <si>
    <t>Среднее время разговора вундах
Average call time in seconds</t>
  </si>
  <si>
    <t>Время разговора в секундах</t>
  </si>
  <si>
    <r>
      <t xml:space="preserve">Время ожидания (сек)
</t>
    </r>
    <r>
      <rPr>
        <sz val="11"/>
        <color rgb="FF000000"/>
        <rFont val="Calibri"/>
        <family val="2"/>
        <charset val="204"/>
      </rPr>
      <t>Waiting time (sec)</t>
    </r>
  </si>
  <si>
    <r>
      <t xml:space="preserve">Средняя продолжительность (мин)
</t>
    </r>
    <r>
      <rPr>
        <sz val="11"/>
        <color theme="1"/>
        <rFont val="Calibri"/>
        <family val="2"/>
        <charset val="204"/>
        <scheme val="minor"/>
      </rPr>
      <t>Average length (min)</t>
    </r>
  </si>
  <si>
    <r>
      <t xml:space="preserve">Среднее время ожидания (сек)
</t>
    </r>
    <r>
      <rPr>
        <sz val="11"/>
        <color theme="1"/>
        <rFont val="Calibri"/>
        <family val="2"/>
        <charset val="204"/>
        <scheme val="minor"/>
      </rPr>
      <t>Average waiting time (sec)</t>
    </r>
  </si>
  <si>
    <r>
      <t xml:space="preserve">Принято %
</t>
    </r>
    <r>
      <rPr>
        <sz val="11"/>
        <color theme="1"/>
        <rFont val="Calibri"/>
        <family val="2"/>
        <charset val="204"/>
        <scheme val="minor"/>
      </rPr>
      <t>Accepted</t>
    </r>
    <r>
      <rPr>
        <sz val="11"/>
        <color rgb="FF000000"/>
        <rFont val="Calibri"/>
        <family val="2"/>
        <charset val="204"/>
      </rPr>
      <t xml:space="preserve"> %</t>
    </r>
  </si>
  <si>
    <r>
      <t xml:space="preserve">Потеряно звонков
</t>
    </r>
    <r>
      <rPr>
        <sz val="11"/>
        <color theme="1"/>
        <rFont val="Calibri"/>
        <family val="2"/>
        <charset val="204"/>
        <scheme val="minor"/>
      </rPr>
      <t>Missed calls</t>
    </r>
  </si>
  <si>
    <r>
      <t xml:space="preserve">Принято %
</t>
    </r>
    <r>
      <rPr>
        <sz val="11"/>
        <color theme="1"/>
        <rFont val="Calibri"/>
        <family val="2"/>
        <charset val="204"/>
        <scheme val="minor"/>
      </rPr>
      <t>Accepted %</t>
    </r>
  </si>
  <si>
    <r>
      <t xml:space="preserve">Потеряно %
</t>
    </r>
    <r>
      <rPr>
        <sz val="11"/>
        <color theme="1"/>
        <rFont val="Calibri"/>
        <family val="2"/>
        <charset val="204"/>
        <scheme val="minor"/>
      </rPr>
      <t>Missed %</t>
    </r>
  </si>
  <si>
    <r>
      <t xml:space="preserve">Время разговора
</t>
    </r>
    <r>
      <rPr>
        <sz val="11"/>
        <color rgb="FF000000"/>
        <rFont val="Calibri"/>
        <family val="2"/>
        <charset val="204"/>
      </rPr>
      <t>Call time (sec)</t>
    </r>
  </si>
  <si>
    <r>
      <t xml:space="preserve">Время ожидания
</t>
    </r>
    <r>
      <rPr>
        <sz val="11"/>
        <color rgb="FF000000"/>
        <rFont val="Calibri"/>
        <family val="2"/>
        <charset val="204"/>
      </rPr>
      <t>Waiting time (sec)</t>
    </r>
  </si>
  <si>
    <t>&gt;91+ secs</t>
  </si>
  <si>
    <t>Workplace 1222 / Рабочее место 1222</t>
  </si>
  <si>
    <r>
      <t xml:space="preserve">Принято
</t>
    </r>
    <r>
      <rPr>
        <sz val="11"/>
        <color theme="1"/>
        <rFont val="Calibri"/>
        <family val="2"/>
        <charset val="204"/>
        <scheme val="minor"/>
      </rPr>
      <t>Accepted</t>
    </r>
  </si>
  <si>
    <t>=</t>
  </si>
  <si>
    <t>0.00 %</t>
  </si>
  <si>
    <t>%</t>
  </si>
  <si>
    <t>All days</t>
  </si>
  <si>
    <t>The number of night calls / Количество ночных звонков</t>
  </si>
  <si>
    <t>The number of calls not received by the operator / Количество непринятых звонков оператором</t>
  </si>
  <si>
    <t>KPI</t>
  </si>
  <si>
    <t>%unanswered min</t>
  </si>
  <si>
    <t>%unanswered max</t>
  </si>
  <si>
    <t>KPI-u</t>
  </si>
  <si>
    <t>KPI-w</t>
  </si>
  <si>
    <t>% Unanswered</t>
  </si>
  <si>
    <t>день недели</t>
  </si>
  <si>
    <t>Callerid</t>
  </si>
  <si>
    <t>Очередь</t>
  </si>
  <si>
    <t>Событие</t>
  </si>
  <si>
    <t>Время ожидания</t>
  </si>
  <si>
    <t>ABANDON</t>
  </si>
  <si>
    <t>вск</t>
  </si>
  <si>
    <t>пн</t>
  </si>
  <si>
    <t>вт</t>
  </si>
  <si>
    <t>ср</t>
  </si>
  <si>
    <t>чт</t>
  </si>
  <si>
    <t>пт</t>
  </si>
  <si>
    <t>сб</t>
  </si>
  <si>
    <t>un</t>
  </si>
  <si>
    <t>n</t>
  </si>
  <si>
    <t>час</t>
  </si>
  <si>
    <t>дата</t>
  </si>
  <si>
    <t>Всего
Total</t>
  </si>
  <si>
    <t>EXITWITHTIMEOUT</t>
  </si>
  <si>
    <t>Night Calls</t>
  </si>
  <si>
    <t>3.32 %</t>
  </si>
  <si>
    <t>01.1.2023-31.1.2023</t>
  </si>
  <si>
    <t>1.31 %</t>
  </si>
  <si>
    <t>2.78 %</t>
  </si>
  <si>
    <t>3.01 %</t>
  </si>
  <si>
    <t>3.55 %</t>
  </si>
  <si>
    <t>3.43 %</t>
  </si>
  <si>
    <t>4.01 %</t>
  </si>
  <si>
    <t>5.56 %</t>
  </si>
  <si>
    <t>2.55 %</t>
  </si>
  <si>
    <t>1.85 %</t>
  </si>
  <si>
    <t>2.93 %</t>
  </si>
  <si>
    <t>4.82 %</t>
  </si>
  <si>
    <t>8.33 %</t>
  </si>
  <si>
    <t>5.13 %</t>
  </si>
  <si>
    <t>4.05 %</t>
  </si>
  <si>
    <t>3.82 %</t>
  </si>
  <si>
    <t>3.47 %</t>
  </si>
  <si>
    <t>2.43 %</t>
  </si>
  <si>
    <t>1.93 %</t>
  </si>
  <si>
    <t>4.28 %</t>
  </si>
  <si>
    <t>3.28 %</t>
  </si>
  <si>
    <t>4.48 %</t>
  </si>
  <si>
    <t>2.39 %</t>
  </si>
  <si>
    <t>2.05 %</t>
  </si>
  <si>
    <t>3.40 %</t>
  </si>
  <si>
    <t>2.59 %</t>
  </si>
  <si>
    <t>11.11 %</t>
  </si>
  <si>
    <t>2.12 %</t>
  </si>
  <si>
    <t>2.70 %</t>
  </si>
  <si>
    <t>3.86 %</t>
  </si>
  <si>
    <t>5.75 %</t>
  </si>
  <si>
    <t>8.84 %</t>
  </si>
  <si>
    <t>13.89 %</t>
  </si>
  <si>
    <t>8.57 %</t>
  </si>
  <si>
    <t>9.69 %</t>
  </si>
  <si>
    <t>7.56 %</t>
  </si>
  <si>
    <t>8.61 %</t>
  </si>
  <si>
    <t>8.30 %</t>
  </si>
  <si>
    <t>8.34 %</t>
  </si>
  <si>
    <t>7.02 %</t>
  </si>
  <si>
    <t>5.63 %</t>
  </si>
  <si>
    <t>5.87 %</t>
  </si>
  <si>
    <t>3.51 %</t>
  </si>
  <si>
    <t>3.59 %</t>
  </si>
  <si>
    <t>0.04 %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</si>
</sst>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h];@"/>
    <numFmt numFmtId="166" formatCode="0.0"/>
    <numFmt numFmtId="167" formatCode="dddd"/>
  </numFmts>
  <fonts count="27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11"/>
      <color rgb="FF333333"/>
      <name val="Open Sans"/>
      <family val="2"/>
      <charset val="204"/>
    </font>
    <font>
      <sz val="16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7"/>
      <color rgb="FF333333"/>
      <name val="Verdan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7"/>
      <color rgb="FF333333"/>
      <name val="Verdana"/>
    </font>
  </fonts>
  <fills count="24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rgb="FF326E87"/>
      </left>
      <right/>
      <top style="medium">
        <color rgb="FF326E87"/>
      </top>
      <bottom style="medium">
        <color rgb="FF326E8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2" borderId="0"/>
  </cellStyleXfs>
  <cellXfs count="147"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20" fontId="0" fillId="2" borderId="0" xfId="0" applyNumberFormat="1" applyFill="1"/>
    <xf numFmtId="0" fontId="5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6" fillId="7" borderId="0" xfId="0" applyFont="1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6" fillId="9" borderId="0" xfId="0" applyFont="1" applyFill="1"/>
    <xf numFmtId="0" fontId="6" fillId="8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 vertical="center" readingOrder="1"/>
    </xf>
    <xf numFmtId="9" fontId="5" fillId="3" borderId="2" xfId="0" applyNumberFormat="1" applyFont="1" applyFill="1" applyBorder="1" applyAlignment="1">
      <alignment vertical="center" wrapText="1"/>
    </xf>
    <xf numFmtId="0" fontId="6" fillId="10" borderId="0" xfId="0" applyFont="1" applyFill="1"/>
    <xf numFmtId="9" fontId="0" fillId="2" borderId="0" xfId="0" applyNumberFormat="1" applyFill="1"/>
    <xf numFmtId="0" fontId="0" fillId="0" borderId="0" xfId="0"/>
    <xf numFmtId="0" fontId="11" fillId="14" borderId="0" xfId="0" applyFont="1" applyFill="1" applyAlignment="1">
      <alignment horizontal="center" vertical="center" wrapText="1"/>
    </xf>
    <xf numFmtId="0" fontId="6" fillId="15" borderId="0" xfId="0" applyFont="1" applyFill="1"/>
    <xf numFmtId="0" fontId="0" fillId="15" borderId="0" xfId="0" applyFill="1"/>
    <xf numFmtId="0" fontId="0" fillId="16" borderId="0" xfId="0" applyFill="1"/>
    <xf numFmtId="0" fontId="6" fillId="11" borderId="0" xfId="0" applyFont="1" applyFill="1"/>
    <xf numFmtId="0" fontId="12" fillId="5" borderId="0" xfId="0" applyFont="1" applyFill="1"/>
    <xf numFmtId="0" fontId="3" fillId="2" borderId="0" xfId="1"/>
    <xf numFmtId="0" fontId="14" fillId="17" borderId="4" xfId="1" applyFont="1" applyFill="1" applyBorder="1" applyAlignment="1">
      <alignment horizontal="center" vertical="center"/>
    </xf>
    <xf numFmtId="0" fontId="17" fillId="12" borderId="6" xfId="1" applyFont="1" applyFill="1" applyBorder="1" applyAlignment="1">
      <alignment horizontal="center" vertical="center" wrapText="1"/>
    </xf>
    <xf numFmtId="14" fontId="16" fillId="13" borderId="8" xfId="1" applyNumberFormat="1" applyFont="1" applyFill="1" applyBorder="1" applyAlignment="1">
      <alignment horizontal="center" vertical="center" wrapText="1"/>
    </xf>
    <xf numFmtId="0" fontId="17" fillId="13" borderId="9" xfId="1" applyFont="1" applyFill="1" applyBorder="1" applyAlignment="1">
      <alignment horizontal="center" vertical="center" wrapText="1"/>
    </xf>
    <xf numFmtId="0" fontId="3" fillId="2" borderId="10" xfId="1" applyBorder="1" applyAlignment="1">
      <alignment horizontal="center" vertical="center"/>
    </xf>
    <xf numFmtId="0" fontId="17" fillId="12" borderId="9" xfId="1" applyFont="1" applyFill="1" applyBorder="1" applyAlignment="1">
      <alignment horizontal="center" vertical="center" wrapText="1"/>
    </xf>
    <xf numFmtId="0" fontId="17" fillId="15" borderId="9" xfId="1" applyFont="1" applyFill="1" applyBorder="1" applyAlignment="1">
      <alignment horizontal="center" vertical="center" wrapText="1"/>
    </xf>
    <xf numFmtId="0" fontId="3" fillId="2" borderId="0" xfId="1" applyAlignment="1">
      <alignment horizontal="center" vertical="center"/>
    </xf>
    <xf numFmtId="0" fontId="15" fillId="2" borderId="3" xfId="1" applyFont="1" applyBorder="1" applyAlignment="1">
      <alignment horizontal="center"/>
    </xf>
    <xf numFmtId="0" fontId="16" fillId="12" borderId="8" xfId="1" applyFont="1" applyFill="1" applyBorder="1" applyAlignment="1">
      <alignment horizontal="center" vertical="center" wrapText="1"/>
    </xf>
    <xf numFmtId="0" fontId="17" fillId="12" borderId="10" xfId="1" applyFont="1" applyFill="1" applyBorder="1" applyAlignment="1">
      <alignment horizontal="center" vertical="center" wrapText="1"/>
    </xf>
    <xf numFmtId="0" fontId="16" fillId="13" borderId="8" xfId="1" applyFont="1" applyFill="1" applyBorder="1" applyAlignment="1">
      <alignment horizontal="center" vertical="center" wrapText="1"/>
    </xf>
    <xf numFmtId="0" fontId="17" fillId="13" borderId="10" xfId="1" applyFont="1" applyFill="1" applyBorder="1" applyAlignment="1">
      <alignment horizontal="center" vertical="center" wrapText="1"/>
    </xf>
    <xf numFmtId="0" fontId="17" fillId="13" borderId="14" xfId="1" applyFont="1" applyFill="1" applyBorder="1" applyAlignment="1">
      <alignment horizontal="center" vertical="center" wrapText="1"/>
    </xf>
    <xf numFmtId="0" fontId="14" fillId="17" borderId="15" xfId="1" applyFont="1" applyFill="1" applyBorder="1" applyAlignment="1">
      <alignment horizontal="center" vertical="center"/>
    </xf>
    <xf numFmtId="0" fontId="17" fillId="12" borderId="13" xfId="1" applyFont="1" applyFill="1" applyBorder="1" applyAlignment="1">
      <alignment horizontal="center" vertical="center" wrapText="1"/>
    </xf>
    <xf numFmtId="0" fontId="17" fillId="12" borderId="14" xfId="1" applyFont="1" applyFill="1" applyBorder="1" applyAlignment="1">
      <alignment horizontal="center" vertical="center" wrapText="1"/>
    </xf>
    <xf numFmtId="164" fontId="17" fillId="13" borderId="9" xfId="1" applyNumberFormat="1" applyFont="1" applyFill="1" applyBorder="1" applyAlignment="1">
      <alignment horizontal="center" vertical="center" wrapText="1"/>
    </xf>
    <xf numFmtId="164" fontId="17" fillId="12" borderId="9" xfId="1" applyNumberFormat="1" applyFont="1" applyFill="1" applyBorder="1" applyAlignment="1">
      <alignment horizontal="center" vertical="center" wrapText="1"/>
    </xf>
    <xf numFmtId="164" fontId="3" fillId="2" borderId="7" xfId="1" applyNumberFormat="1" applyBorder="1" applyAlignment="1">
      <alignment horizontal="center" vertical="center"/>
    </xf>
    <xf numFmtId="0" fontId="13" fillId="2" borderId="0" xfId="0" applyFont="1" applyFill="1"/>
    <xf numFmtId="0" fontId="13" fillId="15" borderId="0" xfId="0" applyFont="1" applyFill="1"/>
    <xf numFmtId="0" fontId="7" fillId="2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4" fillId="18" borderId="4" xfId="1" applyFont="1" applyFill="1" applyBorder="1" applyAlignment="1">
      <alignment horizontal="center" vertical="center"/>
    </xf>
    <xf numFmtId="0" fontId="14" fillId="18" borderId="5" xfId="1" applyFont="1" applyFill="1" applyBorder="1" applyAlignment="1">
      <alignment horizontal="center" vertical="center" wrapText="1"/>
    </xf>
    <xf numFmtId="0" fontId="18" fillId="5" borderId="0" xfId="0" applyFont="1" applyFill="1"/>
    <xf numFmtId="9" fontId="17" fillId="12" borderId="9" xfId="1" applyNumberFormat="1" applyFont="1" applyFill="1" applyBorder="1" applyAlignment="1">
      <alignment horizontal="center" vertical="center" wrapText="1"/>
    </xf>
    <xf numFmtId="0" fontId="14" fillId="18" borderId="16" xfId="1" applyFont="1" applyFill="1" applyBorder="1" applyAlignment="1">
      <alignment horizontal="center" vertical="center"/>
    </xf>
    <xf numFmtId="0" fontId="17" fillId="13" borderId="18" xfId="1" applyFont="1" applyFill="1" applyBorder="1" applyAlignment="1">
      <alignment horizontal="center" vertical="center" wrapText="1"/>
    </xf>
    <xf numFmtId="0" fontId="17" fillId="12" borderId="18" xfId="1" applyFont="1" applyFill="1" applyBorder="1" applyAlignment="1">
      <alignment horizontal="center" vertical="center" wrapText="1"/>
    </xf>
    <xf numFmtId="0" fontId="17" fillId="15" borderId="10" xfId="1" applyFont="1" applyFill="1" applyBorder="1" applyAlignment="1">
      <alignment horizontal="center" vertical="center" wrapText="1"/>
    </xf>
    <xf numFmtId="9" fontId="17" fillId="12" borderId="13" xfId="1" applyNumberFormat="1" applyFont="1" applyFill="1" applyBorder="1" applyAlignment="1">
      <alignment horizontal="center" vertical="center" wrapText="1"/>
    </xf>
    <xf numFmtId="0" fontId="14" fillId="17" borderId="16" xfId="1" applyFont="1" applyFill="1" applyBorder="1" applyAlignment="1">
      <alignment horizontal="center" vertical="center"/>
    </xf>
    <xf numFmtId="0" fontId="17" fillId="13" borderId="19" xfId="1" applyFont="1" applyFill="1" applyBorder="1" applyAlignment="1">
      <alignment horizontal="center" vertical="center" wrapText="1"/>
    </xf>
    <xf numFmtId="0" fontId="14" fillId="17" borderId="20" xfId="1" applyFont="1" applyFill="1" applyBorder="1" applyAlignment="1">
      <alignment horizontal="center" vertical="center"/>
    </xf>
    <xf numFmtId="0" fontId="17" fillId="12" borderId="19" xfId="1" applyFont="1" applyFill="1" applyBorder="1" applyAlignment="1">
      <alignment horizontal="center" vertical="center" wrapText="1"/>
    </xf>
    <xf numFmtId="0" fontId="16" fillId="12" borderId="11" xfId="1" applyFont="1" applyFill="1" applyBorder="1" applyAlignment="1">
      <alignment horizontal="center" vertical="center" wrapText="1"/>
    </xf>
    <xf numFmtId="0" fontId="17" fillId="12" borderId="21" xfId="1" applyFont="1" applyFill="1" applyBorder="1" applyAlignment="1">
      <alignment horizontal="center" vertical="center" wrapText="1"/>
    </xf>
    <xf numFmtId="9" fontId="17" fillId="12" borderId="21" xfId="1" applyNumberFormat="1" applyFont="1" applyFill="1" applyBorder="1" applyAlignment="1">
      <alignment horizontal="center" vertical="center" wrapText="1"/>
    </xf>
    <xf numFmtId="0" fontId="17" fillId="12" borderId="22" xfId="1" applyFont="1" applyFill="1" applyBorder="1" applyAlignment="1">
      <alignment horizontal="center" vertical="center" wrapText="1"/>
    </xf>
    <xf numFmtId="0" fontId="19" fillId="5" borderId="0" xfId="0" applyFont="1" applyFill="1"/>
    <xf numFmtId="0" fontId="20" fillId="16" borderId="0" xfId="0" applyFont="1" applyFill="1" applyAlignment="1">
      <alignment horizontal="center" vertical="center"/>
    </xf>
    <xf numFmtId="9" fontId="21" fillId="5" borderId="0" xfId="0" applyNumberFormat="1" applyFont="1" applyFill="1"/>
    <xf numFmtId="0" fontId="14" fillId="18" borderId="23" xfId="1" applyFont="1" applyFill="1" applyBorder="1" applyAlignment="1">
      <alignment horizontal="center" vertical="center" wrapText="1"/>
    </xf>
    <xf numFmtId="0" fontId="14" fillId="18" borderId="4" xfId="1" applyFont="1" applyFill="1" applyBorder="1" applyAlignment="1">
      <alignment horizontal="center" vertical="center" wrapText="1"/>
    </xf>
    <xf numFmtId="165" fontId="0" fillId="0" borderId="0" xfId="0" applyNumberFormat="1"/>
    <xf numFmtId="0" fontId="18" fillId="16" borderId="0" xfId="0" applyFont="1" applyFill="1"/>
    <xf numFmtId="0" fontId="19" fillId="16" borderId="0" xfId="0" applyFont="1" applyFill="1"/>
    <xf numFmtId="0" fontId="22" fillId="16" borderId="0" xfId="0" applyFont="1" applyFill="1"/>
    <xf numFmtId="14" fontId="0" fillId="0" borderId="0" xfId="0" applyNumberFormat="1"/>
    <xf numFmtId="20" fontId="0" fillId="0" borderId="0" xfId="0" applyNumberFormat="1"/>
    <xf numFmtId="0" fontId="0" fillId="19" borderId="0" xfId="0" applyFill="1"/>
    <xf numFmtId="0" fontId="0" fillId="20" borderId="0" xfId="0" applyFill="1"/>
    <xf numFmtId="2" fontId="17" fillId="12" borderId="17" xfId="1" applyNumberFormat="1" applyFont="1" applyFill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/>
    </xf>
    <xf numFmtId="2" fontId="17" fillId="12" borderId="26" xfId="1" applyNumberFormat="1" applyFont="1" applyFill="1" applyBorder="1" applyAlignment="1">
      <alignment horizontal="center" vertical="center" wrapText="1"/>
    </xf>
    <xf numFmtId="0" fontId="17" fillId="15" borderId="24" xfId="1" applyFont="1" applyFill="1" applyBorder="1" applyAlignment="1">
      <alignment horizontal="center" vertical="center" wrapText="1"/>
    </xf>
    <xf numFmtId="2" fontId="3" fillId="2" borderId="25" xfId="1" applyNumberFormat="1" applyBorder="1" applyAlignment="1">
      <alignment horizontal="center" vertical="center"/>
    </xf>
    <xf numFmtId="0" fontId="17" fillId="13" borderId="0" xfId="1" applyFont="1" applyFill="1" applyAlignment="1">
      <alignment horizontal="center" vertical="center" wrapText="1"/>
    </xf>
    <xf numFmtId="0" fontId="17" fillId="13" borderId="13" xfId="1" applyFont="1" applyFill="1" applyBorder="1" applyAlignment="1">
      <alignment horizontal="center" vertical="center" wrapText="1"/>
    </xf>
    <xf numFmtId="0" fontId="16" fillId="13" borderId="12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14" fontId="16" fillId="12" borderId="11" xfId="1" applyNumberFormat="1" applyFont="1" applyFill="1" applyBorder="1" applyAlignment="1">
      <alignment horizontal="center" vertical="center" wrapText="1"/>
    </xf>
    <xf numFmtId="164" fontId="17" fillId="13" borderId="21" xfId="1" applyNumberFormat="1" applyFont="1" applyFill="1" applyBorder="1" applyAlignment="1">
      <alignment horizontal="center" vertical="center" wrapText="1"/>
    </xf>
    <xf numFmtId="164" fontId="17" fillId="12" borderId="13" xfId="1" applyNumberFormat="1" applyFont="1" applyFill="1" applyBorder="1" applyAlignment="1">
      <alignment horizontal="center" vertical="center" wrapText="1"/>
    </xf>
    <xf numFmtId="10" fontId="0" fillId="2" borderId="0" xfId="0" applyNumberFormat="1" applyFill="1"/>
    <xf numFmtId="10" fontId="3" fillId="2" borderId="0" xfId="1" applyNumberFormat="1"/>
    <xf numFmtId="10" fontId="0" fillId="5" borderId="0" xfId="0" applyNumberFormat="1" applyFill="1"/>
    <xf numFmtId="164" fontId="17" fillId="13" borderId="24" xfId="1" applyNumberFormat="1" applyFont="1" applyFill="1" applyBorder="1" applyAlignment="1">
      <alignment horizontal="center" vertical="center" wrapText="1"/>
    </xf>
    <xf numFmtId="0" fontId="17" fillId="15" borderId="25" xfId="1" applyFont="1" applyFill="1" applyBorder="1" applyAlignment="1">
      <alignment horizontal="center" vertical="center" wrapText="1"/>
    </xf>
    <xf numFmtId="0" fontId="2" fillId="2" borderId="25" xfId="1" applyFont="1" applyBorder="1" applyAlignment="1">
      <alignment horizontal="center" vertical="center"/>
    </xf>
    <xf numFmtId="0" fontId="23" fillId="16" borderId="2" xfId="0" applyFont="1" applyFill="1" applyBorder="1" applyAlignment="1">
      <alignment vertical="center" wrapText="1"/>
    </xf>
    <xf numFmtId="0" fontId="15" fillId="2" borderId="0" xfId="1" applyFont="1"/>
    <xf numFmtId="0" fontId="6" fillId="21" borderId="0" xfId="0" applyFont="1" applyFill="1"/>
    <xf numFmtId="0" fontId="13" fillId="5" borderId="0" xfId="0" applyFont="1" applyFill="1"/>
    <xf numFmtId="0" fontId="6" fillId="0" borderId="0" xfId="0" applyFont="1"/>
    <xf numFmtId="0" fontId="13" fillId="2" borderId="9" xfId="0" applyFont="1" applyFill="1" applyBorder="1"/>
    <xf numFmtId="0" fontId="0" fillId="2" borderId="9" xfId="0" applyFill="1" applyBorder="1"/>
    <xf numFmtId="2" fontId="0" fillId="2" borderId="0" xfId="0" applyNumberFormat="1" applyFill="1"/>
    <xf numFmtId="10" fontId="0" fillId="2" borderId="9" xfId="0" applyNumberFormat="1" applyFill="1" applyBorder="1"/>
    <xf numFmtId="166" fontId="0" fillId="2" borderId="0" xfId="0" applyNumberFormat="1" applyFill="1"/>
    <xf numFmtId="0" fontId="19" fillId="16" borderId="0" xfId="0" applyFont="1" applyFill="1" applyAlignment="1">
      <alignment horizontal="center" vertical="center"/>
    </xf>
    <xf numFmtId="0" fontId="19" fillId="15" borderId="0" xfId="0" applyFont="1" applyFill="1"/>
    <xf numFmtId="0" fontId="0" fillId="22" borderId="0" xfId="0" applyFill="1"/>
    <xf numFmtId="0" fontId="5" fillId="4" borderId="27" xfId="0" applyFont="1" applyFill="1" applyBorder="1" applyAlignment="1">
      <alignment vertical="center" wrapText="1"/>
    </xf>
    <xf numFmtId="0" fontId="5" fillId="3" borderId="27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0" fillId="22" borderId="9" xfId="0" applyFill="1" applyBorder="1"/>
    <xf numFmtId="0" fontId="0" fillId="17" borderId="9" xfId="0" applyFill="1" applyBorder="1"/>
    <xf numFmtId="9" fontId="0" fillId="22" borderId="9" xfId="0" applyNumberFormat="1" applyFill="1" applyBorder="1"/>
    <xf numFmtId="9" fontId="0" fillId="17" borderId="9" xfId="0" applyNumberFormat="1" applyFill="1" applyBorder="1"/>
    <xf numFmtId="0" fontId="13" fillId="17" borderId="0" xfId="0" applyFont="1" applyFill="1"/>
    <xf numFmtId="0" fontId="0" fillId="23" borderId="9" xfId="0" applyFill="1" applyBorder="1"/>
    <xf numFmtId="0" fontId="0" fillId="0" borderId="9" xfId="0" applyBorder="1"/>
    <xf numFmtId="20" fontId="0" fillId="0" borderId="9" xfId="0" applyNumberFormat="1" applyBorder="1"/>
    <xf numFmtId="0" fontId="25" fillId="2" borderId="0" xfId="1" applyFont="1" applyAlignment="1">
      <alignment horizontal="center" vertical="center" wrapText="1"/>
    </xf>
    <xf numFmtId="0" fontId="24" fillId="2" borderId="0" xfId="1" applyFont="1"/>
    <xf numFmtId="0" fontId="24" fillId="2" borderId="0" xfId="1" applyFont="1" applyAlignment="1">
      <alignment horizontal="center" vertical="center"/>
    </xf>
    <xf numFmtId="22" fontId="0" fillId="0" borderId="9" xfId="0" applyNumberFormat="1" applyBorder="1"/>
    <xf numFmtId="0" fontId="0" fillId="23" borderId="18" xfId="0" applyFill="1" applyBorder="1"/>
    <xf numFmtId="0" fontId="13" fillId="0" borderId="9" xfId="0" applyFont="1" applyBorder="1"/>
    <xf numFmtId="167" fontId="0" fillId="0" borderId="9" xfId="0" applyNumberFormat="1" applyBorder="1"/>
    <xf numFmtId="22" fontId="0" fillId="2" borderId="0" xfId="0" applyNumberFormat="1" applyFill="1"/>
    <xf numFmtId="21" fontId="0" fillId="2" borderId="0" xfId="0" applyNumberFormat="1" applyFill="1"/>
    <xf numFmtId="0" fontId="26" fillId="3" borderId="2" xfId="0" applyFont="1" applyFill="1" applyBorder="1" applyAlignment="1">
      <alignment vertical="center" wrapText="1"/>
    </xf>
    <xf numFmtId="0" fontId="26" fillId="4" borderId="2" xfId="0" applyFont="1" applyFill="1" applyBorder="1" applyAlignment="1">
      <alignment vertical="center" wrapText="1"/>
    </xf>
    <xf numFmtId="0" fontId="10" fillId="5" borderId="0" xfId="0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/>
    <xf numFmtId="0" fontId="1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2" borderId="3" xfId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46527804658373E-2"/>
          <c:y val="4.3179142684090829E-2"/>
          <c:w val="0.93305347219534163"/>
          <c:h val="0.8339152004429183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8BD09E9-9B0C-4CCF-9E94-59A20D143A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1CE-4CE0-88BE-CC1D108488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D8AB22-9B3E-49A1-B1A3-9BD9653DEC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CE-4CE0-88BE-CC1D108488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AFE1CD-8CCC-4F87-A0B1-B74734DF04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1CE-4CE0-88BE-CC1D108488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9F91AF-45DA-4C2C-9EE5-F253313D80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1CE-4CE0-88BE-CC1D108488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60ADB8-088A-4360-B4FB-27A5455535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CE-4CE0-88BE-CC1D108488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290D6D-FB71-4793-A1EF-27EBA3F0DB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CE-4CE0-88BE-CC1D108488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60C873-EB5B-4C0A-A4EB-2ABDD60D6C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CE-4CE0-88BE-CC1D108488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8F0804-2E14-4485-BC05-35051E70E5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CE-4CE0-88BE-CC1D108488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D28A61-D6CD-4A3F-AE0E-F2243AF7BC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CE-4CE0-88BE-CC1D108488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6D52C7-6989-4D06-97B0-7F571C407D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CE-4CE0-88BE-CC1D108488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662F0A-B3DD-4EFC-BF17-3F5DAF807C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CE-4CE0-88BE-CC1D108488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AC64E25-DA66-4C51-8931-B718AEC2C4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CE-4CE0-88BE-CC1D108488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5C8510-AE96-4BC7-90D3-2A738D0826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CE-4CE0-88BE-CC1D108488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5D61C0B-9DCA-436E-A1E3-0E64BDEAF7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CE-4CE0-88BE-CC1D108488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BCB2D7-B170-4401-9D76-B36ED812BC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CE-4CE0-88BE-CC1D108488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954256-E076-4D73-981F-D9D028AE7F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CE-4CE0-88BE-CC1D10848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Data1!$A$34:$A$49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Data1!$B$34:$B$49</c:f>
              <c:numCache>
                <c:formatCode>General</c:formatCode>
                <c:ptCount val="16"/>
                <c:pt idx="0">
                  <c:v>55</c:v>
                </c:pt>
                <c:pt idx="1">
                  <c:v>70</c:v>
                </c:pt>
                <c:pt idx="2">
                  <c:v>100</c:v>
                </c:pt>
                <c:pt idx="3">
                  <c:v>149</c:v>
                </c:pt>
                <c:pt idx="4">
                  <c:v>229</c:v>
                </c:pt>
                <c:pt idx="5">
                  <c:v>222</c:v>
                </c:pt>
                <c:pt idx="6">
                  <c:v>251</c:v>
                </c:pt>
                <c:pt idx="7">
                  <c:v>196</c:v>
                </c:pt>
                <c:pt idx="8">
                  <c:v>223</c:v>
                </c:pt>
                <c:pt idx="9">
                  <c:v>215</c:v>
                </c:pt>
                <c:pt idx="10">
                  <c:v>216</c:v>
                </c:pt>
                <c:pt idx="11">
                  <c:v>182</c:v>
                </c:pt>
                <c:pt idx="12">
                  <c:v>146</c:v>
                </c:pt>
                <c:pt idx="13">
                  <c:v>152</c:v>
                </c:pt>
                <c:pt idx="14">
                  <c:v>91</c:v>
                </c:pt>
                <c:pt idx="15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Data1!$N$34:$N$49</c15:f>
                <c15:dlblRangeCache>
                  <c:ptCount val="16"/>
                </c15:dlblRangeCache>
              </c15:datalabelsRange>
            </c:ext>
            <c:ext xmlns:c16="http://schemas.microsoft.com/office/drawing/2014/chart" uri="{C3380CC4-5D6E-409C-BE32-E72D297353CC}">
              <c16:uniqueId val="{0000000F-D924-407C-832C-A83379F3BA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6E4BD6-2BDE-41C4-868B-D0757A18B84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D1E-450D-8367-56DB2B6D29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7607A5-9742-45B5-818F-06723B0E34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CE-4CE0-88BE-CC1D108488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868DBE-39BA-4AA3-A839-C5D94148BC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CE-4CE0-88BE-CC1D108488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743088-C206-48BB-9EE0-D3EAFE3AB1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CE-4CE0-88BE-CC1D108488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392832-5619-43C9-9D54-74F91D2135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CE-4CE0-88BE-CC1D108488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B050C2-9AB5-4CEB-AD07-BB674EB4965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CE-4CE0-88BE-CC1D108488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2F2499-A287-4708-B8A7-894006D4AE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CE-4CE0-88BE-CC1D108488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23C5A6-0D96-4D3D-AE22-3C1A299E05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CE-4CE0-88BE-CC1D108488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6A07A3-6FB1-4F87-821A-1673186562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1CE-4CE0-88BE-CC1D108488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F007CE-8EB3-4809-B7F8-1BC10F72CB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1CE-4CE0-88BE-CC1D108488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A6E719-5FF4-448E-9BB1-720C49FE22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1CE-4CE0-88BE-CC1D108488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8C9F1F-557B-4239-A328-C1B3496744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1CE-4CE0-88BE-CC1D108488D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6ED71A-B73B-4CA1-9561-3ABA3E6F59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1CE-4CE0-88BE-CC1D108488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B74D14-E51C-4B7D-B0C0-7B0C1D73B2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1CE-4CE0-88BE-CC1D108488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1C3821-89BA-4526-BC49-EC558F2EBA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1CE-4CE0-88BE-CC1D108488D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E23FF9-28E2-417A-BE62-5A30E954D7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1CE-4CE0-88BE-CC1D108488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Data1!$A$34:$A$49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Data1!$D$34:$D$49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Data1!$M$34:$M$49</c15:f>
                <c15:dlblRangeCache>
                  <c:ptCount val="16"/>
                </c15:dlblRangeCache>
              </c15:datalabelsRange>
            </c:ext>
            <c:ext xmlns:c16="http://schemas.microsoft.com/office/drawing/2014/chart" uri="{C3380CC4-5D6E-409C-BE32-E72D297353CC}">
              <c16:uniqueId val="{00000020-D924-407C-832C-A83379F3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368038880"/>
        <c:axId val="368043192"/>
      </c:barChart>
      <c:valAx>
        <c:axId val="3680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38880"/>
        <c:crosses val="autoZero"/>
        <c:crossBetween val="between"/>
      </c:valAx>
      <c:catAx>
        <c:axId val="3680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4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27326123876457E-2"/>
          <c:y val="3.346695299451205E-2"/>
          <c:w val="0.91477267387612338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Data4!$A$28:$A$51</c15:sqref>
                  </c15:fullRef>
                </c:ext>
              </c:extLst>
              <c:f>Data4!$A$34:$A$50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Data4!$B$28:$B$51</c15:sqref>
                  </c15:fullRef>
                </c:ext>
              </c:extLst>
              <c:f>Data4!$B$34:$B$50</c:f>
              <c:numCache>
                <c:formatCode>General</c:formatCode>
                <c:ptCount val="17"/>
                <c:pt idx="0">
                  <c:v>23</c:v>
                </c:pt>
                <c:pt idx="1">
                  <c:v>24</c:v>
                </c:pt>
                <c:pt idx="2">
                  <c:v>42</c:v>
                </c:pt>
                <c:pt idx="3">
                  <c:v>55</c:v>
                </c:pt>
                <c:pt idx="4">
                  <c:v>75</c:v>
                </c:pt>
                <c:pt idx="5">
                  <c:v>62</c:v>
                </c:pt>
                <c:pt idx="6">
                  <c:v>83</c:v>
                </c:pt>
                <c:pt idx="7">
                  <c:v>66</c:v>
                </c:pt>
                <c:pt idx="8">
                  <c:v>89</c:v>
                </c:pt>
                <c:pt idx="9">
                  <c:v>84</c:v>
                </c:pt>
                <c:pt idx="10">
                  <c:v>82</c:v>
                </c:pt>
                <c:pt idx="11">
                  <c:v>62</c:v>
                </c:pt>
                <c:pt idx="12">
                  <c:v>55</c:v>
                </c:pt>
                <c:pt idx="13">
                  <c:v>58</c:v>
                </c:pt>
                <c:pt idx="14">
                  <c:v>30</c:v>
                </c:pt>
                <c:pt idx="15">
                  <c:v>40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1-481F-923A-AB2AA2636BD0}"/>
            </c:ext>
          </c:extLst>
        </c:ser>
        <c:ser>
          <c:idx val="1"/>
          <c:order val="1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Data4!$A$28:$A$51</c15:sqref>
                  </c15:fullRef>
                </c:ext>
              </c:extLst>
              <c:f>Data4!$A$34:$A$50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Data4!$C$28:$C$51</c15:sqref>
                  </c15:fullRef>
                </c:ext>
              </c:extLst>
              <c:f>Data4!$C$34:$C$50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1-481F-923A-AB2AA2636BD0}"/>
            </c:ext>
          </c:extLst>
        </c:ser>
        <c:ser>
          <c:idx val="2"/>
          <c:order val="2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Data4!$A$28:$A$51</c15:sqref>
                  </c15:fullRef>
                </c:ext>
              </c:extLst>
              <c:f>Data4!$A$34:$A$50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Data4!$D$28:$D$51</c15:sqref>
                  </c15:fullRef>
                </c:ext>
              </c:extLst>
              <c:f>Data4!$D$34:$D$50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1-481F-923A-AB2AA2636BD0}"/>
            </c:ext>
          </c:extLst>
        </c:ser>
        <c:ser>
          <c:idx val="3"/>
          <c:order val="3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Data4!$A$28:$A$51</c15:sqref>
                  </c15:fullRef>
                </c:ext>
              </c:extLst>
              <c:f>Data4!$A$34:$A$50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Data4!$E$28:$E$51</c15:sqref>
                  </c15:fullRef>
                </c:ext>
              </c:extLst>
              <c:f>Data4!$E$34:$E$50</c:f>
              <c:numCache>
                <c:formatCode>General</c:formatCode>
                <c:ptCount val="17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44</c:v>
                </c:pt>
                <c:pt idx="4">
                  <c:v>81</c:v>
                </c:pt>
                <c:pt idx="5">
                  <c:v>75</c:v>
                </c:pt>
                <c:pt idx="6">
                  <c:v>82</c:v>
                </c:pt>
                <c:pt idx="7">
                  <c:v>70</c:v>
                </c:pt>
                <c:pt idx="8">
                  <c:v>59</c:v>
                </c:pt>
                <c:pt idx="9">
                  <c:v>60</c:v>
                </c:pt>
                <c:pt idx="10">
                  <c:v>66</c:v>
                </c:pt>
                <c:pt idx="11">
                  <c:v>48</c:v>
                </c:pt>
                <c:pt idx="12">
                  <c:v>36</c:v>
                </c:pt>
                <c:pt idx="13">
                  <c:v>48</c:v>
                </c:pt>
                <c:pt idx="14">
                  <c:v>35</c:v>
                </c:pt>
                <c:pt idx="15">
                  <c:v>24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1-481F-923A-AB2AA2636BD0}"/>
            </c:ext>
          </c:extLst>
        </c:ser>
        <c:ser>
          <c:idx val="4"/>
          <c:order val="4"/>
          <c:tx>
            <c:v>Ряд5</c:v>
          </c:tx>
          <c:invertIfNegative val="0"/>
          <c:cat>
            <c:strLit>
              <c:ptCount val="1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Data4!$F$28:$F$51</c15:sqref>
                  </c15:fullRef>
                </c:ext>
              </c:extLst>
              <c:f>Data4!$F$34:$F$50</c:f>
              <c:numCache>
                <c:formatCode>General</c:formatCode>
                <c:ptCount val="17"/>
                <c:pt idx="0">
                  <c:v>35</c:v>
                </c:pt>
                <c:pt idx="1">
                  <c:v>44</c:v>
                </c:pt>
                <c:pt idx="2">
                  <c:v>68</c:v>
                </c:pt>
                <c:pt idx="3">
                  <c:v>105</c:v>
                </c:pt>
                <c:pt idx="4">
                  <c:v>148</c:v>
                </c:pt>
                <c:pt idx="5">
                  <c:v>147</c:v>
                </c:pt>
                <c:pt idx="6">
                  <c:v>169</c:v>
                </c:pt>
                <c:pt idx="7">
                  <c:v>126</c:v>
                </c:pt>
                <c:pt idx="8">
                  <c:v>164</c:v>
                </c:pt>
                <c:pt idx="9">
                  <c:v>155</c:v>
                </c:pt>
                <c:pt idx="10">
                  <c:v>150</c:v>
                </c:pt>
                <c:pt idx="11">
                  <c:v>134</c:v>
                </c:pt>
                <c:pt idx="12">
                  <c:v>110</c:v>
                </c:pt>
                <c:pt idx="13">
                  <c:v>104</c:v>
                </c:pt>
                <c:pt idx="14">
                  <c:v>56</c:v>
                </c:pt>
                <c:pt idx="15">
                  <c:v>69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E-4549-96A0-0BB872EB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368042800"/>
        <c:axId val="368041624"/>
      </c:barChart>
      <c:catAx>
        <c:axId val="36804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Working Hours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8041624"/>
        <c:crosses val="autoZero"/>
        <c:auto val="1"/>
        <c:lblAlgn val="ctr"/>
        <c:lblOffset val="100"/>
        <c:noMultiLvlLbl val="0"/>
      </c:catAx>
      <c:valAx>
        <c:axId val="368041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Calls</a:t>
                </a:r>
              </a:p>
            </c:rich>
          </c:tx>
          <c:layout>
            <c:manualLayout>
              <c:xMode val="edge"/>
              <c:yMode val="edge"/>
              <c:x val="1.6700700136268131E-2"/>
              <c:y val="0.332021295633500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368041624"/>
        <c:crosses val="autoZero"/>
        <c:crossBetween val="midCat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6-0B51-4CAF-849C-4DC47E2FAA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FCAF69-6C03-4EC9-AF1B-ACCD443DBE2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22-40B1-8A9A-3F95CCD94E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EF09A7-291C-4A93-BFB9-8E8AD8FF1D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189-4BFD-85BC-A8D3C183F9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6C34D2-694E-415C-BF89-B3A378F040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189-4BFD-85BC-A8D3C183F9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0DD02C-1281-4199-8FB9-BCAD2DBBCF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189-4BFD-85BC-A8D3C183F9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5C3372-CFAA-433E-BA6A-F48F1AFA84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189-4BFD-85BC-A8D3C183F9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5DF7F8-1550-4100-ACEB-822D428003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189-4BFD-85BC-A8D3C183F9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0C14CA-F8F5-4FE1-B368-C4E2CBBCD3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51-4CAF-849C-4DC47E2FAA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Data2!$A$2:$A$8</c:f>
              <c:strCache>
                <c:ptCount val="7"/>
                <c:pt idx="0">
                  <c:v>&lt;15 secs</c:v>
                </c:pt>
                <c:pt idx="1">
                  <c:v>&lt;30 secs</c:v>
                </c:pt>
                <c:pt idx="2">
                  <c:v>&lt;45 secs</c:v>
                </c:pt>
                <c:pt idx="3">
                  <c:v>&lt;60 secs</c:v>
                </c:pt>
                <c:pt idx="4">
                  <c:v>&lt;75 secs</c:v>
                </c:pt>
                <c:pt idx="5">
                  <c:v>&lt;90 secs</c:v>
                </c:pt>
                <c:pt idx="6">
                  <c:v>&gt;91+ secs</c:v>
                </c:pt>
              </c:strCache>
            </c:strRef>
          </c:cat>
          <c:val>
            <c:numRef>
              <c:f>Data2!$C$2:$C$8</c:f>
              <c:numCache>
                <c:formatCode>General</c:formatCode>
                <c:ptCount val="7"/>
                <c:pt idx="0">
                  <c:v>2439</c:v>
                </c:pt>
                <c:pt idx="1">
                  <c:v>27</c:v>
                </c:pt>
                <c:pt idx="2">
                  <c:v>14</c:v>
                </c:pt>
                <c:pt idx="3">
                  <c:v>29</c:v>
                </c:pt>
                <c:pt idx="4">
                  <c:v>12</c:v>
                </c:pt>
                <c:pt idx="5">
                  <c:v>5</c:v>
                </c:pt>
                <c:pt idx="6">
                  <c:v>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Data2!$D$2:$D$8</c15:f>
                <c15:dlblRangeCache>
                  <c:ptCount val="7"/>
                  <c:pt idx="0">
                    <c:v>95%</c:v>
                  </c:pt>
                  <c:pt idx="1">
                    <c:v>1%</c:v>
                  </c:pt>
                  <c:pt idx="2">
                    <c:v>0%</c:v>
                  </c:pt>
                  <c:pt idx="3">
                    <c:v>1%</c:v>
                  </c:pt>
                  <c:pt idx="4">
                    <c:v>0%</c:v>
                  </c:pt>
                  <c:pt idx="5">
                    <c:v>0%</c:v>
                  </c:pt>
                  <c:pt idx="6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6F2-4EB0-A0F2-2303ABD708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8039664"/>
        <c:axId val="368040056"/>
      </c:barChart>
      <c:catAx>
        <c:axId val="36803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period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8040056"/>
        <c:crosses val="autoZero"/>
        <c:auto val="1"/>
        <c:lblAlgn val="ctr"/>
        <c:lblOffset val="100"/>
        <c:noMultiLvlLbl val="0"/>
      </c:catAx>
      <c:valAx>
        <c:axId val="368040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Calls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368040056"/>
        <c:crosses val="autoZero"/>
        <c:crossBetween val="midCat"/>
      </c:valAx>
      <c:spPr>
        <a:ln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paperSize="8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Data1!$A$34:$A$49</c15:sqref>
                  </c15:fullRef>
                </c:ext>
              </c:extLst>
              <c:f>Data1!$A$35:$A$49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Data1!$G$34:$G$49</c15:sqref>
                  </c15:fullRef>
                </c:ext>
              </c:extLst>
              <c:f>Data1!$G$35:$G$49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3-4BF3-A8E8-CC7C10B618B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Data1!$A$34:$A$49</c15:sqref>
                  </c15:fullRef>
                </c:ext>
              </c:extLst>
              <c:f>Data1!$A$35:$A$49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Data1!$F$34:$F$49</c15:sqref>
                  </c15:fullRef>
                </c:ext>
              </c:extLst>
              <c:f>Data1!$F$35:$F$49</c:f>
              <c:numCache>
                <c:formatCode>General</c:formatCode>
                <c:ptCount val="15"/>
                <c:pt idx="0">
                  <c:v>67</c:v>
                </c:pt>
                <c:pt idx="1">
                  <c:v>151</c:v>
                </c:pt>
                <c:pt idx="2">
                  <c:v>153</c:v>
                </c:pt>
                <c:pt idx="3">
                  <c:v>154</c:v>
                </c:pt>
                <c:pt idx="4">
                  <c:v>175</c:v>
                </c:pt>
                <c:pt idx="5">
                  <c:v>158</c:v>
                </c:pt>
                <c:pt idx="6">
                  <c:v>177</c:v>
                </c:pt>
                <c:pt idx="7">
                  <c:v>182</c:v>
                </c:pt>
                <c:pt idx="8">
                  <c:v>174</c:v>
                </c:pt>
                <c:pt idx="9">
                  <c:v>153</c:v>
                </c:pt>
                <c:pt idx="10">
                  <c:v>174</c:v>
                </c:pt>
                <c:pt idx="11">
                  <c:v>175</c:v>
                </c:pt>
                <c:pt idx="12">
                  <c:v>177</c:v>
                </c:pt>
                <c:pt idx="13">
                  <c:v>170</c:v>
                </c:pt>
                <c:pt idx="1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3-4BF3-A8E8-CC7C10B618B7}"/>
            </c:ext>
          </c:extLst>
        </c:ser>
        <c:ser>
          <c:idx val="3"/>
          <c:order val="2"/>
          <c:tx>
            <c:strRef>
              <c:f>Report!$AB$92</c:f>
              <c:strCache>
                <c:ptCount val="1"/>
                <c:pt idx="0">
                  <c:v>151 Sec</c:v>
                </c:pt>
              </c:strCache>
            </c:strRef>
          </c:tx>
          <c:spPr>
            <a:ln w="9525" cap="flat">
              <a:solidFill>
                <a:schemeClr val="accent4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8-4099-8C28-9403206FD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E8-4099-8C28-9403206FD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E8-4099-8C28-9403206FD70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E8-4099-8C28-9403206FD7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E8-4099-8C28-9403206FD70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E8-4099-8C28-9403206FD70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E8-4099-8C28-9403206FD70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E8-4099-8C28-9403206FD70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E8-4099-8C28-9403206FD70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E8-4099-8C28-9403206FD70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E8-4099-8C28-9403206FD70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E8-4099-8C28-9403206FD70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E8-4099-8C28-9403206FD70E}"/>
                </c:ext>
              </c:extLst>
            </c:dLbl>
            <c:dLbl>
              <c:idx val="1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367A64B9-0548-4EFD-9702-A8BD09D3CE1A}" type="CELLREF">
                      <a:rPr lang="en-US"/>
                      <a:pPr>
                        <a:defRPr/>
                      </a:pPr>
                      <a:t>[ССЫЛКА НА ЯЧЕЙКУ]</a:t>
                    </a:fld>
                    <a:endParaRPr lang="ru-RU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{367A64B9-0548-4EFD-9702-A8BD09D3CE1A}</c15:txfldGUID>
                      <c15:f>Report!$AB$92</c15:f>
                      <c15:dlblFieldTableCache>
                        <c:ptCount val="1"/>
                        <c:pt idx="0">
                          <c:v>151 Sec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EE8-4099-8C28-9403206FD70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E8-4099-8C28-9403206FD70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Data1!$A$34:$A$49</c15:sqref>
                  </c15:fullRef>
                </c:ext>
              </c:extLst>
              <c:f>Data1!$A$35:$A$49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Data1!$L$34:$L$49</c15:sqref>
                  </c15:fullRef>
                </c:ext>
              </c:extLst>
              <c:f>Data1!$L$35:$L$49</c:f>
              <c:numCache>
                <c:formatCode>0.0</c:formatCode>
                <c:ptCount val="15"/>
                <c:pt idx="0">
                  <c:v>150.375</c:v>
                </c:pt>
                <c:pt idx="1">
                  <c:v>150.375</c:v>
                </c:pt>
                <c:pt idx="2">
                  <c:v>150.375</c:v>
                </c:pt>
                <c:pt idx="3">
                  <c:v>150.375</c:v>
                </c:pt>
                <c:pt idx="4">
                  <c:v>150.375</c:v>
                </c:pt>
                <c:pt idx="5">
                  <c:v>150.375</c:v>
                </c:pt>
                <c:pt idx="6">
                  <c:v>150.375</c:v>
                </c:pt>
                <c:pt idx="7">
                  <c:v>150.375</c:v>
                </c:pt>
                <c:pt idx="8">
                  <c:v>150.375</c:v>
                </c:pt>
                <c:pt idx="9">
                  <c:v>150.375</c:v>
                </c:pt>
                <c:pt idx="10">
                  <c:v>150.375</c:v>
                </c:pt>
                <c:pt idx="11">
                  <c:v>150.375</c:v>
                </c:pt>
                <c:pt idx="12">
                  <c:v>150.375</c:v>
                </c:pt>
                <c:pt idx="13">
                  <c:v>150.375</c:v>
                </c:pt>
                <c:pt idx="14">
                  <c:v>150.375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Data1!$L$34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47C-4C2C-B4A7-03F04957303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1653-4BF3-A8E8-CC7C10B618B7}"/>
            </c:ext>
          </c:extLst>
        </c:ser>
        <c:ser>
          <c:idx val="2"/>
          <c:order val="3"/>
          <c:tx>
            <c:strRef>
              <c:f>Report!$AB$93</c:f>
              <c:strCache>
                <c:ptCount val="1"/>
                <c:pt idx="0">
                  <c:v>8 Sec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E8-4099-8C28-9403206FD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E8-4099-8C28-9403206FD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E8-4099-8C28-9403206FD70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EE8-4099-8C28-9403206FD7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EE8-4099-8C28-9403206FD70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EE8-4099-8C28-9403206FD70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EE8-4099-8C28-9403206FD70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EE8-4099-8C28-9403206FD70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EE8-4099-8C28-9403206FD70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EE8-4099-8C28-9403206FD70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EE8-4099-8C28-9403206FD70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EE8-4099-8C28-9403206FD70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EE8-4099-8C28-9403206FD70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EE8-4099-8C28-9403206FD70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DB4C3C-8582-463B-8EDF-960E39ABBE37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{92DB4C3C-8582-463B-8EDF-960E39ABBE37}</c15:txfldGUID>
                      <c15:f>Report!$AB$93</c15:f>
                      <c15:dlblFieldTableCache>
                        <c:ptCount val="1"/>
                        <c:pt idx="0">
                          <c:v>8 Sec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BEE8-4099-8C28-9403206FD70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Data1!$A$34:$A$49</c15:sqref>
                  </c15:fullRef>
                </c:ext>
              </c:extLst>
              <c:f>Data1!$A$35:$A$49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Data1!$K$34:$K$49</c15:sqref>
                  </c15:fullRef>
                </c:ext>
              </c:extLst>
              <c:f>Data1!$K$35:$K$49</c:f>
              <c:numCache>
                <c:formatCode>0.0</c:formatCode>
                <c:ptCount val="15"/>
                <c:pt idx="0">
                  <c:v>8.0625</c:v>
                </c:pt>
                <c:pt idx="1">
                  <c:v>8.0625</c:v>
                </c:pt>
                <c:pt idx="2">
                  <c:v>8.0625</c:v>
                </c:pt>
                <c:pt idx="3">
                  <c:v>8.0625</c:v>
                </c:pt>
                <c:pt idx="4">
                  <c:v>8.0625</c:v>
                </c:pt>
                <c:pt idx="5">
                  <c:v>8.0625</c:v>
                </c:pt>
                <c:pt idx="6">
                  <c:v>8.0625</c:v>
                </c:pt>
                <c:pt idx="7">
                  <c:v>8.0625</c:v>
                </c:pt>
                <c:pt idx="8">
                  <c:v>8.0625</c:v>
                </c:pt>
                <c:pt idx="9">
                  <c:v>8.0625</c:v>
                </c:pt>
                <c:pt idx="10">
                  <c:v>8.0625</c:v>
                </c:pt>
                <c:pt idx="11">
                  <c:v>8.0625</c:v>
                </c:pt>
                <c:pt idx="12">
                  <c:v>8.0625</c:v>
                </c:pt>
                <c:pt idx="13">
                  <c:v>8.0625</c:v>
                </c:pt>
                <c:pt idx="14">
                  <c:v>8.0625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Data1!$K$34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47C-4C2C-B4A7-03F04957303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3-1653-4BF3-A8E8-CC7C10B6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43584"/>
        <c:axId val="368040448"/>
      </c:lineChart>
      <c:catAx>
        <c:axId val="3680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Working hours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8040448"/>
        <c:crosses val="autoZero"/>
        <c:auto val="1"/>
        <c:lblAlgn val="ctr"/>
        <c:lblOffset val="100"/>
        <c:noMultiLvlLbl val="0"/>
      </c:catAx>
      <c:valAx>
        <c:axId val="3680404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in sec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368040448"/>
        <c:crosses val="autoZero"/>
        <c:crossBetween val="midCat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</a:t>
            </a:r>
            <a:endParaRPr lang="ru-RU" sz="1000"/>
          </a:p>
        </c:rich>
      </c:tx>
      <c:layout>
        <c:manualLayout>
          <c:xMode val="edge"/>
          <c:yMode val="edge"/>
          <c:x val="3.5199870274745998E-2"/>
          <c:y val="0.958484411151776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143894716456"/>
          <c:y val="4.3480830461390819E-2"/>
          <c:w val="0.87223679799677289"/>
          <c:h val="0.772547042917886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Data3!$B$16</c:f>
              <c:strCache>
                <c:ptCount val="1"/>
                <c:pt idx="0">
                  <c:v>   2591    </c:v>
                </c:pt>
              </c:strCache>
            </c:strRef>
          </c:tx>
          <c:spPr>
            <a:ln w="127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0E6762-033B-4739-8BA6-81B0A9328F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4E-41F6-84E1-7C084B7429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7D1EBD-2056-47C6-86D6-B0CBD8F174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9F4-46CF-B18C-4350BE476D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42BD8A-6425-41E5-9517-597DF5A5DC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F4-46CF-B18C-4350BE476D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604C0B-0F47-4F32-95C0-FED7FD3C00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F4-46CF-B18C-4350BE476D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F9FEAD-AA45-4CB8-8421-4A71953C91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F4-46CF-B18C-4350BE476D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0E5384-DE1C-401C-B879-EAAD04A804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F4-46CF-B18C-4350BE476D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34AC22-E915-4342-94F2-DD0AD0BA49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F4-46CF-B18C-4350BE476D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Data3!$A$1:$A$8</c15:sqref>
                  </c15:fullRef>
                </c:ext>
              </c:extLst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(Data3!$B$1:$B$7,Data3!$B$17)</c15:sqref>
                  </c15:fullRef>
                </c:ext>
              </c:extLst>
              <c:f>Data3!$B$1:$B$7</c:f>
              <c:numCache>
                <c:formatCode>General</c:formatCode>
                <c:ptCount val="7"/>
                <c:pt idx="0">
                  <c:v>276</c:v>
                </c:pt>
                <c:pt idx="1">
                  <c:v>477</c:v>
                </c:pt>
                <c:pt idx="2">
                  <c:v>475</c:v>
                </c:pt>
                <c:pt idx="3">
                  <c:v>365</c:v>
                </c:pt>
                <c:pt idx="4">
                  <c:v>398</c:v>
                </c:pt>
                <c:pt idx="5">
                  <c:v>360</c:v>
                </c:pt>
                <c:pt idx="6">
                  <c:v>240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Data3!$K$9:$K$15</c15:f>
                <c15:dlblRangeCache>
                  <c:ptCount val="7"/>
                  <c:pt idx="0">
                    <c:v>98%</c:v>
                  </c:pt>
                  <c:pt idx="1">
                    <c:v>97%</c:v>
                  </c:pt>
                  <c:pt idx="2">
                    <c:v>98%</c:v>
                  </c:pt>
                  <c:pt idx="3">
                    <c:v>99%</c:v>
                  </c:pt>
                  <c:pt idx="4">
                    <c:v>98%</c:v>
                  </c:pt>
                  <c:pt idx="5">
                    <c:v>98%</c:v>
                  </c:pt>
                  <c:pt idx="6">
                    <c:v>99%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C56-4402-A099-1EC5184A6F21}"/>
            </c:ext>
          </c:extLst>
        </c:ser>
        <c:ser>
          <c:idx val="1"/>
          <c:order val="1"/>
          <c:tx>
            <c:strRef>
              <c:f>Data3!$O$16</c:f>
              <c:strCache>
                <c:ptCount val="1"/>
                <c:pt idx="0">
                  <c:v>31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fld id="{0B21D5AD-BD65-4AB6-AD07-FF0DB5240AA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84E-41F6-84E1-7C084B7429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E39DE8-5D66-44A4-A292-6ECF146BD8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F4-46CF-B18C-4350BE476D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776B90-D8E9-46D3-8318-471A4329E7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F4-46CF-B18C-4350BE476D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0592BF-1D96-46F3-817A-01E4FF1BF2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F4-46CF-B18C-4350BE476D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B72CD3-20E6-446A-97D9-DCB66914CE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F4-46CF-B18C-4350BE476D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5AD240-A17F-4850-8A41-9BA92EBD4B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F4-46CF-B18C-4350BE476D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FCAC67-9D96-41DB-98C1-4F57125DCE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F4-46CF-B18C-4350BE476D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Data3!$A$1:$A$8</c15:sqref>
                  </c15:fullRef>
                </c:ext>
              </c:extLst>
              <c:f>Data3!$A$1:$A$7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(Data3!$O$9:$O$15,Data3!$O$16)</c15:sqref>
                  </c15:fullRef>
                </c:ext>
              </c:extLst>
              <c:f>Data3!$O$9:$O$15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Data3!$P$9:$P$15</c15:f>
                <c15:dlblRangeCache>
                  <c:ptCount val="7"/>
                  <c:pt idx="0">
                    <c:v>2%</c:v>
                  </c:pt>
                  <c:pt idx="1">
                    <c:v>2%</c:v>
                  </c:pt>
                  <c:pt idx="2">
                    <c:v>2%</c:v>
                  </c:pt>
                  <c:pt idx="3">
                    <c:v>1%</c:v>
                  </c:pt>
                  <c:pt idx="4">
                    <c:v>1%</c:v>
                  </c:pt>
                  <c:pt idx="5">
                    <c:v>2%</c:v>
                  </c:pt>
                  <c:pt idx="6">
                    <c:v>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C56-4402-A099-1EC5184A6F21}"/>
            </c:ext>
          </c:extLst>
        </c:ser>
        <c:ser>
          <c:idx val="3"/>
          <c:order val="2"/>
          <c:tx>
            <c:strRef>
              <c:f>Data3!$M$16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AC4A7D-8DB3-4189-BF3A-2898596205D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5C1-4832-8267-6E241BCE42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176088-EE9A-462E-9211-59751A1A91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F4-46CF-B18C-4350BE476D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C646A4-6559-4959-95F0-A986605FE6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F4-46CF-B18C-4350BE476D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41BC69-B032-4871-9148-DDB95D48E9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9F4-46CF-B18C-4350BE476D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1751A8-E695-452E-B7A5-B175BEA1D4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9F4-46CF-B18C-4350BE476D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0D092F-07AE-45AE-97DE-1370ECFC08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9F4-46CF-B18C-4350BE476D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BEEF75-B10B-4BAB-AFB1-8275581CE7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9F4-46CF-B18C-4350BE476D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Data3!$A$9:$A$15</c15:sqref>
                  </c15:fullRef>
                </c:ext>
              </c:extLst>
              <c:f>Data3!$A$9:$A$15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(Data3!$M$9:$M$15,Data3!$M$16)</c15:sqref>
                  </c15:fullRef>
                </c:ext>
              </c:extLst>
              <c:f>Data3!$M$9:$M$15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Data3!$N$9:$N$15</c15:f>
                <c15:dlblRangeCache>
                  <c:ptCount val="7"/>
                  <c:pt idx="0">
                    <c:v>0%</c:v>
                  </c:pt>
                  <c:pt idx="1">
                    <c:v>1%</c:v>
                  </c:pt>
                  <c:pt idx="2">
                    <c:v>1%</c:v>
                  </c:pt>
                  <c:pt idx="3">
                    <c:v>0%</c:v>
                  </c:pt>
                  <c:pt idx="4">
                    <c:v>1%</c:v>
                  </c:pt>
                  <c:pt idx="5">
                    <c:v>1%</c:v>
                  </c:pt>
                  <c:pt idx="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5C1-4832-8267-6E241BCE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37312"/>
        <c:axId val="368038096"/>
      </c:barChart>
      <c:lineChart>
        <c:grouping val="standard"/>
        <c:varyColors val="1"/>
        <c:ser>
          <c:idx val="2"/>
          <c:order val="3"/>
          <c:tx>
            <c:strRef>
              <c:f>Data3!$L$16</c:f>
              <c:strCache>
                <c:ptCount val="1"/>
                <c:pt idx="0">
                  <c:v>    2627   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Data3!$A$9:$A$15</c15:sqref>
                  </c15:fullRef>
                </c:ext>
              </c:extLst>
              <c:f>Data3!$A$9:$A$15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(Data3!$L$9:$L$15,Data3!$L$17)</c15:sqref>
                  </c15:fullRef>
                </c:ext>
              </c:extLst>
              <c:f>Data3!$L$9:$L$15</c:f>
              <c:numCache>
                <c:formatCode>General</c:formatCode>
                <c:ptCount val="7"/>
                <c:pt idx="0">
                  <c:v>280</c:v>
                </c:pt>
                <c:pt idx="1">
                  <c:v>487</c:v>
                </c:pt>
                <c:pt idx="2">
                  <c:v>482</c:v>
                </c:pt>
                <c:pt idx="3">
                  <c:v>368</c:v>
                </c:pt>
                <c:pt idx="4">
                  <c:v>403</c:v>
                </c:pt>
                <c:pt idx="5">
                  <c:v>365</c:v>
                </c:pt>
                <c:pt idx="6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56-4402-A099-1EC5184A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37312"/>
        <c:axId val="368038096"/>
      </c:lineChart>
      <c:catAx>
        <c:axId val="3680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8038096"/>
        <c:crosses val="autoZero"/>
        <c:auto val="1"/>
        <c:lblAlgn val="ctr"/>
        <c:lblOffset val="100"/>
        <c:noMultiLvlLbl val="0"/>
      </c:catAx>
      <c:valAx>
        <c:axId val="368038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Calls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1.2590486355192379E-2"/>
              <c:y val="0.387958314084887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368038096"/>
        <c:crosses val="autoZero"/>
        <c:crossBetween val="midCat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90698937407031E-2"/>
          <c:y val="2.2926491410388408E-2"/>
          <c:w val="0.94823350052056832"/>
          <c:h val="0.7931741637095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1DD2E9-1548-45D5-98AD-9656AE93412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E-47F1-9802-58C5AAB2BB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CAB121-0C5D-45F4-942D-3EA4C7A5E2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7E-4B2F-AFF6-E2D6FC8412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6684E8-25B8-452E-B070-E5CAA1AEFF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7E-4B2F-AFF6-E2D6FC8412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7A934E-0E38-47BC-975A-C4414506A4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7E-4B2F-AFF6-E2D6FC8412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BDB2DF-73D4-4030-BDF5-FE798B4F10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7E-4B2F-AFF6-E2D6FC8412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390629-8E00-418C-BABB-FDF9DB6093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7E-4B2F-AFF6-E2D6FC8412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7D8020-5E29-4186-A642-9124C5204D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7E-4B2F-AFF6-E2D6FC8412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A19FB1-603F-4E95-AC0A-543AA5E7D4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47E-4B2F-AFF6-E2D6FC8412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CBAF6C-6316-42E9-9297-7E77DDCF0E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47E-4B2F-AFF6-E2D6FC8412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1784E2-62BF-4B5E-82E1-2C4DEEC2DB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47E-4B2F-AFF6-E2D6FC8412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B8A447-2645-408C-8776-C6E854F012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47E-4B2F-AFF6-E2D6FC8412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404F6A3-0E91-4022-BBF8-DACDE1BE00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47E-4B2F-AFF6-E2D6FC8412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B82329D-4D41-4C17-8BE0-296A275A61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47E-4B2F-AFF6-E2D6FC8412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7605C7-0F4D-4DFE-85E4-4C43CF2EC4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7E-4B2F-AFF6-E2D6FC8412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AC6608-0257-4B84-A9ED-A84B1D7A25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47E-4B2F-AFF6-E2D6FC8412E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56D5F36-1BCB-40E0-AF48-015BE7696D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47E-4B2F-AFF6-E2D6FC8412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821BC4-4628-46F4-AACC-77CE24A2D4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47E-4B2F-AFF6-E2D6FC8412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A54C0D7-4D5F-4134-B971-B54FD2E987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47E-4B2F-AFF6-E2D6FC8412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83F64D-0A8D-4FE6-950D-56D2DC14BE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47E-4B2F-AFF6-E2D6FC8412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5ADF74A-4BFF-48EA-B38C-7571F2796E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47E-4B2F-AFF6-E2D6FC8412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45E1C4F-4661-471B-80FA-FD521BE798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47E-4B2F-AFF6-E2D6FC8412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C76232-CE41-4F63-BFD6-4ED3DDB0E5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47E-4B2F-AFF6-E2D6FC8412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A796F8F-6963-4DDF-A7F0-EB2374602E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47E-4B2F-AFF6-E2D6FC8412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447BFA5-03F7-4660-A4A4-11DE1C4ECF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47E-4B2F-AFF6-E2D6FC8412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9206E93-C63E-479B-9066-31E6E556DC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47E-4B2F-AFF6-E2D6FC8412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18E5D9D-AFC8-4E88-B188-79C40AC88D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47E-4B2F-AFF6-E2D6FC8412E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5BA2FC7-1BC9-4839-B063-A705E4EB15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47E-4B2F-AFF6-E2D6FC8412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DE6D6A4-0067-4328-8458-88AD394471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47E-4B2F-AFF6-E2D6FC8412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3B9D4D9-7A16-4975-AC26-6BBA50F161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47E-4B2F-AFF6-E2D6FC8412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7DC5A85-3BC6-4841-B541-FADF4AF936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47E-4B2F-AFF6-E2D6FC8412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74CD1A3-A895-4480-9691-D5649749A2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47E-4B2F-AFF6-E2D6FC8412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Data5!$A$2:$A$32</c:f>
              <c:numCache>
                <c:formatCode>m/d/yyyy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Data5!$B$2:$B$32</c:f>
              <c:numCache>
                <c:formatCode>General</c:formatCode>
                <c:ptCount val="31"/>
                <c:pt idx="0">
                  <c:v>34</c:v>
                </c:pt>
                <c:pt idx="1">
                  <c:v>78</c:v>
                </c:pt>
                <c:pt idx="2">
                  <c:v>92</c:v>
                </c:pt>
                <c:pt idx="3">
                  <c:v>89</c:v>
                </c:pt>
                <c:pt idx="4">
                  <c:v>104</c:v>
                </c:pt>
                <c:pt idx="5">
                  <c:v>66</c:v>
                </c:pt>
                <c:pt idx="6">
                  <c:v>48</c:v>
                </c:pt>
                <c:pt idx="7">
                  <c:v>76</c:v>
                </c:pt>
                <c:pt idx="8">
                  <c:v>125</c:v>
                </c:pt>
                <c:pt idx="9">
                  <c:v>133</c:v>
                </c:pt>
                <c:pt idx="10">
                  <c:v>105</c:v>
                </c:pt>
                <c:pt idx="11">
                  <c:v>99</c:v>
                </c:pt>
                <c:pt idx="12">
                  <c:v>90</c:v>
                </c:pt>
                <c:pt idx="13">
                  <c:v>63</c:v>
                </c:pt>
                <c:pt idx="14">
                  <c:v>50</c:v>
                </c:pt>
                <c:pt idx="15">
                  <c:v>111</c:v>
                </c:pt>
                <c:pt idx="16">
                  <c:v>90</c:v>
                </c:pt>
                <c:pt idx="17">
                  <c:v>85</c:v>
                </c:pt>
                <c:pt idx="18">
                  <c:v>90</c:v>
                </c:pt>
                <c:pt idx="19">
                  <c:v>116</c:v>
                </c:pt>
                <c:pt idx="20">
                  <c:v>62</c:v>
                </c:pt>
                <c:pt idx="21">
                  <c:v>53</c:v>
                </c:pt>
                <c:pt idx="22">
                  <c:v>85</c:v>
                </c:pt>
                <c:pt idx="23">
                  <c:v>72</c:v>
                </c:pt>
                <c:pt idx="24">
                  <c:v>86</c:v>
                </c:pt>
                <c:pt idx="25">
                  <c:v>105</c:v>
                </c:pt>
                <c:pt idx="26">
                  <c:v>88</c:v>
                </c:pt>
                <c:pt idx="27">
                  <c:v>67</c:v>
                </c:pt>
                <c:pt idx="28">
                  <c:v>63</c:v>
                </c:pt>
                <c:pt idx="29">
                  <c:v>78</c:v>
                </c:pt>
                <c:pt idx="30">
                  <c:v>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Data5!$I$2:$I$32</c15:f>
                <c15:dlblRangeCache>
                  <c:ptCount val="31"/>
                  <c:pt idx="0">
                    <c:v>98%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99%</c:v>
                  </c:pt>
                  <c:pt idx="5">
                    <c:v>98%</c:v>
                  </c:pt>
                  <c:pt idx="6">
                    <c:v>100%</c:v>
                  </c:pt>
                  <c:pt idx="7">
                    <c:v>99%</c:v>
                  </c:pt>
                  <c:pt idx="8">
                    <c:v>98%</c:v>
                  </c:pt>
                  <c:pt idx="9">
                    <c:v>100%</c:v>
                  </c:pt>
                  <c:pt idx="10">
                    <c:v>100%</c:v>
                  </c:pt>
                  <c:pt idx="11">
                    <c:v>99%</c:v>
                  </c:pt>
                  <c:pt idx="12">
                    <c:v>98%</c:v>
                  </c:pt>
                  <c:pt idx="13">
                    <c:v>100%</c:v>
                  </c:pt>
                  <c:pt idx="14">
                    <c:v>100%</c:v>
                  </c:pt>
                  <c:pt idx="15">
                    <c:v>99%</c:v>
                  </c:pt>
                  <c:pt idx="16">
                    <c:v>97%</c:v>
                  </c:pt>
                  <c:pt idx="17">
                    <c:v>99%</c:v>
                  </c:pt>
                  <c:pt idx="18">
                    <c:v>100%</c:v>
                  </c:pt>
                  <c:pt idx="19">
                    <c:v>100%</c:v>
                  </c:pt>
                  <c:pt idx="20">
                    <c:v>99%</c:v>
                  </c:pt>
                  <c:pt idx="21">
                    <c:v>99%</c:v>
                  </c:pt>
                  <c:pt idx="22">
                    <c:v>99%</c:v>
                  </c:pt>
                  <c:pt idx="23">
                    <c:v>99%</c:v>
                  </c:pt>
                  <c:pt idx="24">
                    <c:v>98%</c:v>
                  </c:pt>
                  <c:pt idx="25">
                    <c:v>99%</c:v>
                  </c:pt>
                  <c:pt idx="26">
                    <c:v>100%</c:v>
                  </c:pt>
                  <c:pt idx="27">
                    <c:v>99%</c:v>
                  </c:pt>
                  <c:pt idx="28">
                    <c:v>99%</c:v>
                  </c:pt>
                  <c:pt idx="29">
                    <c:v>96%</c:v>
                  </c:pt>
                  <c:pt idx="30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A85-48AC-AB68-DE192EB826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149BE1-FB0A-49E9-8EF4-B819AFEDAD2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D78-4ABA-960B-0368CE25D1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832906-1F89-43D8-B16F-89FCFAE4C1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47E-4B2F-AFF6-E2D6FC8412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539527-6E83-4105-8741-B5E817B07B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47E-4B2F-AFF6-E2D6FC8412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5363FE-DA93-40D6-BC6C-C3B346EE3B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47E-4B2F-AFF6-E2D6FC8412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64C0AF-336D-4A02-976B-B4C39889C1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47E-4B2F-AFF6-E2D6FC8412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72EAD1-9A3E-45F1-9106-61EE88436D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47E-4B2F-AFF6-E2D6FC8412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1E175A-34A0-4297-8705-DD13817B2C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47E-4B2F-AFF6-E2D6FC8412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BF369B-1D44-41E9-88E3-2D5C4CFAF0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47E-4B2F-AFF6-E2D6FC8412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7DF26E-ED2D-4F8D-B1C3-52D4D6BB75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47E-4B2F-AFF6-E2D6FC8412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5072F1-8469-40D6-B686-A3A2984796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47E-4B2F-AFF6-E2D6FC8412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63DEDE-8662-4907-9880-4601E9D569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47E-4B2F-AFF6-E2D6FC8412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6D9151-8F84-4B53-B559-83C20BECDF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47E-4B2F-AFF6-E2D6FC8412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1641EF-1F0B-4DCC-BED9-D109376F68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47E-4B2F-AFF6-E2D6FC8412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07CC89-4B23-4EA1-BA23-F550712796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47E-4B2F-AFF6-E2D6FC8412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81647E-C5CE-4A91-A652-70AB4822DC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47E-4B2F-AFF6-E2D6FC8412E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B1EDA9-84A6-472E-AE38-17B4ADE968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47E-4B2F-AFF6-E2D6FC8412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840E54F-D0BC-4111-B61B-29A774DABA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47E-4B2F-AFF6-E2D6FC8412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9103EA-7A30-49F0-B6DF-D06CEFAB51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47E-4B2F-AFF6-E2D6FC8412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9938688-5165-4C3B-857D-549A8A4472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47E-4B2F-AFF6-E2D6FC8412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F029DB8-C378-4332-A30A-4C70E51D80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47E-4B2F-AFF6-E2D6FC8412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A8A32E3-3BD5-41D4-B03A-7F29E48F7C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47E-4B2F-AFF6-E2D6FC8412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D19A0DF-B6A4-433E-8337-613779022C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47E-4B2F-AFF6-E2D6FC8412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CEDD10-FB45-4A99-A5A2-2FF1D3F5E6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47E-4B2F-AFF6-E2D6FC8412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F2FEB65-85F6-4A79-9C03-362CF7E72C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47E-4B2F-AFF6-E2D6FC8412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D18DDEA-0E38-4CBE-872C-DE2B8DEFCC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47E-4B2F-AFF6-E2D6FC8412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ABE29A2-23A4-45E1-9351-4F83304004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47E-4B2F-AFF6-E2D6FC8412E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D6CA15-F445-42FE-83A8-40A68C8A59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47E-4B2F-AFF6-E2D6FC8412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886A24D-9DD6-4949-82BC-97334D70FE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47E-4B2F-AFF6-E2D6FC8412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414F94E-C2DA-44B9-BB3A-E2E9BF304F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47E-4B2F-AFF6-E2D6FC8412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EB895A1-0857-4B96-AE06-32AC8CF59A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47E-4B2F-AFF6-E2D6FC8412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D160527-ABD5-49AE-BEAB-3DAE62691D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47E-4B2F-AFF6-E2D6FC8412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Data5!$A$2:$A$32</c:f>
              <c:numCache>
                <c:formatCode>m/d/yyyy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Data5!$D$2:$D$32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Data5!$J$2:$J$32</c15:f>
                <c15:dlblRangeCache>
                  <c:ptCount val="31"/>
                  <c:pt idx="0">
                    <c:v>2%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1%</c:v>
                  </c:pt>
                  <c:pt idx="5">
                    <c:v>2%</c:v>
                  </c:pt>
                  <c:pt idx="6">
                    <c:v>0%</c:v>
                  </c:pt>
                  <c:pt idx="7">
                    <c:v>1%</c:v>
                  </c:pt>
                  <c:pt idx="8">
                    <c:v>2%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1%</c:v>
                  </c:pt>
                  <c:pt idx="12">
                    <c:v>2%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1%</c:v>
                  </c:pt>
                  <c:pt idx="16">
                    <c:v>3%</c:v>
                  </c:pt>
                  <c:pt idx="17">
                    <c:v>1%</c:v>
                  </c:pt>
                  <c:pt idx="18">
                    <c:v>0%</c:v>
                  </c:pt>
                  <c:pt idx="19">
                    <c:v>0%</c:v>
                  </c:pt>
                  <c:pt idx="20">
                    <c:v>1%</c:v>
                  </c:pt>
                  <c:pt idx="21">
                    <c:v>1%</c:v>
                  </c:pt>
                  <c:pt idx="22">
                    <c:v>1%</c:v>
                  </c:pt>
                  <c:pt idx="23">
                    <c:v>1%</c:v>
                  </c:pt>
                  <c:pt idx="24">
                    <c:v>2%</c:v>
                  </c:pt>
                  <c:pt idx="25">
                    <c:v>1%</c:v>
                  </c:pt>
                  <c:pt idx="26">
                    <c:v>0%</c:v>
                  </c:pt>
                  <c:pt idx="27">
                    <c:v>1%</c:v>
                  </c:pt>
                  <c:pt idx="28">
                    <c:v>1%</c:v>
                  </c:pt>
                  <c:pt idx="29">
                    <c:v>4%</c:v>
                  </c:pt>
                  <c:pt idx="30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2F6-4A16-82BD-1CFA3737EF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"/>
        <c:axId val="368712696"/>
        <c:axId val="368713088"/>
      </c:barChart>
      <c:dateAx>
        <c:axId val="3687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3088"/>
        <c:crosses val="autoZero"/>
        <c:auto val="1"/>
        <c:lblOffset val="100"/>
        <c:baseTimeUnit val="days"/>
      </c:dateAx>
      <c:valAx>
        <c:axId val="368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miter lim="800000"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Calls</c:v>
          </c:tx>
          <c:invertIfNegative val="0"/>
          <c:cat>
            <c:numRef>
              <c:f>(Data1!$A$50,Data1!$A$51,Data1!$A$28,Data1!$A$29,Data1!$A$30,Data1!$A$31,Data1!$A$32,Data1!$A$33)</c:f>
              <c:numCache>
                <c:formatCode>General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cat>
          <c:val>
            <c:numRef>
              <c:f>(Data1!$B$50,Data1!$B$51,Data1!$B$28,Data1!$B$29,Data1!$B$30,Data1!$B$31,Data1!$B$32,Data1!$B$33)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2-45AF-B3EC-FFB86846BC15}"/>
            </c:ext>
          </c:extLst>
        </c:ser>
        <c:ser>
          <c:idx val="1"/>
          <c:order val="1"/>
          <c:tx>
            <c:v>callsNight</c:v>
          </c:tx>
          <c:spPr>
            <a:solidFill>
              <a:schemeClr val="accent3"/>
            </a:solidFill>
          </c:spPr>
          <c:invertIfNegative val="0"/>
          <c:val>
            <c:numRef>
              <c:f>(Data1!$D$50,Data1!$D$51,Data1!$D$28,Data1!$D$29,Data1!$D$30,Data1!$D$31,Data1!$D$32,Data1!$D$33)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7-4FF7-BDAF-97C0F61D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11128"/>
        <c:axId val="368709560"/>
      </c:barChart>
      <c:catAx>
        <c:axId val="3687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Hours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8709560"/>
        <c:crosses val="autoZero"/>
        <c:auto val="1"/>
        <c:lblAlgn val="ctr"/>
        <c:lblOffset val="100"/>
        <c:noMultiLvlLbl val="0"/>
      </c:catAx>
      <c:valAx>
        <c:axId val="368709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Calls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368709560"/>
        <c:crosses val="autoZero"/>
        <c:crossBetween val="midCat"/>
      </c:valAx>
    </c:plotArea>
    <c:plotVisOnly val="1"/>
    <c:dispBlanksAs val="gap"/>
    <c:showDLblsOverMax val="0"/>
  </c:chart>
  <c:spPr>
    <a:ln w="12700" cmpd="sng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38125"/>
          <a:ext cx="1905000" cy="571500"/>
        </a:xfrm>
        <a:prstGeom prst="rect">
          <a:avLst/>
        </a:prstGeom>
      </xdr:spPr>
    </xdr:pic>
    <xdr:clientData/>
  </xdr:oneCellAnchor>
  <xdr:twoCellAnchor>
    <xdr:from>
      <xdr:col>0</xdr:col>
      <xdr:colOff>217714</xdr:colOff>
      <xdr:row>38</xdr:row>
      <xdr:rowOff>13607</xdr:rowOff>
    </xdr:from>
    <xdr:to>
      <xdr:col>31</xdr:col>
      <xdr:colOff>149679</xdr:colOff>
      <xdr:row>58</xdr:row>
      <xdr:rowOff>27214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8</xdr:row>
      <xdr:rowOff>104774</xdr:rowOff>
    </xdr:from>
    <xdr:to>
      <xdr:col>25</xdr:col>
      <xdr:colOff>190500</xdr:colOff>
      <xdr:row>30</xdr:row>
      <xdr:rowOff>734786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40822</xdr:colOff>
      <xdr:row>65</xdr:row>
      <xdr:rowOff>108856</xdr:rowOff>
    </xdr:from>
    <xdr:to>
      <xdr:col>50</xdr:col>
      <xdr:colOff>238125</xdr:colOff>
      <xdr:row>88</xdr:row>
      <xdr:rowOff>123264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65</xdr:row>
      <xdr:rowOff>104775</xdr:rowOff>
    </xdr:from>
    <xdr:to>
      <xdr:col>31</xdr:col>
      <xdr:colOff>163286</xdr:colOff>
      <xdr:row>88</xdr:row>
      <xdr:rowOff>134471</xdr:rowOff>
    </xdr:to>
    <xdr:graphicFrame macro="">
      <xdr:nvGraphicFramePr>
        <xdr:cNvPr id="5125" name="Chart 5" title="вавыаываы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110290</xdr:colOff>
      <xdr:row>8</xdr:row>
      <xdr:rowOff>95253</xdr:rowOff>
    </xdr:from>
    <xdr:to>
      <xdr:col>50</xdr:col>
      <xdr:colOff>238126</xdr:colOff>
      <xdr:row>30</xdr:row>
      <xdr:rowOff>731921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272142</xdr:colOff>
      <xdr:row>98</xdr:row>
      <xdr:rowOff>45942</xdr:rowOff>
    </xdr:from>
    <xdr:to>
      <xdr:col>50</xdr:col>
      <xdr:colOff>257174</xdr:colOff>
      <xdr:row>124</xdr:row>
      <xdr:rowOff>78441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13607</xdr:colOff>
      <xdr:row>38</xdr:row>
      <xdr:rowOff>40822</xdr:rowOff>
    </xdr:from>
    <xdr:to>
      <xdr:col>50</xdr:col>
      <xdr:colOff>236083</xdr:colOff>
      <xdr:row>58</xdr:row>
      <xdr:rowOff>40821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D127"/>
  <sheetViews>
    <sheetView tabSelected="1" view="pageBreakPreview" topLeftCell="A4" zoomScaleNormal="90" zoomScaleSheetLayoutView="100" zoomScalePageLayoutView="55" workbookViewId="0">
      <selection activeCell="Z6" sqref="Z6"/>
    </sheetView>
  </sheetViews>
  <sheetFormatPr defaultColWidth="9.109375" defaultRowHeight="14.4" x14ac:dyDescent="0.3"/>
  <cols>
    <col min="1" max="7" width="4.33203125" style="6" customWidth="1"/>
    <col min="8" max="14" width="4.33203125" style="7" customWidth="1"/>
    <col min="15" max="15" width="4.6640625" style="7" customWidth="1"/>
    <col min="16" max="16" width="4.5546875" style="7" customWidth="1"/>
    <col min="17" max="26" width="4.6640625" style="7" customWidth="1"/>
    <col min="27" max="46" width="4.44140625" style="7" customWidth="1"/>
    <col min="47" max="49" width="4.6640625" style="7" customWidth="1"/>
    <col min="50" max="50" width="4.5546875" style="7" customWidth="1"/>
    <col min="51" max="51" width="7.33203125" style="7" customWidth="1"/>
    <col min="54" max="54" width="11.88671875" bestFit="1" customWidth="1"/>
  </cols>
  <sheetData>
    <row r="2" spans="10:50" ht="25.95" customHeight="1" x14ac:dyDescent="0.3">
      <c r="J2" s="136" t="s">
        <v>63</v>
      </c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</row>
    <row r="3" spans="10:50" ht="25.95" customHeight="1" x14ac:dyDescent="0.5">
      <c r="J3" s="137" t="s">
        <v>140</v>
      </c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</row>
    <row r="4" spans="10:50" ht="15" customHeight="1" x14ac:dyDescent="0.3"/>
    <row r="5" spans="10:50" ht="15" customHeight="1" x14ac:dyDescent="0.3"/>
    <row r="7" spans="10:50" ht="21" customHeight="1" x14ac:dyDescent="0.3">
      <c r="M7" s="16" t="s">
        <v>83</v>
      </c>
      <c r="AM7" s="16" t="s">
        <v>84</v>
      </c>
    </row>
    <row r="8" spans="10:50" ht="18" customHeight="1" x14ac:dyDescent="0.3">
      <c r="M8" s="17" t="s">
        <v>0</v>
      </c>
      <c r="AM8" s="17" t="s">
        <v>1</v>
      </c>
    </row>
    <row r="24" spans="12:56" ht="5.25" customHeight="1" x14ac:dyDescent="0.3"/>
    <row r="28" spans="12:56" ht="15" customHeight="1" x14ac:dyDescent="0.3"/>
    <row r="29" spans="12:56" ht="15" customHeight="1" x14ac:dyDescent="0.3">
      <c r="BB29" s="95"/>
    </row>
    <row r="30" spans="12:56" x14ac:dyDescent="0.3">
      <c r="L30" s="97"/>
    </row>
    <row r="31" spans="12:56" ht="64.5" customHeight="1" x14ac:dyDescent="0.3">
      <c r="BC31" s="95"/>
      <c r="BD31" s="95"/>
    </row>
    <row r="32" spans="12:56" ht="6.75" customHeight="1" x14ac:dyDescent="0.3"/>
    <row r="33" spans="3:56" x14ac:dyDescent="0.3">
      <c r="C33" s="11"/>
      <c r="D33" s="7" t="s">
        <v>2</v>
      </c>
      <c r="E33" s="7"/>
      <c r="F33" s="7"/>
      <c r="G33" s="7"/>
      <c r="Q33" s="8"/>
      <c r="R33" s="7" t="s">
        <v>3</v>
      </c>
      <c r="AC33" s="11"/>
      <c r="AD33" s="7" t="s">
        <v>7</v>
      </c>
      <c r="BC33" s="95"/>
      <c r="BD33" s="95"/>
    </row>
    <row r="34" spans="3:56" x14ac:dyDescent="0.3">
      <c r="C34" s="82"/>
      <c r="D34" s="7" t="s">
        <v>105</v>
      </c>
      <c r="E34" s="7"/>
      <c r="F34" s="7"/>
      <c r="G34" s="7"/>
      <c r="Q34" s="9"/>
      <c r="R34" s="7" t="s">
        <v>5</v>
      </c>
      <c r="AC34" s="10"/>
      <c r="AD34" s="7" t="s">
        <v>8</v>
      </c>
    </row>
    <row r="35" spans="3:56" ht="21" customHeight="1" x14ac:dyDescent="0.3">
      <c r="C35" s="25"/>
      <c r="D35" s="7"/>
      <c r="E35" s="7"/>
      <c r="F35" s="7"/>
      <c r="G35" s="7"/>
      <c r="Q35" s="10"/>
      <c r="R35" s="7" t="s">
        <v>4</v>
      </c>
      <c r="AC35" s="103"/>
      <c r="AD35" s="104" t="s">
        <v>111</v>
      </c>
    </row>
    <row r="36" spans="3:56" ht="18" customHeight="1" x14ac:dyDescent="0.3"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/>
      <c r="AC36" s="71" t="s">
        <v>92</v>
      </c>
      <c r="AD36" s="7" t="s">
        <v>91</v>
      </c>
      <c r="AZ36" s="71"/>
      <c r="BA36" s="7"/>
    </row>
    <row r="37" spans="3:56" ht="18" customHeight="1" x14ac:dyDescent="0.3">
      <c r="M37"/>
      <c r="O37" s="16" t="s">
        <v>85</v>
      </c>
      <c r="U37" s="6"/>
      <c r="V37" s="6"/>
      <c r="W37" s="6"/>
      <c r="X37" s="6"/>
      <c r="AD37"/>
      <c r="AP37" s="16" t="s">
        <v>87</v>
      </c>
    </row>
    <row r="38" spans="3:56" ht="18" x14ac:dyDescent="0.3">
      <c r="O38" s="17" t="s">
        <v>6</v>
      </c>
      <c r="U38" s="6"/>
      <c r="V38" s="6"/>
      <c r="W38" s="6"/>
      <c r="X38" s="6"/>
      <c r="AP38" s="17" t="s">
        <v>86</v>
      </c>
    </row>
    <row r="45" spans="3:56" ht="21" customHeight="1" x14ac:dyDescent="0.3"/>
    <row r="46" spans="3:56" ht="17.399999999999999" customHeight="1" x14ac:dyDescent="0.3"/>
    <row r="47" spans="3:56" ht="6.75" customHeight="1" x14ac:dyDescent="0.3"/>
    <row r="48" spans="3:56" ht="17.399999999999999" customHeight="1" x14ac:dyDescent="0.3"/>
    <row r="49" spans="2:53" ht="11.25" customHeight="1" x14ac:dyDescent="0.3">
      <c r="BA49" s="51"/>
    </row>
    <row r="50" spans="2:53" ht="11.25" customHeight="1" x14ac:dyDescent="0.3">
      <c r="AZ50" s="51"/>
      <c r="BA50" s="51"/>
    </row>
    <row r="53" spans="2:53" ht="15" customHeight="1" x14ac:dyDescent="0.3"/>
    <row r="54" spans="2:53" ht="15" customHeight="1" x14ac:dyDescent="0.3"/>
    <row r="55" spans="2:53" x14ac:dyDescent="0.3">
      <c r="C55" s="13"/>
      <c r="D55" s="6" t="s">
        <v>10</v>
      </c>
      <c r="Q55" s="10"/>
      <c r="R55" s="7" t="s">
        <v>11</v>
      </c>
    </row>
    <row r="57" spans="2:53" x14ac:dyDescent="0.3">
      <c r="C57" s="12"/>
      <c r="D57" s="7" t="s">
        <v>12</v>
      </c>
    </row>
    <row r="59" spans="2:53" x14ac:dyDescent="0.3"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spans="2:53" x14ac:dyDescent="0.3">
      <c r="B60" s="11"/>
      <c r="C60" s="7" t="s">
        <v>7</v>
      </c>
      <c r="D60" s="7"/>
      <c r="E60" s="7"/>
      <c r="F60" s="7"/>
      <c r="G60" s="7"/>
      <c r="Z60" s="140"/>
      <c r="AA60" s="141"/>
      <c r="AB60" s="141"/>
      <c r="AC60" s="141"/>
      <c r="AD60" s="141"/>
      <c r="AE60" s="141"/>
      <c r="AF60" s="24"/>
      <c r="AG60" s="24"/>
      <c r="AH60" s="24"/>
      <c r="AI60" s="24"/>
      <c r="AJ60" s="24"/>
      <c r="AK60" s="24"/>
      <c r="AL60" s="24"/>
      <c r="AM60"/>
      <c r="AN60" s="50"/>
      <c r="AO60"/>
      <c r="AP60" s="72" t="str">
        <f>"Total: "&amp;Data1!C54&amp;" night calls"</f>
        <v>Total: 3 night calls</v>
      </c>
      <c r="AQ60" s="52"/>
      <c r="AR60" s="24"/>
      <c r="AS60" s="24"/>
      <c r="AT60" s="24"/>
      <c r="AU60" s="24"/>
      <c r="AV60" s="24"/>
      <c r="AW60" s="25"/>
    </row>
    <row r="61" spans="2:53" x14ac:dyDescent="0.3">
      <c r="B61" s="10"/>
      <c r="C61" s="104" t="s">
        <v>112</v>
      </c>
      <c r="D61" s="7"/>
      <c r="E61" s="7"/>
      <c r="F61" s="7"/>
      <c r="G61" s="7"/>
      <c r="Z61" s="141"/>
      <c r="AA61" s="141"/>
      <c r="AB61" s="141"/>
      <c r="AC61" s="141"/>
      <c r="AD61" s="141"/>
      <c r="AE61" s="141"/>
      <c r="AF61" s="24"/>
      <c r="AG61" s="24"/>
      <c r="AH61" s="103"/>
      <c r="AI61" s="104" t="s">
        <v>111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5"/>
    </row>
    <row r="62" spans="2:53" x14ac:dyDescent="0.3">
      <c r="B62" s="105"/>
      <c r="AF62" s="25"/>
      <c r="AG62" s="25"/>
      <c r="AH62" s="11"/>
      <c r="AI62" s="7" t="s">
        <v>7</v>
      </c>
    </row>
    <row r="64" spans="2:53" ht="21" customHeight="1" x14ac:dyDescent="0.3">
      <c r="I64" s="6"/>
      <c r="J64" s="6"/>
      <c r="P64" s="16" t="s">
        <v>88</v>
      </c>
      <c r="AP64" s="16" t="s">
        <v>89</v>
      </c>
    </row>
    <row r="65" spans="9:42" ht="18" customHeight="1" x14ac:dyDescent="0.3">
      <c r="I65" s="6"/>
      <c r="J65" s="6"/>
      <c r="P65" s="17" t="s">
        <v>13</v>
      </c>
      <c r="AP65" s="17" t="s">
        <v>9</v>
      </c>
    </row>
    <row r="70" spans="9:42" ht="17.399999999999999" customHeight="1" x14ac:dyDescent="0.3"/>
    <row r="72" spans="9:42" ht="17.399999999999999" customHeight="1" x14ac:dyDescent="0.3"/>
    <row r="74" spans="9:42" ht="5.25" customHeight="1" x14ac:dyDescent="0.3"/>
    <row r="79" spans="9:42" ht="15" customHeight="1" x14ac:dyDescent="0.3"/>
    <row r="80" spans="9:42" ht="15" customHeight="1" x14ac:dyDescent="0.3"/>
    <row r="81" spans="2:50" ht="25.95" customHeight="1" x14ac:dyDescent="0.5">
      <c r="B81" s="15"/>
      <c r="AO81" s="138"/>
      <c r="AP81" s="139"/>
      <c r="AQ81" s="139"/>
      <c r="AR81" s="139"/>
    </row>
    <row r="83" spans="2:50" ht="21" x14ac:dyDescent="0.4"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</row>
    <row r="84" spans="2:50" ht="21" x14ac:dyDescent="0.4"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</row>
    <row r="89" spans="2:50" x14ac:dyDescent="0.3">
      <c r="W89" s="70"/>
      <c r="X89" s="70"/>
      <c r="Y89" s="70"/>
      <c r="Z89" s="70"/>
      <c r="AA89" s="77"/>
      <c r="AB89" s="77"/>
      <c r="AC89" s="77"/>
      <c r="AD89" s="78"/>
      <c r="AE89" s="77"/>
      <c r="AF89" s="77"/>
      <c r="AG89" s="70"/>
      <c r="AH89" s="6"/>
      <c r="AX89" s="6"/>
    </row>
    <row r="90" spans="2:50" x14ac:dyDescent="0.3">
      <c r="B90" s="14"/>
      <c r="C90" s="6" t="s">
        <v>14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7"/>
      <c r="AB90" s="77"/>
      <c r="AC90" s="77"/>
      <c r="AD90" s="77"/>
      <c r="AE90" s="77"/>
      <c r="AF90" s="77"/>
      <c r="AG90" s="70"/>
      <c r="AI90" s="6" t="s">
        <v>61</v>
      </c>
      <c r="AJ90" s="6"/>
      <c r="AK90" s="6"/>
      <c r="AL90" s="6"/>
      <c r="AM90" s="6"/>
      <c r="AN90" s="6"/>
      <c r="AO90" s="6"/>
      <c r="AP90" s="6" t="s">
        <v>63</v>
      </c>
      <c r="AQ90" s="6" t="s">
        <v>62</v>
      </c>
      <c r="AR90" s="6"/>
      <c r="AS90" s="6"/>
      <c r="AT90" s="6"/>
      <c r="AU90" s="6"/>
      <c r="AV90" s="6"/>
      <c r="AW90" s="6"/>
    </row>
    <row r="91" spans="2:50" x14ac:dyDescent="0.3">
      <c r="B91" s="13"/>
      <c r="C91" s="6" t="s">
        <v>15</v>
      </c>
      <c r="G91" s="7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7"/>
      <c r="AB91" s="77"/>
      <c r="AC91" s="77"/>
      <c r="AD91" s="77"/>
      <c r="AE91" s="77"/>
      <c r="AF91" s="77"/>
      <c r="AG91" s="70"/>
      <c r="AN91" s="72" t="str">
        <f>"Mountly KPI: "&amp;Data2!B33&amp;"%"</f>
        <v>Mountly KPI: 98,4%</v>
      </c>
    </row>
    <row r="92" spans="2:50" x14ac:dyDescent="0.3">
      <c r="B92" s="19"/>
      <c r="C92" s="6" t="s">
        <v>52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7"/>
      <c r="AB92" s="111" t="str">
        <f>ROUNDUP(Data1!L2,0)&amp;" Sec"</f>
        <v>151 Sec</v>
      </c>
      <c r="AC92" s="77"/>
      <c r="AD92" s="77"/>
      <c r="AE92" s="77"/>
      <c r="AF92" s="77"/>
      <c r="AG92" s="70"/>
    </row>
    <row r="93" spans="2:50" x14ac:dyDescent="0.3">
      <c r="B93" s="26"/>
      <c r="C93" s="6" t="s">
        <v>53</v>
      </c>
      <c r="G93" s="7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7"/>
      <c r="AB93" s="111" t="str">
        <f>ROUNDDOWN(Data1!K3,0)&amp;" Sec"</f>
        <v>8 Sec</v>
      </c>
      <c r="AC93" s="112"/>
      <c r="AD93" s="77"/>
      <c r="AE93" s="77"/>
      <c r="AF93" s="77"/>
      <c r="AG93" s="70"/>
    </row>
    <row r="94" spans="2:50" x14ac:dyDescent="0.3">
      <c r="W94" s="70"/>
      <c r="X94" s="70"/>
      <c r="Y94" s="70"/>
      <c r="Z94" s="70"/>
      <c r="AA94" s="76"/>
      <c r="AB94" s="76"/>
      <c r="AC94" s="76"/>
      <c r="AD94" s="76"/>
      <c r="AE94" s="76"/>
      <c r="AF94" s="77"/>
      <c r="AG94" s="70"/>
    </row>
    <row r="95" spans="2:50" x14ac:dyDescent="0.3">
      <c r="Z95" s="70"/>
      <c r="AA95" s="55"/>
      <c r="AB95" s="55"/>
      <c r="AC95" s="55"/>
      <c r="AD95" s="55"/>
      <c r="AE95" s="55"/>
      <c r="AF95" s="70"/>
      <c r="AG95" s="70"/>
    </row>
    <row r="96" spans="2:50" ht="21" x14ac:dyDescent="0.3">
      <c r="W96" s="16" t="s">
        <v>90</v>
      </c>
    </row>
    <row r="97" spans="23:23" ht="18" x14ac:dyDescent="0.3">
      <c r="W97" s="17" t="s">
        <v>60</v>
      </c>
    </row>
    <row r="124" spans="16:32" x14ac:dyDescent="0.3">
      <c r="Q124" s="21"/>
    </row>
    <row r="125" spans="16:32" x14ac:dyDescent="0.3">
      <c r="Q125" s="23"/>
      <c r="R125" s="6"/>
      <c r="S125" s="6"/>
      <c r="T125" s="6"/>
      <c r="U125" s="6"/>
      <c r="V125" s="6"/>
    </row>
    <row r="126" spans="16:32" x14ac:dyDescent="0.3">
      <c r="P126" s="6"/>
      <c r="Q126" s="13"/>
      <c r="R126" s="6" t="s">
        <v>10</v>
      </c>
      <c r="S126" s="6"/>
      <c r="T126" s="6"/>
      <c r="U126" s="6"/>
      <c r="AE126" s="10"/>
      <c r="AF126" s="7" t="s">
        <v>11</v>
      </c>
    </row>
    <row r="127" spans="16:32" x14ac:dyDescent="0.3">
      <c r="Q127" s="23"/>
      <c r="R127" s="6"/>
      <c r="S127" s="6"/>
      <c r="T127" s="6"/>
      <c r="U127" s="6"/>
    </row>
  </sheetData>
  <sheetProtection formatCells="0" formatColumns="0" formatRows="0" insertColumns="0" insertRows="0" insertHyperlinks="0" deleteColumns="0" deleteRows="0" sort="0" autoFilter="0" pivotTables="0"/>
  <mergeCells count="4">
    <mergeCell ref="J2:AX2"/>
    <mergeCell ref="J3:AX3"/>
    <mergeCell ref="AO81:AR81"/>
    <mergeCell ref="Z60:AE61"/>
  </mergeCells>
  <pageMargins left="0.55118110236220474" right="0" top="0.59055118110236227" bottom="0.74803149606299213" header="0.31496062992125984" footer="0.31496062992125984"/>
  <pageSetup paperSize="8" scale="55" orientation="portrait" r:id="rId1"/>
  <headerFooter>
    <oddFooter>&amp;L&amp;"Arial,обычный"&amp;16&amp;F&amp;RPage:&amp;P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4"/>
  <sheetViews>
    <sheetView topLeftCell="A7" zoomScaleNormal="100" workbookViewId="0">
      <selection activeCell="O19" sqref="O19"/>
    </sheetView>
  </sheetViews>
  <sheetFormatPr defaultColWidth="9.109375" defaultRowHeight="14.4" x14ac:dyDescent="0.3"/>
  <cols>
    <col min="15" max="15" width="16.6640625" customWidth="1"/>
    <col min="16" max="16" width="19.33203125" customWidth="1"/>
  </cols>
  <sheetData>
    <row r="1" spans="1:14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4" x14ac:dyDescent="0.3">
      <c r="A2" s="21">
        <v>0</v>
      </c>
      <c r="B2" s="21">
        <v>0</v>
      </c>
      <c r="C2" s="21" t="s">
        <v>108</v>
      </c>
      <c r="D2" s="21">
        <v>0</v>
      </c>
      <c r="E2" s="21" t="s">
        <v>108</v>
      </c>
      <c r="F2" s="21">
        <v>0</v>
      </c>
      <c r="G2" s="21">
        <v>0</v>
      </c>
      <c r="H2" s="21">
        <v>0</v>
      </c>
      <c r="I2" s="21">
        <v>0</v>
      </c>
      <c r="K2" s="110">
        <f>AVERAGE(G34:G49)</f>
        <v>8.0625</v>
      </c>
      <c r="L2" s="110">
        <f>AVERAGE(F34:F49)</f>
        <v>150.375</v>
      </c>
      <c r="M2" s="20"/>
      <c r="N2" s="20"/>
    </row>
    <row r="3" spans="1:14" x14ac:dyDescent="0.3">
      <c r="A3" s="21">
        <v>1</v>
      </c>
      <c r="B3" s="21">
        <v>0</v>
      </c>
      <c r="C3" s="21" t="s">
        <v>108</v>
      </c>
      <c r="D3" s="21">
        <v>0</v>
      </c>
      <c r="E3" s="21" t="s">
        <v>108</v>
      </c>
      <c r="F3" s="21">
        <v>0</v>
      </c>
      <c r="G3" s="21">
        <v>0</v>
      </c>
      <c r="H3" s="21">
        <v>0</v>
      </c>
      <c r="I3" s="21">
        <v>0</v>
      </c>
      <c r="K3" s="110">
        <f>K2</f>
        <v>8.0625</v>
      </c>
      <c r="L3" s="110">
        <f>L2</f>
        <v>150.375</v>
      </c>
      <c r="M3" s="20"/>
      <c r="N3" s="20"/>
    </row>
    <row r="4" spans="1:14" x14ac:dyDescent="0.3">
      <c r="A4" s="21">
        <v>2</v>
      </c>
      <c r="B4" s="21">
        <v>0</v>
      </c>
      <c r="C4" s="21" t="s">
        <v>108</v>
      </c>
      <c r="D4" s="21">
        <v>0</v>
      </c>
      <c r="E4" s="21" t="s">
        <v>108</v>
      </c>
      <c r="F4" s="21">
        <v>0</v>
      </c>
      <c r="G4" s="21">
        <v>0</v>
      </c>
      <c r="H4" s="21">
        <v>0</v>
      </c>
      <c r="I4" s="21">
        <v>0</v>
      </c>
      <c r="K4" s="110">
        <f t="shared" ref="K4:K25" si="0">K3</f>
        <v>8.0625</v>
      </c>
      <c r="L4" s="110">
        <f t="shared" ref="L4:L25" si="1">L3</f>
        <v>150.375</v>
      </c>
      <c r="M4" s="20"/>
      <c r="N4" s="20"/>
    </row>
    <row r="5" spans="1:14" x14ac:dyDescent="0.3">
      <c r="A5" s="21">
        <v>3</v>
      </c>
      <c r="B5" s="21">
        <v>0</v>
      </c>
      <c r="C5" s="21" t="s">
        <v>108</v>
      </c>
      <c r="D5" s="21">
        <v>0</v>
      </c>
      <c r="E5" s="21" t="s">
        <v>108</v>
      </c>
      <c r="F5" s="21">
        <v>0</v>
      </c>
      <c r="G5" s="21">
        <v>0</v>
      </c>
      <c r="H5" s="21">
        <v>0</v>
      </c>
      <c r="I5" s="21">
        <v>0</v>
      </c>
      <c r="K5" s="110">
        <f t="shared" si="0"/>
        <v>8.0625</v>
      </c>
      <c r="L5" s="110">
        <f t="shared" si="1"/>
        <v>150.375</v>
      </c>
      <c r="M5" s="20"/>
      <c r="N5" s="20"/>
    </row>
    <row r="6" spans="1:14" x14ac:dyDescent="0.3">
      <c r="A6" s="21">
        <v>4</v>
      </c>
      <c r="B6" s="21">
        <v>0</v>
      </c>
      <c r="C6" s="21" t="s">
        <v>108</v>
      </c>
      <c r="D6" s="21">
        <v>0</v>
      </c>
      <c r="E6" s="21" t="s">
        <v>108</v>
      </c>
      <c r="F6" s="21">
        <v>0</v>
      </c>
      <c r="G6" s="21">
        <v>0</v>
      </c>
      <c r="H6" s="21">
        <v>0</v>
      </c>
      <c r="I6" s="21">
        <v>0</v>
      </c>
      <c r="K6" s="110">
        <f t="shared" si="0"/>
        <v>8.0625</v>
      </c>
      <c r="L6" s="110">
        <f t="shared" si="1"/>
        <v>150.375</v>
      </c>
      <c r="M6" s="20"/>
      <c r="N6" s="20"/>
    </row>
    <row r="7" spans="1:14" x14ac:dyDescent="0.3">
      <c r="A7" s="21">
        <v>5</v>
      </c>
      <c r="B7" s="21">
        <v>0</v>
      </c>
      <c r="C7" s="21" t="s">
        <v>108</v>
      </c>
      <c r="D7" s="21">
        <v>1</v>
      </c>
      <c r="E7" s="21" t="s">
        <v>142</v>
      </c>
      <c r="F7" s="21">
        <v>0</v>
      </c>
      <c r="G7" s="21">
        <v>0</v>
      </c>
      <c r="H7" s="21">
        <v>48</v>
      </c>
      <c r="I7" s="21">
        <v>2</v>
      </c>
      <c r="K7" s="110">
        <f t="shared" si="0"/>
        <v>8.0625</v>
      </c>
      <c r="L7" s="110">
        <f t="shared" si="1"/>
        <v>150.375</v>
      </c>
      <c r="M7" s="20"/>
      <c r="N7" s="20"/>
    </row>
    <row r="8" spans="1:14" x14ac:dyDescent="0.3">
      <c r="A8" s="21">
        <v>6</v>
      </c>
      <c r="B8" s="21">
        <v>55</v>
      </c>
      <c r="C8" s="21" t="s">
        <v>167</v>
      </c>
      <c r="D8" s="21">
        <v>0</v>
      </c>
      <c r="E8" s="21" t="s">
        <v>108</v>
      </c>
      <c r="F8" s="21">
        <v>29</v>
      </c>
      <c r="G8" s="21">
        <v>6</v>
      </c>
      <c r="H8" s="21">
        <v>142</v>
      </c>
      <c r="I8" s="21">
        <v>60</v>
      </c>
      <c r="K8" s="110">
        <f t="shared" si="0"/>
        <v>8.0625</v>
      </c>
      <c r="L8" s="110">
        <f t="shared" si="1"/>
        <v>150.375</v>
      </c>
      <c r="M8" s="20"/>
      <c r="N8" s="20"/>
    </row>
    <row r="9" spans="1:14" x14ac:dyDescent="0.3">
      <c r="A9" s="21">
        <v>7</v>
      </c>
      <c r="B9" s="21">
        <v>70</v>
      </c>
      <c r="C9" s="21" t="s">
        <v>168</v>
      </c>
      <c r="D9" s="21">
        <v>1</v>
      </c>
      <c r="E9" s="21" t="s">
        <v>142</v>
      </c>
      <c r="F9" s="21">
        <v>67</v>
      </c>
      <c r="G9" s="21">
        <v>4</v>
      </c>
      <c r="H9" s="21">
        <v>84</v>
      </c>
      <c r="I9" s="21">
        <v>94</v>
      </c>
      <c r="K9" s="110">
        <f t="shared" si="0"/>
        <v>8.0625</v>
      </c>
      <c r="L9" s="110">
        <f t="shared" si="1"/>
        <v>150.375</v>
      </c>
      <c r="M9" s="20"/>
      <c r="N9" s="20"/>
    </row>
    <row r="10" spans="1:14" x14ac:dyDescent="0.3">
      <c r="A10" s="21">
        <v>8</v>
      </c>
      <c r="B10" s="21">
        <v>100</v>
      </c>
      <c r="C10" s="21" t="s">
        <v>169</v>
      </c>
      <c r="D10" s="21">
        <v>1</v>
      </c>
      <c r="E10" s="21" t="s">
        <v>142</v>
      </c>
      <c r="F10" s="21">
        <v>151</v>
      </c>
      <c r="G10" s="21">
        <v>4</v>
      </c>
      <c r="H10" s="21">
        <v>92</v>
      </c>
      <c r="I10" s="21">
        <v>80</v>
      </c>
      <c r="K10" s="110">
        <f t="shared" si="0"/>
        <v>8.0625</v>
      </c>
      <c r="L10" s="110">
        <f t="shared" si="1"/>
        <v>150.375</v>
      </c>
      <c r="M10" s="20"/>
      <c r="N10" s="20"/>
    </row>
    <row r="11" spans="1:14" x14ac:dyDescent="0.3">
      <c r="A11" s="21">
        <v>9</v>
      </c>
      <c r="B11" s="21">
        <v>149</v>
      </c>
      <c r="C11" s="21" t="s">
        <v>170</v>
      </c>
      <c r="D11" s="21">
        <v>3</v>
      </c>
      <c r="E11" s="21" t="s">
        <v>152</v>
      </c>
      <c r="F11" s="21">
        <v>153</v>
      </c>
      <c r="G11" s="21">
        <v>8</v>
      </c>
      <c r="H11" s="21">
        <v>98</v>
      </c>
      <c r="I11" s="21">
        <v>90</v>
      </c>
      <c r="K11" s="110">
        <f t="shared" si="0"/>
        <v>8.0625</v>
      </c>
      <c r="L11" s="110">
        <f t="shared" si="1"/>
        <v>150.375</v>
      </c>
      <c r="M11" s="20"/>
      <c r="N11" s="20"/>
    </row>
    <row r="12" spans="1:14" x14ac:dyDescent="0.3">
      <c r="A12" s="21">
        <v>10</v>
      </c>
      <c r="B12" s="21">
        <v>229</v>
      </c>
      <c r="C12" s="21" t="s">
        <v>171</v>
      </c>
      <c r="D12" s="21">
        <v>5</v>
      </c>
      <c r="E12" s="21" t="s">
        <v>172</v>
      </c>
      <c r="F12" s="21">
        <v>154</v>
      </c>
      <c r="G12" s="21">
        <v>10</v>
      </c>
      <c r="H12" s="21">
        <v>104</v>
      </c>
      <c r="I12" s="21">
        <v>108</v>
      </c>
      <c r="K12" s="110">
        <f t="shared" si="0"/>
        <v>8.0625</v>
      </c>
      <c r="L12" s="110">
        <f t="shared" si="1"/>
        <v>150.375</v>
      </c>
      <c r="M12" s="20"/>
      <c r="N12" s="20"/>
    </row>
    <row r="13" spans="1:14" x14ac:dyDescent="0.3">
      <c r="A13" s="21">
        <v>11</v>
      </c>
      <c r="B13" s="21">
        <v>222</v>
      </c>
      <c r="C13" s="21" t="s">
        <v>173</v>
      </c>
      <c r="D13" s="21">
        <v>0</v>
      </c>
      <c r="E13" s="21" t="s">
        <v>108</v>
      </c>
      <c r="F13" s="21">
        <v>175</v>
      </c>
      <c r="G13" s="21">
        <v>11</v>
      </c>
      <c r="H13" s="21">
        <v>114</v>
      </c>
      <c r="I13" s="21">
        <v>104</v>
      </c>
      <c r="K13" s="110">
        <f t="shared" si="0"/>
        <v>8.0625</v>
      </c>
      <c r="L13" s="110">
        <f t="shared" si="1"/>
        <v>150.375</v>
      </c>
      <c r="M13" s="20"/>
      <c r="N13" s="20"/>
    </row>
    <row r="14" spans="1:14" x14ac:dyDescent="0.3">
      <c r="A14" s="21">
        <v>12</v>
      </c>
      <c r="B14" s="21">
        <v>251</v>
      </c>
      <c r="C14" s="21" t="s">
        <v>174</v>
      </c>
      <c r="D14" s="21">
        <v>5</v>
      </c>
      <c r="E14" s="21" t="s">
        <v>172</v>
      </c>
      <c r="F14" s="21">
        <v>158</v>
      </c>
      <c r="G14" s="21">
        <v>14</v>
      </c>
      <c r="H14" s="21">
        <v>96</v>
      </c>
      <c r="I14" s="21">
        <v>108</v>
      </c>
      <c r="K14" s="110">
        <f t="shared" si="0"/>
        <v>8.0625</v>
      </c>
      <c r="L14" s="110">
        <f t="shared" si="1"/>
        <v>150.375</v>
      </c>
      <c r="M14" s="20"/>
      <c r="N14" s="20"/>
    </row>
    <row r="15" spans="1:14" x14ac:dyDescent="0.3">
      <c r="A15" s="21">
        <v>13</v>
      </c>
      <c r="B15" s="21">
        <v>196</v>
      </c>
      <c r="C15" s="21" t="s">
        <v>175</v>
      </c>
      <c r="D15" s="21">
        <v>1</v>
      </c>
      <c r="E15" s="21" t="s">
        <v>142</v>
      </c>
      <c r="F15" s="21">
        <v>177</v>
      </c>
      <c r="G15" s="21">
        <v>12</v>
      </c>
      <c r="H15" s="21">
        <v>208</v>
      </c>
      <c r="I15" s="21">
        <v>190</v>
      </c>
      <c r="K15" s="110">
        <f t="shared" si="0"/>
        <v>8.0625</v>
      </c>
      <c r="L15" s="110">
        <f t="shared" si="1"/>
        <v>150.375</v>
      </c>
      <c r="M15" s="20"/>
      <c r="N15" s="20"/>
    </row>
    <row r="16" spans="1:14" x14ac:dyDescent="0.3">
      <c r="A16" s="21">
        <v>14</v>
      </c>
      <c r="B16" s="21">
        <v>223</v>
      </c>
      <c r="C16" s="21" t="s">
        <v>176</v>
      </c>
      <c r="D16" s="21">
        <v>0</v>
      </c>
      <c r="E16" s="21" t="s">
        <v>108</v>
      </c>
      <c r="F16" s="21">
        <v>182</v>
      </c>
      <c r="G16" s="21">
        <v>6</v>
      </c>
      <c r="H16" s="21">
        <v>122</v>
      </c>
      <c r="I16" s="21">
        <v>108</v>
      </c>
      <c r="K16" s="110">
        <f t="shared" si="0"/>
        <v>8.0625</v>
      </c>
      <c r="L16" s="110">
        <f t="shared" si="1"/>
        <v>150.375</v>
      </c>
      <c r="M16" s="20"/>
      <c r="N16" s="20"/>
    </row>
    <row r="17" spans="1:14" x14ac:dyDescent="0.3">
      <c r="A17" s="21">
        <v>15</v>
      </c>
      <c r="B17" s="21">
        <v>215</v>
      </c>
      <c r="C17" s="21" t="s">
        <v>177</v>
      </c>
      <c r="D17" s="21">
        <v>3</v>
      </c>
      <c r="E17" s="21" t="s">
        <v>152</v>
      </c>
      <c r="F17" s="21">
        <v>174</v>
      </c>
      <c r="G17" s="21">
        <v>7</v>
      </c>
      <c r="H17" s="21">
        <v>94</v>
      </c>
      <c r="I17" s="21">
        <v>96</v>
      </c>
      <c r="K17" s="110">
        <f t="shared" si="0"/>
        <v>8.0625</v>
      </c>
      <c r="L17" s="110">
        <f t="shared" si="1"/>
        <v>150.375</v>
      </c>
      <c r="M17" s="20"/>
      <c r="N17" s="20"/>
    </row>
    <row r="18" spans="1:14" x14ac:dyDescent="0.3">
      <c r="A18" s="21">
        <v>16</v>
      </c>
      <c r="B18" s="21">
        <v>216</v>
      </c>
      <c r="C18" s="21" t="s">
        <v>178</v>
      </c>
      <c r="D18" s="21">
        <v>2</v>
      </c>
      <c r="E18" s="21" t="s">
        <v>147</v>
      </c>
      <c r="F18" s="21">
        <v>153</v>
      </c>
      <c r="G18" s="21">
        <v>7</v>
      </c>
      <c r="H18" s="21">
        <v>116</v>
      </c>
      <c r="I18" s="21">
        <v>132</v>
      </c>
      <c r="K18" s="110">
        <f t="shared" si="0"/>
        <v>8.0625</v>
      </c>
      <c r="L18" s="110">
        <f t="shared" si="1"/>
        <v>150.375</v>
      </c>
      <c r="M18" s="20"/>
      <c r="N18" s="20"/>
    </row>
    <row r="19" spans="1:14" x14ac:dyDescent="0.3">
      <c r="A19" s="21">
        <v>17</v>
      </c>
      <c r="B19" s="21">
        <v>182</v>
      </c>
      <c r="C19" s="21" t="s">
        <v>179</v>
      </c>
      <c r="D19" s="21">
        <v>5</v>
      </c>
      <c r="E19" s="21" t="s">
        <v>172</v>
      </c>
      <c r="F19" s="21">
        <v>174</v>
      </c>
      <c r="G19" s="21">
        <v>13</v>
      </c>
      <c r="H19" s="21">
        <v>72</v>
      </c>
      <c r="I19" s="21">
        <v>96</v>
      </c>
      <c r="K19" s="110">
        <f t="shared" si="0"/>
        <v>8.0625</v>
      </c>
      <c r="L19" s="110">
        <f t="shared" si="1"/>
        <v>150.375</v>
      </c>
      <c r="M19" s="20"/>
      <c r="N19" s="20"/>
    </row>
    <row r="20" spans="1:14" x14ac:dyDescent="0.3">
      <c r="A20" s="21">
        <v>18</v>
      </c>
      <c r="B20" s="21">
        <v>146</v>
      </c>
      <c r="C20" s="21" t="s">
        <v>180</v>
      </c>
      <c r="D20" s="21">
        <v>3</v>
      </c>
      <c r="E20" s="21" t="s">
        <v>152</v>
      </c>
      <c r="F20" s="21">
        <v>175</v>
      </c>
      <c r="G20" s="21">
        <v>8</v>
      </c>
      <c r="H20" s="21">
        <v>112</v>
      </c>
      <c r="I20" s="21">
        <v>104</v>
      </c>
      <c r="K20" s="110">
        <f t="shared" si="0"/>
        <v>8.0625</v>
      </c>
      <c r="L20" s="110">
        <f t="shared" si="1"/>
        <v>150.375</v>
      </c>
      <c r="M20" s="20"/>
      <c r="N20" s="20"/>
    </row>
    <row r="21" spans="1:14" x14ac:dyDescent="0.3">
      <c r="A21" s="21">
        <v>19</v>
      </c>
      <c r="B21" s="21">
        <v>152</v>
      </c>
      <c r="C21" s="21" t="s">
        <v>181</v>
      </c>
      <c r="D21" s="21">
        <v>1</v>
      </c>
      <c r="E21" s="21" t="s">
        <v>142</v>
      </c>
      <c r="F21" s="21">
        <v>177</v>
      </c>
      <c r="G21" s="21">
        <v>10</v>
      </c>
      <c r="H21" s="21">
        <v>104</v>
      </c>
      <c r="I21" s="21">
        <v>94</v>
      </c>
      <c r="K21" s="110">
        <f t="shared" si="0"/>
        <v>8.0625</v>
      </c>
      <c r="L21" s="110">
        <f t="shared" si="1"/>
        <v>150.375</v>
      </c>
      <c r="M21" s="20"/>
      <c r="N21" s="20"/>
    </row>
    <row r="22" spans="1:14" x14ac:dyDescent="0.3">
      <c r="A22" s="21">
        <v>20</v>
      </c>
      <c r="B22" s="21">
        <v>91</v>
      </c>
      <c r="C22" s="21" t="s">
        <v>182</v>
      </c>
      <c r="D22" s="21">
        <v>1</v>
      </c>
      <c r="E22" s="21" t="s">
        <v>142</v>
      </c>
      <c r="F22" s="21">
        <v>170</v>
      </c>
      <c r="G22" s="21">
        <v>5</v>
      </c>
      <c r="H22" s="21">
        <v>72</v>
      </c>
      <c r="I22" s="21">
        <v>84</v>
      </c>
      <c r="K22" s="110">
        <f t="shared" si="0"/>
        <v>8.0625</v>
      </c>
      <c r="L22" s="110">
        <f t="shared" si="1"/>
        <v>150.375</v>
      </c>
      <c r="M22" s="20"/>
      <c r="N22" s="20"/>
    </row>
    <row r="23" spans="1:14" x14ac:dyDescent="0.3">
      <c r="A23" s="21">
        <v>21</v>
      </c>
      <c r="B23" s="21">
        <v>93</v>
      </c>
      <c r="C23" s="21" t="s">
        <v>183</v>
      </c>
      <c r="D23" s="21">
        <v>2</v>
      </c>
      <c r="E23" s="21" t="s">
        <v>147</v>
      </c>
      <c r="F23" s="21">
        <v>137</v>
      </c>
      <c r="G23" s="21">
        <v>4</v>
      </c>
      <c r="H23" s="21">
        <v>114</v>
      </c>
      <c r="I23" s="21">
        <v>134</v>
      </c>
      <c r="K23" s="110">
        <f t="shared" si="0"/>
        <v>8.0625</v>
      </c>
      <c r="L23" s="110">
        <f t="shared" si="1"/>
        <v>150.375</v>
      </c>
      <c r="M23" s="20"/>
      <c r="N23" s="20"/>
    </row>
    <row r="24" spans="1:14" x14ac:dyDescent="0.3">
      <c r="A24" s="21">
        <v>22</v>
      </c>
      <c r="B24" s="21">
        <v>1</v>
      </c>
      <c r="C24" s="21" t="s">
        <v>184</v>
      </c>
      <c r="D24" s="21">
        <v>2</v>
      </c>
      <c r="E24" s="21" t="s">
        <v>147</v>
      </c>
      <c r="F24" s="21">
        <v>409</v>
      </c>
      <c r="G24" s="21">
        <v>4</v>
      </c>
      <c r="H24" s="21">
        <v>0</v>
      </c>
      <c r="I24" s="21">
        <v>106</v>
      </c>
      <c r="K24" s="110">
        <f t="shared" si="0"/>
        <v>8.0625</v>
      </c>
      <c r="L24" s="110">
        <f t="shared" si="1"/>
        <v>150.375</v>
      </c>
      <c r="M24" s="20"/>
      <c r="N24" s="20"/>
    </row>
    <row r="25" spans="1:14" x14ac:dyDescent="0.3">
      <c r="A25" s="21">
        <v>23</v>
      </c>
      <c r="B25" s="21">
        <v>0</v>
      </c>
      <c r="C25" s="21" t="s">
        <v>108</v>
      </c>
      <c r="D25" s="21">
        <v>0</v>
      </c>
      <c r="E25" s="21" t="s">
        <v>108</v>
      </c>
      <c r="F25" s="21">
        <v>0</v>
      </c>
      <c r="G25" s="21">
        <v>0</v>
      </c>
      <c r="H25" s="21">
        <v>0</v>
      </c>
      <c r="I25" s="21">
        <v>0</v>
      </c>
      <c r="K25" s="110">
        <f t="shared" si="0"/>
        <v>8.0625</v>
      </c>
      <c r="L25" s="110">
        <f t="shared" si="1"/>
        <v>150.375</v>
      </c>
      <c r="M25" s="20"/>
      <c r="N25" s="20"/>
    </row>
    <row r="27" spans="1:14" x14ac:dyDescent="0.3">
      <c r="K27" s="81"/>
      <c r="L27" s="81"/>
      <c r="M27" s="81"/>
      <c r="N27" s="81"/>
    </row>
    <row r="28" spans="1:14" x14ac:dyDescent="0.3">
      <c r="A28" s="21">
        <v>0</v>
      </c>
      <c r="B28" s="21">
        <v>0</v>
      </c>
      <c r="C28" s="21" t="s">
        <v>108</v>
      </c>
      <c r="D28" s="21">
        <v>0</v>
      </c>
      <c r="E28" s="21" t="s">
        <v>108</v>
      </c>
      <c r="F28" s="21">
        <v>0</v>
      </c>
      <c r="G28" s="21">
        <v>0</v>
      </c>
      <c r="H28" s="21">
        <v>0</v>
      </c>
      <c r="I28" s="21">
        <v>0</v>
      </c>
      <c r="K28" s="110">
        <f>K2</f>
        <v>8.0625</v>
      </c>
      <c r="L28" s="110">
        <f>L2</f>
        <v>150.375</v>
      </c>
    </row>
    <row r="29" spans="1:14" x14ac:dyDescent="0.3">
      <c r="A29" s="21">
        <v>1</v>
      </c>
      <c r="B29" s="21">
        <v>0</v>
      </c>
      <c r="C29" s="21" t="s">
        <v>108</v>
      </c>
      <c r="D29" s="21">
        <v>0</v>
      </c>
      <c r="E29" s="21" t="s">
        <v>108</v>
      </c>
      <c r="F29" s="21">
        <v>0</v>
      </c>
      <c r="G29" s="21">
        <v>0</v>
      </c>
      <c r="H29" s="21">
        <v>0</v>
      </c>
      <c r="I29" s="21">
        <v>0</v>
      </c>
      <c r="K29" s="110">
        <f t="shared" ref="K29:L51" si="2">K3</f>
        <v>8.0625</v>
      </c>
      <c r="L29" s="110">
        <f t="shared" si="2"/>
        <v>150.375</v>
      </c>
      <c r="M29" s="20"/>
      <c r="N29" s="20"/>
    </row>
    <row r="30" spans="1:14" x14ac:dyDescent="0.3">
      <c r="A30" s="21">
        <v>2</v>
      </c>
      <c r="B30" s="21">
        <v>0</v>
      </c>
      <c r="C30" s="21" t="s">
        <v>108</v>
      </c>
      <c r="D30" s="21">
        <v>0</v>
      </c>
      <c r="E30" s="21" t="s">
        <v>108</v>
      </c>
      <c r="F30" s="21">
        <v>0</v>
      </c>
      <c r="G30" s="21">
        <v>0</v>
      </c>
      <c r="H30" s="21">
        <v>0</v>
      </c>
      <c r="I30" s="21">
        <v>0</v>
      </c>
      <c r="K30" s="110">
        <f t="shared" si="2"/>
        <v>8.0625</v>
      </c>
      <c r="L30" s="110">
        <f t="shared" si="2"/>
        <v>150.375</v>
      </c>
      <c r="M30" s="20"/>
      <c r="N30" s="20"/>
    </row>
    <row r="31" spans="1:14" x14ac:dyDescent="0.3">
      <c r="A31" s="21">
        <v>3</v>
      </c>
      <c r="B31" s="21">
        <v>0</v>
      </c>
      <c r="C31" s="21" t="s">
        <v>108</v>
      </c>
      <c r="D31" s="21">
        <v>0</v>
      </c>
      <c r="E31" s="21" t="s">
        <v>108</v>
      </c>
      <c r="F31" s="21">
        <v>0</v>
      </c>
      <c r="G31" s="21">
        <v>0</v>
      </c>
      <c r="H31" s="21">
        <v>0</v>
      </c>
      <c r="I31" s="21">
        <v>0</v>
      </c>
      <c r="K31" s="110">
        <f t="shared" si="2"/>
        <v>8.0625</v>
      </c>
      <c r="L31" s="110">
        <f t="shared" si="2"/>
        <v>150.375</v>
      </c>
      <c r="M31" s="20"/>
      <c r="N31" s="20"/>
    </row>
    <row r="32" spans="1:14" x14ac:dyDescent="0.3">
      <c r="A32" s="21">
        <v>4</v>
      </c>
      <c r="B32" s="21">
        <v>0</v>
      </c>
      <c r="C32" s="21" t="s">
        <v>108</v>
      </c>
      <c r="D32" s="21">
        <v>0</v>
      </c>
      <c r="E32" s="21" t="s">
        <v>108</v>
      </c>
      <c r="F32" s="21">
        <v>0</v>
      </c>
      <c r="G32" s="21">
        <v>0</v>
      </c>
      <c r="H32" s="21">
        <v>0</v>
      </c>
      <c r="I32" s="21">
        <v>0</v>
      </c>
      <c r="K32" s="110">
        <f t="shared" si="2"/>
        <v>8.0625</v>
      </c>
      <c r="L32" s="110">
        <f t="shared" si="2"/>
        <v>150.375</v>
      </c>
      <c r="M32" s="20"/>
      <c r="N32" s="20"/>
    </row>
    <row r="33" spans="1:14" x14ac:dyDescent="0.3">
      <c r="A33" s="21">
        <v>5</v>
      </c>
      <c r="B33" s="21">
        <v>0</v>
      </c>
      <c r="C33" s="21" t="s">
        <v>108</v>
      </c>
      <c r="D33" s="21">
        <v>1</v>
      </c>
      <c r="E33" s="21" t="s">
        <v>142</v>
      </c>
      <c r="F33" s="21">
        <v>0</v>
      </c>
      <c r="G33" s="21">
        <v>0</v>
      </c>
      <c r="H33" s="21">
        <v>48</v>
      </c>
      <c r="I33" s="21">
        <v>2</v>
      </c>
      <c r="K33" s="110">
        <f t="shared" si="2"/>
        <v>8.0625</v>
      </c>
      <c r="L33" s="110">
        <f t="shared" si="2"/>
        <v>150.375</v>
      </c>
      <c r="M33" s="20"/>
      <c r="N33" s="20"/>
    </row>
    <row r="34" spans="1:14" x14ac:dyDescent="0.3">
      <c r="A34" s="21">
        <v>6</v>
      </c>
      <c r="B34" s="21">
        <v>55</v>
      </c>
      <c r="C34" s="21" t="s">
        <v>167</v>
      </c>
      <c r="D34" s="21">
        <v>0</v>
      </c>
      <c r="E34" s="21" t="s">
        <v>108</v>
      </c>
      <c r="F34" s="21">
        <v>29</v>
      </c>
      <c r="G34" s="21">
        <v>6</v>
      </c>
      <c r="H34" s="21">
        <v>142</v>
      </c>
      <c r="I34" s="21">
        <v>60</v>
      </c>
      <c r="K34" s="110">
        <f t="shared" si="2"/>
        <v>8.0625</v>
      </c>
      <c r="L34" s="110">
        <f t="shared" si="2"/>
        <v>150.375</v>
      </c>
      <c r="M34" s="20"/>
      <c r="N34" s="20"/>
    </row>
    <row r="35" spans="1:14" x14ac:dyDescent="0.3">
      <c r="A35" s="21">
        <v>7</v>
      </c>
      <c r="B35" s="21">
        <v>70</v>
      </c>
      <c r="C35" s="21" t="s">
        <v>168</v>
      </c>
      <c r="D35" s="21">
        <v>1</v>
      </c>
      <c r="E35" s="21" t="s">
        <v>142</v>
      </c>
      <c r="F35" s="21">
        <v>67</v>
      </c>
      <c r="G35" s="21">
        <v>4</v>
      </c>
      <c r="H35" s="21">
        <v>84</v>
      </c>
      <c r="I35" s="21">
        <v>94</v>
      </c>
      <c r="K35" s="110">
        <f t="shared" si="2"/>
        <v>8.0625</v>
      </c>
      <c r="L35" s="110">
        <f t="shared" si="2"/>
        <v>150.375</v>
      </c>
      <c r="M35" s="20"/>
      <c r="N35" s="20"/>
    </row>
    <row r="36" spans="1:14" x14ac:dyDescent="0.3">
      <c r="A36" s="21">
        <v>8</v>
      </c>
      <c r="B36" s="21">
        <v>100</v>
      </c>
      <c r="C36" s="21" t="s">
        <v>169</v>
      </c>
      <c r="D36" s="21">
        <v>1</v>
      </c>
      <c r="E36" s="21" t="s">
        <v>142</v>
      </c>
      <c r="F36" s="21">
        <v>151</v>
      </c>
      <c r="G36" s="21">
        <v>4</v>
      </c>
      <c r="H36" s="21">
        <v>92</v>
      </c>
      <c r="I36" s="21">
        <v>80</v>
      </c>
      <c r="K36" s="110">
        <f t="shared" si="2"/>
        <v>8.0625</v>
      </c>
      <c r="L36" s="110">
        <f t="shared" si="2"/>
        <v>150.375</v>
      </c>
      <c r="M36" s="20"/>
      <c r="N36" s="20"/>
    </row>
    <row r="37" spans="1:14" x14ac:dyDescent="0.3">
      <c r="A37" s="21">
        <v>9</v>
      </c>
      <c r="B37" s="21">
        <v>149</v>
      </c>
      <c r="C37" s="21" t="s">
        <v>170</v>
      </c>
      <c r="D37" s="21">
        <v>3</v>
      </c>
      <c r="E37" s="21" t="s">
        <v>152</v>
      </c>
      <c r="F37" s="21">
        <v>153</v>
      </c>
      <c r="G37" s="21">
        <v>8</v>
      </c>
      <c r="H37" s="21">
        <v>98</v>
      </c>
      <c r="I37" s="21">
        <v>90</v>
      </c>
      <c r="K37" s="110">
        <f t="shared" si="2"/>
        <v>8.0625</v>
      </c>
      <c r="L37" s="110">
        <f t="shared" si="2"/>
        <v>150.375</v>
      </c>
      <c r="M37" s="20"/>
      <c r="N37" s="20"/>
    </row>
    <row r="38" spans="1:14" x14ac:dyDescent="0.3">
      <c r="A38" s="21">
        <v>10</v>
      </c>
      <c r="B38" s="21">
        <v>229</v>
      </c>
      <c r="C38" s="21" t="s">
        <v>171</v>
      </c>
      <c r="D38" s="21">
        <v>5</v>
      </c>
      <c r="E38" s="21" t="s">
        <v>172</v>
      </c>
      <c r="F38" s="21">
        <v>154</v>
      </c>
      <c r="G38" s="21">
        <v>10</v>
      </c>
      <c r="H38" s="21">
        <v>104</v>
      </c>
      <c r="I38" s="21">
        <v>108</v>
      </c>
      <c r="K38" s="110">
        <f t="shared" si="2"/>
        <v>8.0625</v>
      </c>
      <c r="L38" s="110">
        <f t="shared" si="2"/>
        <v>150.375</v>
      </c>
      <c r="M38" s="20"/>
      <c r="N38" s="20"/>
    </row>
    <row r="39" spans="1:14" x14ac:dyDescent="0.3">
      <c r="A39" s="21">
        <v>11</v>
      </c>
      <c r="B39" s="21">
        <v>222</v>
      </c>
      <c r="C39" s="21" t="s">
        <v>173</v>
      </c>
      <c r="D39" s="21">
        <v>0</v>
      </c>
      <c r="E39" s="21" t="s">
        <v>108</v>
      </c>
      <c r="F39" s="21">
        <v>175</v>
      </c>
      <c r="G39" s="21">
        <v>11</v>
      </c>
      <c r="H39" s="21">
        <v>114</v>
      </c>
      <c r="I39" s="21">
        <v>104</v>
      </c>
      <c r="K39" s="110">
        <f t="shared" si="2"/>
        <v>8.0625</v>
      </c>
      <c r="L39" s="110">
        <f t="shared" si="2"/>
        <v>150.375</v>
      </c>
      <c r="M39" s="20"/>
      <c r="N39" s="20"/>
    </row>
    <row r="40" spans="1:14" x14ac:dyDescent="0.3">
      <c r="A40" s="21">
        <v>12</v>
      </c>
      <c r="B40" s="21">
        <v>251</v>
      </c>
      <c r="C40" s="21" t="s">
        <v>174</v>
      </c>
      <c r="D40" s="21">
        <v>5</v>
      </c>
      <c r="E40" s="21" t="s">
        <v>172</v>
      </c>
      <c r="F40" s="21">
        <v>158</v>
      </c>
      <c r="G40" s="21">
        <v>14</v>
      </c>
      <c r="H40" s="21">
        <v>96</v>
      </c>
      <c r="I40" s="21">
        <v>108</v>
      </c>
      <c r="K40" s="110">
        <f t="shared" si="2"/>
        <v>8.0625</v>
      </c>
      <c r="L40" s="110">
        <f t="shared" si="2"/>
        <v>150.375</v>
      </c>
      <c r="M40" s="20"/>
      <c r="N40" s="20"/>
    </row>
    <row r="41" spans="1:14" x14ac:dyDescent="0.3">
      <c r="A41" s="21">
        <v>13</v>
      </c>
      <c r="B41" s="21">
        <v>196</v>
      </c>
      <c r="C41" s="21" t="s">
        <v>175</v>
      </c>
      <c r="D41" s="21">
        <v>1</v>
      </c>
      <c r="E41" s="21" t="s">
        <v>142</v>
      </c>
      <c r="F41" s="21">
        <v>177</v>
      </c>
      <c r="G41" s="21">
        <v>12</v>
      </c>
      <c r="H41" s="21">
        <v>208</v>
      </c>
      <c r="I41" s="21">
        <v>190</v>
      </c>
      <c r="K41" s="110">
        <f t="shared" si="2"/>
        <v>8.0625</v>
      </c>
      <c r="L41" s="110">
        <f t="shared" si="2"/>
        <v>150.375</v>
      </c>
      <c r="M41" s="20"/>
      <c r="N41" s="20"/>
    </row>
    <row r="42" spans="1:14" x14ac:dyDescent="0.3">
      <c r="A42" s="21">
        <v>14</v>
      </c>
      <c r="B42" s="21">
        <v>223</v>
      </c>
      <c r="C42" s="21" t="s">
        <v>176</v>
      </c>
      <c r="D42" s="21">
        <v>0</v>
      </c>
      <c r="E42" s="21" t="s">
        <v>108</v>
      </c>
      <c r="F42" s="21">
        <v>182</v>
      </c>
      <c r="G42" s="21">
        <v>6</v>
      </c>
      <c r="H42" s="21">
        <v>122</v>
      </c>
      <c r="I42" s="21">
        <v>108</v>
      </c>
      <c r="K42" s="110">
        <f t="shared" si="2"/>
        <v>8.0625</v>
      </c>
      <c r="L42" s="110">
        <f t="shared" si="2"/>
        <v>150.375</v>
      </c>
      <c r="M42" s="20"/>
      <c r="N42" s="20"/>
    </row>
    <row r="43" spans="1:14" x14ac:dyDescent="0.3">
      <c r="A43" s="21">
        <v>15</v>
      </c>
      <c r="B43" s="21">
        <v>215</v>
      </c>
      <c r="C43" s="21" t="s">
        <v>177</v>
      </c>
      <c r="D43" s="21">
        <v>3</v>
      </c>
      <c r="E43" s="21" t="s">
        <v>152</v>
      </c>
      <c r="F43" s="21">
        <v>174</v>
      </c>
      <c r="G43" s="21">
        <v>7</v>
      </c>
      <c r="H43" s="21">
        <v>94</v>
      </c>
      <c r="I43" s="21">
        <v>96</v>
      </c>
      <c r="K43" s="110">
        <f t="shared" si="2"/>
        <v>8.0625</v>
      </c>
      <c r="L43" s="110">
        <f t="shared" si="2"/>
        <v>150.375</v>
      </c>
      <c r="M43" s="20"/>
      <c r="N43" s="20"/>
    </row>
    <row r="44" spans="1:14" x14ac:dyDescent="0.3">
      <c r="A44" s="21">
        <v>16</v>
      </c>
      <c r="B44" s="21">
        <v>216</v>
      </c>
      <c r="C44" s="21" t="s">
        <v>178</v>
      </c>
      <c r="D44" s="21">
        <v>2</v>
      </c>
      <c r="E44" s="21" t="s">
        <v>147</v>
      </c>
      <c r="F44" s="21">
        <v>153</v>
      </c>
      <c r="G44" s="21">
        <v>7</v>
      </c>
      <c r="H44" s="21">
        <v>116</v>
      </c>
      <c r="I44" s="21">
        <v>132</v>
      </c>
      <c r="K44" s="110">
        <f t="shared" si="2"/>
        <v>8.0625</v>
      </c>
      <c r="L44" s="110">
        <f t="shared" si="2"/>
        <v>150.375</v>
      </c>
      <c r="M44" s="20"/>
      <c r="N44" s="20"/>
    </row>
    <row r="45" spans="1:14" x14ac:dyDescent="0.3">
      <c r="A45" s="21">
        <v>17</v>
      </c>
      <c r="B45" s="21">
        <v>182</v>
      </c>
      <c r="C45" s="21" t="s">
        <v>179</v>
      </c>
      <c r="D45" s="21">
        <v>5</v>
      </c>
      <c r="E45" s="21" t="s">
        <v>172</v>
      </c>
      <c r="F45" s="21">
        <v>174</v>
      </c>
      <c r="G45" s="21">
        <v>13</v>
      </c>
      <c r="H45" s="21">
        <v>72</v>
      </c>
      <c r="I45" s="21">
        <v>96</v>
      </c>
      <c r="K45" s="110">
        <f t="shared" si="2"/>
        <v>8.0625</v>
      </c>
      <c r="L45" s="110">
        <f t="shared" si="2"/>
        <v>150.375</v>
      </c>
      <c r="M45" s="20"/>
      <c r="N45" s="20"/>
    </row>
    <row r="46" spans="1:14" x14ac:dyDescent="0.3">
      <c r="A46" s="21">
        <v>18</v>
      </c>
      <c r="B46" s="21">
        <v>146</v>
      </c>
      <c r="C46" s="21" t="s">
        <v>180</v>
      </c>
      <c r="D46" s="21">
        <v>3</v>
      </c>
      <c r="E46" s="21" t="s">
        <v>152</v>
      </c>
      <c r="F46" s="21">
        <v>175</v>
      </c>
      <c r="G46" s="21">
        <v>8</v>
      </c>
      <c r="H46" s="21">
        <v>112</v>
      </c>
      <c r="I46" s="21">
        <v>104</v>
      </c>
      <c r="K46" s="110">
        <f t="shared" si="2"/>
        <v>8.0625</v>
      </c>
      <c r="L46" s="110">
        <f t="shared" si="2"/>
        <v>150.375</v>
      </c>
      <c r="M46" s="20"/>
      <c r="N46" s="20"/>
    </row>
    <row r="47" spans="1:14" x14ac:dyDescent="0.3">
      <c r="A47" s="21">
        <v>19</v>
      </c>
      <c r="B47" s="21">
        <v>152</v>
      </c>
      <c r="C47" s="21" t="s">
        <v>181</v>
      </c>
      <c r="D47" s="21">
        <v>1</v>
      </c>
      <c r="E47" s="21" t="s">
        <v>142</v>
      </c>
      <c r="F47" s="21">
        <v>177</v>
      </c>
      <c r="G47" s="21">
        <v>10</v>
      </c>
      <c r="H47" s="21">
        <v>104</v>
      </c>
      <c r="I47" s="21">
        <v>94</v>
      </c>
      <c r="K47" s="110">
        <f t="shared" si="2"/>
        <v>8.0625</v>
      </c>
      <c r="L47" s="110">
        <f t="shared" si="2"/>
        <v>150.375</v>
      </c>
      <c r="M47" s="20"/>
      <c r="N47" s="20"/>
    </row>
    <row r="48" spans="1:14" x14ac:dyDescent="0.3">
      <c r="A48" s="21">
        <v>20</v>
      </c>
      <c r="B48" s="21">
        <v>91</v>
      </c>
      <c r="C48" s="21" t="s">
        <v>182</v>
      </c>
      <c r="D48" s="21">
        <v>1</v>
      </c>
      <c r="E48" s="21" t="s">
        <v>142</v>
      </c>
      <c r="F48" s="21">
        <v>170</v>
      </c>
      <c r="G48" s="21">
        <v>5</v>
      </c>
      <c r="H48" s="21">
        <v>72</v>
      </c>
      <c r="I48" s="21">
        <v>84</v>
      </c>
      <c r="K48" s="110">
        <f t="shared" si="2"/>
        <v>8.0625</v>
      </c>
      <c r="L48" s="110">
        <f t="shared" si="2"/>
        <v>150.375</v>
      </c>
      <c r="M48" s="20"/>
      <c r="N48" s="20"/>
    </row>
    <row r="49" spans="1:14" x14ac:dyDescent="0.3">
      <c r="A49" s="21">
        <v>21</v>
      </c>
      <c r="B49" s="21">
        <v>93</v>
      </c>
      <c r="C49" s="21" t="s">
        <v>183</v>
      </c>
      <c r="D49" s="21">
        <v>2</v>
      </c>
      <c r="E49" s="21" t="s">
        <v>147</v>
      </c>
      <c r="F49" s="21">
        <v>137</v>
      </c>
      <c r="G49" s="21">
        <v>4</v>
      </c>
      <c r="H49" s="21">
        <v>114</v>
      </c>
      <c r="I49" s="21">
        <v>134</v>
      </c>
      <c r="K49" s="110">
        <f t="shared" si="2"/>
        <v>8.0625</v>
      </c>
      <c r="L49" s="110">
        <f t="shared" si="2"/>
        <v>150.375</v>
      </c>
      <c r="M49" s="20"/>
      <c r="N49" s="20"/>
    </row>
    <row r="50" spans="1:14" x14ac:dyDescent="0.3">
      <c r="A50" s="21">
        <v>22</v>
      </c>
      <c r="B50" s="21">
        <v>1</v>
      </c>
      <c r="C50" s="21" t="s">
        <v>184</v>
      </c>
      <c r="D50" s="21">
        <v>2</v>
      </c>
      <c r="E50" s="21" t="s">
        <v>147</v>
      </c>
      <c r="F50" s="21">
        <v>409</v>
      </c>
      <c r="G50" s="21">
        <v>4</v>
      </c>
      <c r="H50" s="21">
        <v>0</v>
      </c>
      <c r="I50" s="21">
        <v>106</v>
      </c>
      <c r="J50">
        <v>0</v>
      </c>
      <c r="K50" s="110">
        <f t="shared" si="2"/>
        <v>8.0625</v>
      </c>
      <c r="L50" s="110">
        <f t="shared" si="2"/>
        <v>150.375</v>
      </c>
      <c r="M50" s="20"/>
      <c r="N50" s="20"/>
    </row>
    <row r="51" spans="1:14" x14ac:dyDescent="0.3">
      <c r="A51" s="21">
        <v>23</v>
      </c>
      <c r="B51" s="21">
        <v>0</v>
      </c>
      <c r="C51" s="21" t="s">
        <v>108</v>
      </c>
      <c r="D51" s="21">
        <v>0</v>
      </c>
      <c r="E51" s="21" t="s">
        <v>108</v>
      </c>
      <c r="F51" s="21">
        <v>0</v>
      </c>
      <c r="G51" s="21">
        <v>0</v>
      </c>
      <c r="H51" s="21">
        <v>0</v>
      </c>
      <c r="I51" s="21">
        <v>0</v>
      </c>
      <c r="K51" s="110">
        <f t="shared" si="2"/>
        <v>8.0625</v>
      </c>
      <c r="L51" s="110">
        <f t="shared" si="2"/>
        <v>150.375</v>
      </c>
      <c r="M51" s="20"/>
      <c r="N51" s="20"/>
    </row>
    <row r="52" spans="1:14" x14ac:dyDescent="0.3">
      <c r="C52" s="56"/>
      <c r="E52" s="56"/>
      <c r="M52" s="20"/>
      <c r="N52" s="20"/>
    </row>
    <row r="54" spans="1:14" x14ac:dyDescent="0.3">
      <c r="B54" t="s">
        <v>138</v>
      </c>
      <c r="C54">
        <f>D51+D50+D28+D29+D30+D31+D32+D33</f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C42" sqref="C42"/>
    </sheetView>
  </sheetViews>
  <sheetFormatPr defaultColWidth="9.109375" defaultRowHeight="14.4" x14ac:dyDescent="0.3"/>
  <cols>
    <col min="1" max="1" width="15.44140625" customWidth="1"/>
    <col min="2" max="2" width="23" customWidth="1"/>
    <col min="3" max="3" width="18.6640625" customWidth="1"/>
    <col min="4" max="4" width="11.33203125" customWidth="1"/>
    <col min="5" max="6" width="9.44140625" customWidth="1"/>
    <col min="7" max="7" width="8.109375" customWidth="1"/>
    <col min="8" max="8" width="5.33203125" customWidth="1"/>
    <col min="9" max="9" width="6.33203125" customWidth="1"/>
  </cols>
  <sheetData>
    <row r="1" spans="1:7" ht="15" customHeight="1" x14ac:dyDescent="0.3">
      <c r="A1" t="s">
        <v>36</v>
      </c>
      <c r="B1" t="s">
        <v>37</v>
      </c>
      <c r="C1" s="1" t="s">
        <v>38</v>
      </c>
      <c r="D1" s="1" t="s">
        <v>109</v>
      </c>
    </row>
    <row r="2" spans="1:7" ht="15" customHeight="1" x14ac:dyDescent="0.3">
      <c r="A2" s="2" t="s">
        <v>39</v>
      </c>
      <c r="B2" s="134">
        <v>2439</v>
      </c>
      <c r="C2" s="2">
        <f>B2</f>
        <v>2439</v>
      </c>
      <c r="D2" s="18">
        <f>ROUNDUP(C2/C9,2)</f>
        <v>0.95</v>
      </c>
      <c r="F2" s="3"/>
    </row>
    <row r="3" spans="1:7" ht="15" customHeight="1" x14ac:dyDescent="0.3">
      <c r="A3" s="4" t="s">
        <v>40</v>
      </c>
      <c r="B3" s="135">
        <v>2466</v>
      </c>
      <c r="C3" s="4">
        <f t="shared" ref="C3:C8" si="0">B3-B2</f>
        <v>27</v>
      </c>
      <c r="D3" s="18">
        <f>ROUNDDOWN(C3/C9,2)</f>
        <v>0.01</v>
      </c>
    </row>
    <row r="4" spans="1:7" ht="15" customHeight="1" x14ac:dyDescent="0.3">
      <c r="A4" s="2" t="s">
        <v>41</v>
      </c>
      <c r="B4" s="134">
        <v>2480</v>
      </c>
      <c r="C4" s="4">
        <f>B4-B3</f>
        <v>14</v>
      </c>
      <c r="D4" s="18">
        <f>ROUNDDOWN(C4/C9,2)</f>
        <v>0</v>
      </c>
    </row>
    <row r="5" spans="1:7" ht="15" customHeight="1" x14ac:dyDescent="0.3">
      <c r="A5" s="4" t="s">
        <v>42</v>
      </c>
      <c r="B5" s="135">
        <v>2509</v>
      </c>
      <c r="C5" s="4">
        <f t="shared" si="0"/>
        <v>29</v>
      </c>
      <c r="D5" s="18">
        <f>ROUNDDOWN(C5/C9,2)</f>
        <v>0.01</v>
      </c>
    </row>
    <row r="6" spans="1:7" ht="15" customHeight="1" x14ac:dyDescent="0.3">
      <c r="A6" s="2" t="s">
        <v>43</v>
      </c>
      <c r="B6" s="134">
        <v>2521</v>
      </c>
      <c r="C6" s="4">
        <f t="shared" si="0"/>
        <v>12</v>
      </c>
      <c r="D6" s="18">
        <f>ROUNDDOWN(C6/C9,2)</f>
        <v>0</v>
      </c>
    </row>
    <row r="7" spans="1:7" ht="15" customHeight="1" thickBot="1" x14ac:dyDescent="0.35">
      <c r="A7" s="4" t="s">
        <v>44</v>
      </c>
      <c r="B7" s="135">
        <v>2526</v>
      </c>
      <c r="C7" s="4">
        <f t="shared" si="0"/>
        <v>5</v>
      </c>
      <c r="D7" s="18">
        <f>ROUNDDOWN(C7/C9,2)</f>
        <v>0</v>
      </c>
    </row>
    <row r="8" spans="1:7" ht="15" customHeight="1" thickBot="1" x14ac:dyDescent="0.35">
      <c r="A8" s="2" t="s">
        <v>104</v>
      </c>
      <c r="B8" s="134">
        <v>2591</v>
      </c>
      <c r="C8" s="4">
        <f t="shared" si="0"/>
        <v>65</v>
      </c>
      <c r="D8" s="18">
        <f>ROUNDDOWN(C8/C9,2)</f>
        <v>0.02</v>
      </c>
      <c r="E8" s="49"/>
    </row>
    <row r="9" spans="1:7" x14ac:dyDescent="0.3">
      <c r="C9">
        <f>SUM(C2:C8)</f>
        <v>2591</v>
      </c>
    </row>
    <row r="10" spans="1:7" x14ac:dyDescent="0.3">
      <c r="A10" s="49" t="s">
        <v>117</v>
      </c>
      <c r="B10" s="20">
        <f>1-D8</f>
        <v>0.98</v>
      </c>
    </row>
    <row r="13" spans="1:7" ht="15" thickBot="1" x14ac:dyDescent="0.35">
      <c r="A13" s="22" t="s">
        <v>36</v>
      </c>
      <c r="B13" s="22" t="s">
        <v>37</v>
      </c>
      <c r="C13" s="22" t="s">
        <v>38</v>
      </c>
      <c r="D13" s="22"/>
      <c r="E13" s="22"/>
      <c r="F13" s="22"/>
      <c r="G13" s="22"/>
    </row>
    <row r="14" spans="1:7" ht="15" thickBot="1" x14ac:dyDescent="0.35">
      <c r="A14" t="s">
        <v>39</v>
      </c>
      <c r="B14" s="134">
        <v>2439</v>
      </c>
      <c r="C14" s="2">
        <f>B14</f>
        <v>2439</v>
      </c>
      <c r="E14">
        <v>0.80541570281671004</v>
      </c>
    </row>
    <row r="15" spans="1:7" ht="15" thickBot="1" x14ac:dyDescent="0.35">
      <c r="A15" t="s">
        <v>40</v>
      </c>
      <c r="B15" s="135">
        <v>2466</v>
      </c>
      <c r="C15" s="4">
        <f t="shared" ref="C15:C20" si="1">B15-B14</f>
        <v>27</v>
      </c>
      <c r="E15">
        <v>3.1977139746904339E-2</v>
      </c>
    </row>
    <row r="16" spans="1:7" ht="15" thickBot="1" x14ac:dyDescent="0.35">
      <c r="A16" t="s">
        <v>41</v>
      </c>
      <c r="B16" s="134">
        <v>2480</v>
      </c>
      <c r="C16" s="4">
        <f>B16-B15</f>
        <v>14</v>
      </c>
      <c r="E16">
        <v>2.2996326030752485E-2</v>
      </c>
    </row>
    <row r="17" spans="1:5" ht="15" thickBot="1" x14ac:dyDescent="0.35">
      <c r="A17" t="s">
        <v>42</v>
      </c>
      <c r="B17" s="135">
        <v>2509</v>
      </c>
      <c r="C17" s="4">
        <f t="shared" si="1"/>
        <v>29</v>
      </c>
      <c r="E17">
        <v>2.4629201251871003E-2</v>
      </c>
    </row>
    <row r="18" spans="1:5" ht="15" thickBot="1" x14ac:dyDescent="0.35">
      <c r="A18" t="s">
        <v>43</v>
      </c>
      <c r="B18" s="134">
        <v>2521</v>
      </c>
      <c r="C18" s="4">
        <f t="shared" si="1"/>
        <v>12</v>
      </c>
      <c r="E18">
        <v>1.8097700367396923E-2</v>
      </c>
    </row>
    <row r="19" spans="1:5" ht="15" thickBot="1" x14ac:dyDescent="0.35">
      <c r="A19" t="s">
        <v>44</v>
      </c>
      <c r="B19" s="135">
        <v>2526</v>
      </c>
      <c r="C19" s="4">
        <f t="shared" si="1"/>
        <v>5</v>
      </c>
      <c r="E19">
        <v>1.6873043951558035E-2</v>
      </c>
    </row>
    <row r="20" spans="1:5" ht="15" thickBot="1" x14ac:dyDescent="0.35">
      <c r="A20" t="s">
        <v>104</v>
      </c>
      <c r="B20" s="134">
        <v>2591</v>
      </c>
      <c r="C20" s="4">
        <f t="shared" si="1"/>
        <v>65</v>
      </c>
      <c r="D20" s="101"/>
      <c r="E20">
        <v>8.0010885834807505E-2</v>
      </c>
    </row>
    <row r="22" spans="1:5" x14ac:dyDescent="0.3">
      <c r="A22" s="49" t="s">
        <v>117</v>
      </c>
    </row>
    <row r="24" spans="1:5" x14ac:dyDescent="0.3">
      <c r="A24" s="106" t="s">
        <v>116</v>
      </c>
      <c r="B24" s="106" t="s">
        <v>114</v>
      </c>
      <c r="C24" s="106" t="s">
        <v>115</v>
      </c>
      <c r="D24" s="107"/>
    </row>
    <row r="25" spans="1:5" x14ac:dyDescent="0.3">
      <c r="A25" s="109">
        <v>1</v>
      </c>
      <c r="B25" s="109">
        <v>0</v>
      </c>
      <c r="C25" s="109">
        <v>0.1</v>
      </c>
      <c r="D25" s="107"/>
    </row>
    <row r="26" spans="1:5" x14ac:dyDescent="0.3">
      <c r="A26" s="109">
        <v>0.75</v>
      </c>
      <c r="B26" s="109">
        <v>0.11</v>
      </c>
      <c r="C26" s="109">
        <v>0.2</v>
      </c>
      <c r="D26" s="107"/>
    </row>
    <row r="27" spans="1:5" x14ac:dyDescent="0.3">
      <c r="A27" s="109">
        <v>0.5</v>
      </c>
      <c r="B27" s="109">
        <v>0.21</v>
      </c>
      <c r="C27" s="109">
        <v>0.3</v>
      </c>
      <c r="D27" s="107"/>
    </row>
    <row r="28" spans="1:5" x14ac:dyDescent="0.3">
      <c r="A28" s="109">
        <v>0.25</v>
      </c>
      <c r="B28" s="109">
        <v>0.31</v>
      </c>
      <c r="C28" s="109">
        <v>0.4</v>
      </c>
      <c r="D28" s="107"/>
    </row>
    <row r="29" spans="1:5" x14ac:dyDescent="0.3">
      <c r="A29" s="109">
        <v>0</v>
      </c>
      <c r="B29" s="109">
        <v>0.41</v>
      </c>
      <c r="C29" s="109">
        <v>1</v>
      </c>
      <c r="D29" s="107"/>
    </row>
    <row r="30" spans="1:5" x14ac:dyDescent="0.3">
      <c r="A30" s="49" t="s">
        <v>118</v>
      </c>
      <c r="B30" s="95">
        <f>SUM(Data1!D34:D49)/SUM(Data1!B34:B49)</f>
        <v>1.2741312741312742E-2</v>
      </c>
    </row>
    <row r="31" spans="1:5" x14ac:dyDescent="0.3">
      <c r="A31" s="49" t="s">
        <v>116</v>
      </c>
      <c r="B31" s="95">
        <f>IF(AND(B30&gt;B25,B30&lt;=C25),A25,IF(AND(B30&gt;B26,B30&lt;=C26),A26,IF(AND(B30&gt;B27,B30&lt;=C27),A27,IF(AND(B30&gt;B28,B30&lt;=C28),A28,A29))))</f>
        <v>1</v>
      </c>
    </row>
    <row r="33" spans="1:2" x14ac:dyDescent="0.3">
      <c r="A33" s="49" t="s">
        <v>113</v>
      </c>
      <c r="B33" s="108">
        <f>(B10*0.8+B31*0.2)*100</f>
        <v>98.4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"/>
  <sheetViews>
    <sheetView workbookViewId="0">
      <selection activeCell="O32" sqref="O32"/>
    </sheetView>
  </sheetViews>
  <sheetFormatPr defaultColWidth="9.109375" defaultRowHeight="14.4" x14ac:dyDescent="0.3"/>
  <sheetData>
    <row r="1" spans="1:17" ht="15" customHeight="1" thickBot="1" x14ac:dyDescent="0.35">
      <c r="A1" s="4" t="s">
        <v>45</v>
      </c>
      <c r="B1" s="4">
        <v>276</v>
      </c>
      <c r="C1" s="68">
        <f>B1/(B1+D1)</f>
        <v>0.98571428571428577</v>
      </c>
      <c r="D1" s="4">
        <v>4</v>
      </c>
      <c r="E1" s="68">
        <f t="shared" ref="E1:E7" si="0">D1/(D1+B1)</f>
        <v>1.4285714285714285E-2</v>
      </c>
      <c r="F1" s="4">
        <v>139</v>
      </c>
      <c r="G1" s="4">
        <v>9</v>
      </c>
      <c r="H1" s="4">
        <v>242</v>
      </c>
      <c r="I1" s="114">
        <v>242</v>
      </c>
      <c r="J1" s="117"/>
      <c r="K1" s="119"/>
      <c r="L1" s="118"/>
      <c r="M1" s="120"/>
      <c r="N1" s="107"/>
    </row>
    <row r="2" spans="1:17" ht="15" customHeight="1" thickBot="1" x14ac:dyDescent="0.35">
      <c r="A2" s="2" t="s">
        <v>46</v>
      </c>
      <c r="B2" s="2">
        <v>477</v>
      </c>
      <c r="C2" s="68">
        <f t="shared" ref="C2:C7" si="1">B2/(B2+D2)</f>
        <v>0.97946611909650927</v>
      </c>
      <c r="D2" s="2">
        <v>10</v>
      </c>
      <c r="E2" s="68">
        <f t="shared" si="0"/>
        <v>2.0533880903490759E-2</v>
      </c>
      <c r="F2" s="2">
        <v>159</v>
      </c>
      <c r="G2" s="2">
        <v>12</v>
      </c>
      <c r="H2" s="2">
        <v>264</v>
      </c>
      <c r="I2" s="115">
        <v>266</v>
      </c>
      <c r="J2" s="117"/>
      <c r="K2" s="119"/>
      <c r="L2" s="118"/>
      <c r="M2" s="120"/>
      <c r="N2" s="107"/>
    </row>
    <row r="3" spans="1:17" ht="15" customHeight="1" thickBot="1" x14ac:dyDescent="0.35">
      <c r="A3" s="5" t="s">
        <v>47</v>
      </c>
      <c r="B3" s="5">
        <v>475</v>
      </c>
      <c r="C3" s="68">
        <f t="shared" si="1"/>
        <v>0.98547717842323657</v>
      </c>
      <c r="D3" s="5">
        <v>7</v>
      </c>
      <c r="E3" s="68">
        <f t="shared" si="0"/>
        <v>1.4522821576763486E-2</v>
      </c>
      <c r="F3" s="5">
        <v>153</v>
      </c>
      <c r="G3" s="5">
        <v>9</v>
      </c>
      <c r="H3" s="5">
        <v>328</v>
      </c>
      <c r="I3" s="116">
        <v>326</v>
      </c>
      <c r="J3" s="117"/>
      <c r="K3" s="119"/>
      <c r="L3" s="118"/>
      <c r="M3" s="120"/>
      <c r="N3" s="107"/>
    </row>
    <row r="4" spans="1:17" ht="18.600000000000001" customHeight="1" thickBot="1" x14ac:dyDescent="0.35">
      <c r="A4" s="2" t="s">
        <v>48</v>
      </c>
      <c r="B4" s="2">
        <v>365</v>
      </c>
      <c r="C4" s="68">
        <f t="shared" si="1"/>
        <v>0.99184782608695654</v>
      </c>
      <c r="D4" s="2">
        <v>3</v>
      </c>
      <c r="E4" s="68">
        <f t="shared" si="0"/>
        <v>8.152173913043478E-3</v>
      </c>
      <c r="F4" s="2">
        <v>178</v>
      </c>
      <c r="G4" s="2">
        <v>7</v>
      </c>
      <c r="H4" s="2">
        <v>226</v>
      </c>
      <c r="I4" s="115">
        <v>228</v>
      </c>
      <c r="J4" s="117"/>
      <c r="K4" s="119"/>
      <c r="L4" s="118"/>
      <c r="M4" s="120"/>
      <c r="N4" s="107"/>
    </row>
    <row r="5" spans="1:17" ht="15" customHeight="1" thickBot="1" x14ac:dyDescent="0.35">
      <c r="A5" s="4" t="s">
        <v>49</v>
      </c>
      <c r="B5" s="4">
        <v>398</v>
      </c>
      <c r="C5" s="68">
        <f t="shared" si="1"/>
        <v>0.98759305210918114</v>
      </c>
      <c r="D5" s="4">
        <v>5</v>
      </c>
      <c r="E5" s="68">
        <f t="shared" si="0"/>
        <v>1.2406947890818859E-2</v>
      </c>
      <c r="F5" s="4">
        <v>188</v>
      </c>
      <c r="G5" s="4">
        <v>9</v>
      </c>
      <c r="H5" s="4">
        <v>266</v>
      </c>
      <c r="I5" s="114">
        <v>264</v>
      </c>
      <c r="J5" s="117"/>
      <c r="K5" s="119"/>
      <c r="L5" s="118"/>
      <c r="M5" s="120"/>
      <c r="N5" s="107"/>
    </row>
    <row r="6" spans="1:17" ht="15" customHeight="1" thickBot="1" x14ac:dyDescent="0.35">
      <c r="A6" s="2" t="s">
        <v>50</v>
      </c>
      <c r="B6" s="2">
        <v>360</v>
      </c>
      <c r="C6" s="68">
        <f t="shared" si="1"/>
        <v>0.98630136986301364</v>
      </c>
      <c r="D6" s="2">
        <v>5</v>
      </c>
      <c r="E6" s="68">
        <f t="shared" si="0"/>
        <v>1.3698630136986301E-2</v>
      </c>
      <c r="F6" s="2">
        <v>159</v>
      </c>
      <c r="G6" s="2">
        <v>7</v>
      </c>
      <c r="H6" s="2">
        <v>268</v>
      </c>
      <c r="I6" s="115">
        <v>268</v>
      </c>
      <c r="J6" s="117"/>
      <c r="K6" s="119"/>
      <c r="L6" s="118"/>
      <c r="M6" s="120"/>
      <c r="N6" s="107"/>
    </row>
    <row r="7" spans="1:17" ht="15" customHeight="1" thickBot="1" x14ac:dyDescent="0.35">
      <c r="A7" s="4" t="s">
        <v>51</v>
      </c>
      <c r="B7" s="4">
        <v>240</v>
      </c>
      <c r="C7" s="68">
        <f t="shared" si="1"/>
        <v>0.99173553719008267</v>
      </c>
      <c r="D7" s="4">
        <v>2</v>
      </c>
      <c r="E7" s="68">
        <f t="shared" si="0"/>
        <v>8.2644628099173556E-3</v>
      </c>
      <c r="F7" s="4">
        <v>136</v>
      </c>
      <c r="G7" s="4">
        <v>8</v>
      </c>
      <c r="H7" s="4">
        <v>198</v>
      </c>
      <c r="I7" s="114">
        <v>196</v>
      </c>
      <c r="J7" s="117"/>
      <c r="K7" s="119"/>
      <c r="L7" s="118"/>
      <c r="M7" s="120"/>
      <c r="N7" s="107"/>
    </row>
    <row r="8" spans="1:17" ht="15" customHeight="1" thickBot="1" x14ac:dyDescent="0.35">
      <c r="A8" t="s">
        <v>110</v>
      </c>
      <c r="J8" s="113"/>
      <c r="L8" s="121"/>
    </row>
    <row r="9" spans="1:17" ht="15" customHeight="1" thickBot="1" x14ac:dyDescent="0.35">
      <c r="A9" s="4" t="s">
        <v>45</v>
      </c>
      <c r="B9" s="4">
        <f>IF(B1=0,NA(),B1)</f>
        <v>276</v>
      </c>
      <c r="C9" s="4">
        <f t="shared" ref="B9:I15" si="2">IF(C1=0,NA(),C1)</f>
        <v>0.98571428571428577</v>
      </c>
      <c r="D9" s="4">
        <f>IF(D1=0,NA(),D1)</f>
        <v>4</v>
      </c>
      <c r="E9" s="4">
        <f t="shared" si="2"/>
        <v>1.4285714285714285E-2</v>
      </c>
      <c r="F9" s="4">
        <f t="shared" si="2"/>
        <v>139</v>
      </c>
      <c r="G9" s="4">
        <f t="shared" si="2"/>
        <v>9</v>
      </c>
      <c r="H9" s="4">
        <f t="shared" si="2"/>
        <v>242</v>
      </c>
      <c r="I9" s="4">
        <f t="shared" si="2"/>
        <v>242</v>
      </c>
      <c r="J9" s="20">
        <f>ROUNDUP(D9/(B9+D9),2)</f>
        <v>0.02</v>
      </c>
      <c r="K9" s="20">
        <f>ROUNDDOWN(B9/(B9+D9),2)</f>
        <v>0.98</v>
      </c>
      <c r="L9">
        <f>SUM(B9,D9)</f>
        <v>280</v>
      </c>
      <c r="M9" s="117">
        <v>0</v>
      </c>
      <c r="N9" s="119">
        <f t="shared" ref="N9:N15" si="3">ROUNDUP(M9/(M9+O9+B9),2)</f>
        <v>0</v>
      </c>
      <c r="O9" s="118">
        <v>4</v>
      </c>
      <c r="P9" s="120">
        <f>ROUNDUP(O9/(O9+M9+B9),2)</f>
        <v>0.02</v>
      </c>
      <c r="Q9" s="107">
        <f>M9+O9</f>
        <v>4</v>
      </c>
    </row>
    <row r="10" spans="1:17" ht="15" customHeight="1" thickBot="1" x14ac:dyDescent="0.35">
      <c r="A10" s="2" t="s">
        <v>46</v>
      </c>
      <c r="B10" s="4">
        <f t="shared" si="2"/>
        <v>477</v>
      </c>
      <c r="C10" s="4">
        <f t="shared" si="2"/>
        <v>0.97946611909650927</v>
      </c>
      <c r="D10" s="4">
        <f>IF(D2=0,NA(),D2)</f>
        <v>10</v>
      </c>
      <c r="E10" s="4">
        <f t="shared" si="2"/>
        <v>2.0533880903490759E-2</v>
      </c>
      <c r="F10" s="4">
        <f t="shared" si="2"/>
        <v>159</v>
      </c>
      <c r="G10" s="4">
        <f t="shared" si="2"/>
        <v>12</v>
      </c>
      <c r="H10" s="4">
        <f t="shared" si="2"/>
        <v>264</v>
      </c>
      <c r="I10" s="4">
        <f t="shared" si="2"/>
        <v>266</v>
      </c>
      <c r="J10" s="20">
        <f>ROUNDUP(D10/(B10+D10),2)</f>
        <v>0.03</v>
      </c>
      <c r="K10" s="20">
        <f t="shared" ref="K10:K17" si="4">ROUNDDOWN(B10/(B10+D10),2)</f>
        <v>0.97</v>
      </c>
      <c r="L10">
        <f t="shared" ref="L10:L15" si="5">SUM(B10,D10)</f>
        <v>487</v>
      </c>
      <c r="M10" s="117">
        <v>1</v>
      </c>
      <c r="N10" s="119">
        <f t="shared" si="3"/>
        <v>0.01</v>
      </c>
      <c r="O10" s="118">
        <v>9</v>
      </c>
      <c r="P10" s="120">
        <f t="shared" ref="P10:P15" si="6">ROUNDUP(O10/(O10+M10+B10),2)</f>
        <v>0.02</v>
      </c>
      <c r="Q10" s="107">
        <f t="shared" ref="Q10:Q15" si="7">M10+O10</f>
        <v>10</v>
      </c>
    </row>
    <row r="11" spans="1:17" ht="15" customHeight="1" thickBot="1" x14ac:dyDescent="0.35">
      <c r="A11" s="5" t="s">
        <v>47</v>
      </c>
      <c r="B11" s="4">
        <f t="shared" si="2"/>
        <v>475</v>
      </c>
      <c r="C11" s="4">
        <f t="shared" si="2"/>
        <v>0.98547717842323657</v>
      </c>
      <c r="D11" s="4">
        <f t="shared" si="2"/>
        <v>7</v>
      </c>
      <c r="E11" s="4">
        <f t="shared" si="2"/>
        <v>1.4522821576763486E-2</v>
      </c>
      <c r="F11" s="4">
        <f t="shared" si="2"/>
        <v>153</v>
      </c>
      <c r="G11" s="4">
        <f t="shared" si="2"/>
        <v>9</v>
      </c>
      <c r="H11" s="4">
        <f t="shared" si="2"/>
        <v>328</v>
      </c>
      <c r="I11" s="4">
        <f t="shared" si="2"/>
        <v>326</v>
      </c>
      <c r="J11" s="20">
        <f t="shared" ref="J11:J17" si="8">ROUNDUP(D11/(B11+D11),2)</f>
        <v>0.02</v>
      </c>
      <c r="K11" s="20">
        <f t="shared" si="4"/>
        <v>0.98</v>
      </c>
      <c r="L11">
        <f t="shared" si="5"/>
        <v>482</v>
      </c>
      <c r="M11" s="117">
        <v>1</v>
      </c>
      <c r="N11" s="119">
        <f t="shared" si="3"/>
        <v>0.01</v>
      </c>
      <c r="O11" s="118">
        <v>6</v>
      </c>
      <c r="P11" s="120">
        <f t="shared" si="6"/>
        <v>0.02</v>
      </c>
      <c r="Q11" s="107">
        <f t="shared" si="7"/>
        <v>7</v>
      </c>
    </row>
    <row r="12" spans="1:17" ht="18.600000000000001" customHeight="1" thickBot="1" x14ac:dyDescent="0.35">
      <c r="A12" s="2" t="s">
        <v>48</v>
      </c>
      <c r="B12" s="4">
        <f t="shared" si="2"/>
        <v>365</v>
      </c>
      <c r="C12" s="4">
        <f t="shared" si="2"/>
        <v>0.99184782608695654</v>
      </c>
      <c r="D12" s="4">
        <f t="shared" si="2"/>
        <v>3</v>
      </c>
      <c r="E12" s="4">
        <f t="shared" si="2"/>
        <v>8.152173913043478E-3</v>
      </c>
      <c r="F12" s="4">
        <f t="shared" si="2"/>
        <v>178</v>
      </c>
      <c r="G12" s="4">
        <f t="shared" si="2"/>
        <v>7</v>
      </c>
      <c r="H12" s="4">
        <f t="shared" si="2"/>
        <v>226</v>
      </c>
      <c r="I12" s="4">
        <f t="shared" si="2"/>
        <v>228</v>
      </c>
      <c r="J12" s="20">
        <f t="shared" si="8"/>
        <v>0.01</v>
      </c>
      <c r="K12" s="20">
        <f>ROUNDDOWN(B12/(B12+D12),2)</f>
        <v>0.99</v>
      </c>
      <c r="L12">
        <f t="shared" si="5"/>
        <v>368</v>
      </c>
      <c r="M12" s="117">
        <v>0</v>
      </c>
      <c r="N12" s="119">
        <f t="shared" si="3"/>
        <v>0</v>
      </c>
      <c r="O12" s="118">
        <v>3</v>
      </c>
      <c r="P12" s="120">
        <f t="shared" si="6"/>
        <v>0.01</v>
      </c>
      <c r="Q12" s="107">
        <f t="shared" si="7"/>
        <v>3</v>
      </c>
    </row>
    <row r="13" spans="1:17" ht="15" customHeight="1" thickBot="1" x14ac:dyDescent="0.35">
      <c r="A13" s="4" t="s">
        <v>49</v>
      </c>
      <c r="B13" s="4">
        <f t="shared" si="2"/>
        <v>398</v>
      </c>
      <c r="C13" s="4">
        <f t="shared" si="2"/>
        <v>0.98759305210918114</v>
      </c>
      <c r="D13" s="4">
        <f t="shared" si="2"/>
        <v>5</v>
      </c>
      <c r="E13" s="4">
        <f t="shared" si="2"/>
        <v>1.2406947890818859E-2</v>
      </c>
      <c r="F13" s="4">
        <f t="shared" si="2"/>
        <v>188</v>
      </c>
      <c r="G13" s="4">
        <f t="shared" si="2"/>
        <v>9</v>
      </c>
      <c r="H13" s="4">
        <f t="shared" si="2"/>
        <v>266</v>
      </c>
      <c r="I13" s="4">
        <f t="shared" si="2"/>
        <v>264</v>
      </c>
      <c r="J13" s="20">
        <f>ROUNDUP(D13/(B13+D13),2)</f>
        <v>0.02</v>
      </c>
      <c r="K13" s="20">
        <f t="shared" si="4"/>
        <v>0.98</v>
      </c>
      <c r="L13">
        <f t="shared" si="5"/>
        <v>403</v>
      </c>
      <c r="M13" s="117">
        <v>2</v>
      </c>
      <c r="N13" s="119">
        <f t="shared" si="3"/>
        <v>0.01</v>
      </c>
      <c r="O13" s="118">
        <v>3</v>
      </c>
      <c r="P13" s="120">
        <f t="shared" si="6"/>
        <v>0.01</v>
      </c>
      <c r="Q13" s="107">
        <f t="shared" si="7"/>
        <v>5</v>
      </c>
    </row>
    <row r="14" spans="1:17" ht="15" customHeight="1" thickBot="1" x14ac:dyDescent="0.35">
      <c r="A14" s="2" t="s">
        <v>50</v>
      </c>
      <c r="B14" s="4">
        <f t="shared" si="2"/>
        <v>360</v>
      </c>
      <c r="C14" s="4">
        <f t="shared" si="2"/>
        <v>0.98630136986301364</v>
      </c>
      <c r="D14" s="4">
        <f t="shared" si="2"/>
        <v>5</v>
      </c>
      <c r="E14" s="4">
        <f t="shared" si="2"/>
        <v>1.3698630136986301E-2</v>
      </c>
      <c r="F14" s="4">
        <f t="shared" si="2"/>
        <v>159</v>
      </c>
      <c r="G14" s="4">
        <f t="shared" si="2"/>
        <v>7</v>
      </c>
      <c r="H14" s="4">
        <f t="shared" si="2"/>
        <v>268</v>
      </c>
      <c r="I14" s="4">
        <f t="shared" si="2"/>
        <v>268</v>
      </c>
      <c r="J14" s="20">
        <f t="shared" si="8"/>
        <v>0.02</v>
      </c>
      <c r="K14" s="20">
        <f t="shared" si="4"/>
        <v>0.98</v>
      </c>
      <c r="L14">
        <f t="shared" si="5"/>
        <v>365</v>
      </c>
      <c r="M14" s="117">
        <v>1</v>
      </c>
      <c r="N14" s="119">
        <f t="shared" si="3"/>
        <v>0.01</v>
      </c>
      <c r="O14" s="118">
        <v>4</v>
      </c>
      <c r="P14" s="120">
        <f t="shared" si="6"/>
        <v>0.02</v>
      </c>
      <c r="Q14" s="107">
        <f t="shared" si="7"/>
        <v>5</v>
      </c>
    </row>
    <row r="15" spans="1:17" ht="15" customHeight="1" thickBot="1" x14ac:dyDescent="0.35">
      <c r="A15" s="4" t="s">
        <v>51</v>
      </c>
      <c r="B15" s="4">
        <f t="shared" si="2"/>
        <v>240</v>
      </c>
      <c r="C15" s="4">
        <f t="shared" si="2"/>
        <v>0.99173553719008267</v>
      </c>
      <c r="D15" s="4">
        <f t="shared" si="2"/>
        <v>2</v>
      </c>
      <c r="E15" s="4">
        <f t="shared" si="2"/>
        <v>8.2644628099173556E-3</v>
      </c>
      <c r="F15" s="4">
        <f t="shared" si="2"/>
        <v>136</v>
      </c>
      <c r="G15" s="4">
        <f t="shared" si="2"/>
        <v>8</v>
      </c>
      <c r="H15" s="4">
        <f t="shared" si="2"/>
        <v>198</v>
      </c>
      <c r="I15" s="4">
        <f t="shared" si="2"/>
        <v>196</v>
      </c>
      <c r="J15" s="20">
        <f>ROUNDUP(D15/(B15+D15),2)</f>
        <v>0.01</v>
      </c>
      <c r="K15" s="20">
        <f t="shared" si="4"/>
        <v>0.99</v>
      </c>
      <c r="L15">
        <f t="shared" si="5"/>
        <v>242</v>
      </c>
      <c r="M15" s="117">
        <v>0</v>
      </c>
      <c r="N15" s="119">
        <f t="shared" si="3"/>
        <v>0</v>
      </c>
      <c r="O15" s="118">
        <v>2</v>
      </c>
      <c r="P15" s="120">
        <f t="shared" si="6"/>
        <v>0.01</v>
      </c>
      <c r="Q15" s="107">
        <f t="shared" si="7"/>
        <v>2</v>
      </c>
    </row>
    <row r="16" spans="1:17" x14ac:dyDescent="0.3">
      <c r="B16" t="str">
        <f>"   "&amp;SUM(B9:B15)&amp;"    "</f>
        <v xml:space="preserve">   2591    </v>
      </c>
      <c r="D16" t="str">
        <f>"     "&amp;SUM(D9:D15)&amp;"   "</f>
        <v xml:space="preserve">     36   </v>
      </c>
      <c r="J16">
        <f>ROUNDUP(D16/(B16+D16),2)</f>
        <v>0.02</v>
      </c>
      <c r="K16">
        <f t="shared" si="4"/>
        <v>0.98</v>
      </c>
      <c r="L16" t="str">
        <f>"    "&amp;SUM(B9:B15,D9:D15)&amp;"   "</f>
        <v xml:space="preserve">    2627   </v>
      </c>
      <c r="M16" s="113">
        <f>SUM(M9:M15)</f>
        <v>5</v>
      </c>
      <c r="O16" s="121">
        <f>SUM(O9:O15)</f>
        <v>31</v>
      </c>
      <c r="Q16">
        <f>SUM(Q9:Q15)</f>
        <v>36</v>
      </c>
    </row>
    <row r="17" spans="2:23" x14ac:dyDescent="0.3">
      <c r="B17">
        <f>SUM(B9:B15)</f>
        <v>2591</v>
      </c>
      <c r="D17">
        <f>SUM(D9:D15)</f>
        <v>36</v>
      </c>
      <c r="J17">
        <f t="shared" si="8"/>
        <v>0.02</v>
      </c>
      <c r="K17">
        <f t="shared" si="4"/>
        <v>0.98</v>
      </c>
      <c r="L17">
        <f>SUM(D17,B17)</f>
        <v>2627</v>
      </c>
      <c r="M17" s="91"/>
      <c r="N17" s="91"/>
    </row>
    <row r="20" spans="2:23" x14ac:dyDescent="0.3">
      <c r="J20" s="129"/>
      <c r="K20" s="118"/>
      <c r="L20" s="122"/>
      <c r="M20" s="118"/>
      <c r="N20" s="122"/>
      <c r="O20" s="118"/>
      <c r="P20" s="122"/>
      <c r="Q20" s="118"/>
      <c r="R20" s="122"/>
      <c r="S20" s="118"/>
      <c r="T20" s="122"/>
      <c r="U20" s="118"/>
      <c r="V20" s="122"/>
      <c r="W20" s="118"/>
    </row>
    <row r="21" spans="2:23" x14ac:dyDescent="0.3">
      <c r="J21" s="129">
        <v>4</v>
      </c>
      <c r="K21" s="118">
        <v>0</v>
      </c>
      <c r="L21" s="122">
        <v>9</v>
      </c>
      <c r="M21" s="118">
        <v>1</v>
      </c>
      <c r="N21" s="122">
        <v>6</v>
      </c>
      <c r="O21" s="118">
        <v>1</v>
      </c>
      <c r="P21" s="122">
        <v>3</v>
      </c>
      <c r="Q21" s="118">
        <v>0</v>
      </c>
      <c r="R21" s="122">
        <v>3</v>
      </c>
      <c r="S21" s="118">
        <v>2</v>
      </c>
      <c r="T21" s="122">
        <v>4</v>
      </c>
      <c r="U21" s="118">
        <v>1</v>
      </c>
      <c r="V21" s="122">
        <v>2</v>
      </c>
      <c r="W21" s="11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topLeftCell="A16" workbookViewId="0">
      <selection activeCell="L32" sqref="L32"/>
    </sheetView>
  </sheetViews>
  <sheetFormatPr defaultColWidth="9.109375" defaultRowHeight="14.4" x14ac:dyDescent="0.3"/>
  <sheetData>
    <row r="1" spans="1:6" x14ac:dyDescent="0.3">
      <c r="A1" t="s">
        <v>25</v>
      </c>
    </row>
    <row r="2" spans="1:6" x14ac:dyDescent="0.3">
      <c r="A2" t="s">
        <v>26</v>
      </c>
    </row>
    <row r="3" spans="1:6" x14ac:dyDescent="0.3">
      <c r="A3" t="s">
        <v>27</v>
      </c>
    </row>
    <row r="4" spans="1:6" x14ac:dyDescent="0.3">
      <c r="A4" t="s">
        <v>28</v>
      </c>
      <c r="B4">
        <v>23</v>
      </c>
      <c r="E4">
        <v>20</v>
      </c>
      <c r="F4">
        <v>35</v>
      </c>
    </row>
    <row r="5" spans="1:6" x14ac:dyDescent="0.3">
      <c r="A5" t="s">
        <v>29</v>
      </c>
      <c r="B5">
        <v>24</v>
      </c>
      <c r="E5">
        <v>26</v>
      </c>
      <c r="F5">
        <v>44</v>
      </c>
    </row>
    <row r="6" spans="1:6" x14ac:dyDescent="0.3">
      <c r="A6" t="s">
        <v>30</v>
      </c>
      <c r="B6">
        <v>42</v>
      </c>
      <c r="E6">
        <v>32</v>
      </c>
      <c r="F6">
        <v>68</v>
      </c>
    </row>
    <row r="7" spans="1:6" x14ac:dyDescent="0.3">
      <c r="A7" t="s">
        <v>31</v>
      </c>
      <c r="B7">
        <v>55</v>
      </c>
      <c r="C7">
        <v>1</v>
      </c>
      <c r="E7">
        <v>44</v>
      </c>
      <c r="F7">
        <v>105</v>
      </c>
    </row>
    <row r="8" spans="1:6" x14ac:dyDescent="0.3">
      <c r="A8" t="s">
        <v>32</v>
      </c>
      <c r="B8">
        <v>75</v>
      </c>
      <c r="C8">
        <v>3</v>
      </c>
      <c r="E8">
        <v>81</v>
      </c>
      <c r="F8">
        <v>148</v>
      </c>
    </row>
    <row r="9" spans="1:6" x14ac:dyDescent="0.3">
      <c r="A9" t="s">
        <v>33</v>
      </c>
      <c r="B9">
        <v>62</v>
      </c>
      <c r="C9">
        <v>5</v>
      </c>
      <c r="E9">
        <v>75</v>
      </c>
      <c r="F9">
        <v>147</v>
      </c>
    </row>
    <row r="10" spans="1:6" x14ac:dyDescent="0.3">
      <c r="A10" t="s">
        <v>34</v>
      </c>
      <c r="B10">
        <v>83</v>
      </c>
      <c r="C10">
        <v>2</v>
      </c>
      <c r="E10">
        <v>82</v>
      </c>
      <c r="F10">
        <v>169</v>
      </c>
    </row>
    <row r="11" spans="1:6" x14ac:dyDescent="0.3">
      <c r="A11">
        <v>10</v>
      </c>
      <c r="B11">
        <v>66</v>
      </c>
      <c r="C11">
        <v>1</v>
      </c>
      <c r="E11">
        <v>70</v>
      </c>
      <c r="F11">
        <v>126</v>
      </c>
    </row>
    <row r="12" spans="1:6" x14ac:dyDescent="0.3">
      <c r="A12">
        <v>11</v>
      </c>
      <c r="B12">
        <v>89</v>
      </c>
      <c r="E12">
        <v>59</v>
      </c>
      <c r="F12">
        <v>164</v>
      </c>
    </row>
    <row r="13" spans="1:6" x14ac:dyDescent="0.3">
      <c r="A13">
        <v>12</v>
      </c>
      <c r="B13">
        <v>84</v>
      </c>
      <c r="E13">
        <v>60</v>
      </c>
      <c r="F13">
        <v>155</v>
      </c>
    </row>
    <row r="14" spans="1:6" x14ac:dyDescent="0.3">
      <c r="A14">
        <v>13</v>
      </c>
      <c r="B14">
        <v>82</v>
      </c>
      <c r="C14">
        <v>1</v>
      </c>
      <c r="E14">
        <v>66</v>
      </c>
      <c r="F14">
        <v>150</v>
      </c>
    </row>
    <row r="15" spans="1:6" x14ac:dyDescent="0.3">
      <c r="A15">
        <v>14</v>
      </c>
      <c r="B15">
        <v>62</v>
      </c>
      <c r="C15">
        <v>1</v>
      </c>
      <c r="E15">
        <v>48</v>
      </c>
      <c r="F15">
        <v>134</v>
      </c>
    </row>
    <row r="16" spans="1:6" x14ac:dyDescent="0.3">
      <c r="A16">
        <v>15</v>
      </c>
      <c r="B16">
        <v>55</v>
      </c>
      <c r="E16">
        <v>36</v>
      </c>
      <c r="F16">
        <v>110</v>
      </c>
    </row>
    <row r="17" spans="1:9" x14ac:dyDescent="0.3">
      <c r="A17">
        <v>16</v>
      </c>
      <c r="B17">
        <v>58</v>
      </c>
      <c r="E17">
        <v>48</v>
      </c>
      <c r="F17">
        <v>104</v>
      </c>
    </row>
    <row r="18" spans="1:9" x14ac:dyDescent="0.3">
      <c r="A18">
        <v>17</v>
      </c>
      <c r="B18">
        <v>30</v>
      </c>
      <c r="E18">
        <v>35</v>
      </c>
      <c r="F18">
        <v>56</v>
      </c>
    </row>
    <row r="19" spans="1:9" x14ac:dyDescent="0.3">
      <c r="A19">
        <v>18</v>
      </c>
      <c r="B19">
        <v>40</v>
      </c>
      <c r="E19">
        <v>24</v>
      </c>
      <c r="F19">
        <v>69</v>
      </c>
    </row>
    <row r="20" spans="1:9" x14ac:dyDescent="0.3">
      <c r="A20">
        <v>19</v>
      </c>
      <c r="B20">
        <v>1</v>
      </c>
      <c r="F20">
        <v>1</v>
      </c>
    </row>
    <row r="21" spans="1:9" x14ac:dyDescent="0.3">
      <c r="A21">
        <v>20</v>
      </c>
    </row>
    <row r="22" spans="1:9" x14ac:dyDescent="0.3">
      <c r="A22">
        <v>21</v>
      </c>
    </row>
    <row r="23" spans="1:9" x14ac:dyDescent="0.3">
      <c r="A23">
        <v>22</v>
      </c>
    </row>
    <row r="24" spans="1:9" x14ac:dyDescent="0.3">
      <c r="A24">
        <v>23</v>
      </c>
    </row>
    <row r="28" spans="1:9" x14ac:dyDescent="0.3">
      <c r="A28" t="s">
        <v>35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</row>
    <row r="29" spans="1:9" x14ac:dyDescent="0.3">
      <c r="A29">
        <v>1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</row>
    <row r="30" spans="1:9" x14ac:dyDescent="0.3">
      <c r="A30">
        <v>2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</row>
    <row r="31" spans="1:9" x14ac:dyDescent="0.3">
      <c r="A31">
        <v>3</v>
      </c>
      <c r="B31" t="e">
        <f t="shared" ref="B31:I46" si="0">IF(B1=0,NA(),B1)</f>
        <v>#N/A</v>
      </c>
      <c r="C31" t="e">
        <f t="shared" si="0"/>
        <v>#N/A</v>
      </c>
      <c r="D31" t="e">
        <f t="shared" si="0"/>
        <v>#N/A</v>
      </c>
      <c r="E31" t="e">
        <f t="shared" si="0"/>
        <v>#N/A</v>
      </c>
      <c r="F31" t="e">
        <f t="shared" si="0"/>
        <v>#N/A</v>
      </c>
      <c r="G31" t="e">
        <f t="shared" si="0"/>
        <v>#N/A</v>
      </c>
      <c r="H31" t="e">
        <f t="shared" si="0"/>
        <v>#N/A</v>
      </c>
      <c r="I31" t="e">
        <f t="shared" si="0"/>
        <v>#N/A</v>
      </c>
    </row>
    <row r="32" spans="1:9" x14ac:dyDescent="0.3">
      <c r="A32">
        <v>4</v>
      </c>
      <c r="B32" t="e">
        <f t="shared" si="0"/>
        <v>#N/A</v>
      </c>
      <c r="C32" t="e">
        <f t="shared" si="0"/>
        <v>#N/A</v>
      </c>
      <c r="D32" t="e">
        <f t="shared" si="0"/>
        <v>#N/A</v>
      </c>
      <c r="E32" t="e">
        <f t="shared" si="0"/>
        <v>#N/A</v>
      </c>
      <c r="F32" t="e">
        <f t="shared" si="0"/>
        <v>#N/A</v>
      </c>
      <c r="G32" t="e">
        <f t="shared" si="0"/>
        <v>#N/A</v>
      </c>
      <c r="H32" t="e">
        <f t="shared" si="0"/>
        <v>#N/A</v>
      </c>
      <c r="I32" t="e">
        <f t="shared" si="0"/>
        <v>#N/A</v>
      </c>
    </row>
    <row r="33" spans="1:9" x14ac:dyDescent="0.3">
      <c r="A33">
        <v>5</v>
      </c>
      <c r="B33" t="e">
        <f t="shared" si="0"/>
        <v>#N/A</v>
      </c>
      <c r="C33" t="e">
        <f t="shared" si="0"/>
        <v>#N/A</v>
      </c>
      <c r="D33" t="e">
        <f t="shared" si="0"/>
        <v>#N/A</v>
      </c>
      <c r="E33" t="e">
        <f t="shared" si="0"/>
        <v>#N/A</v>
      </c>
      <c r="F33" t="e">
        <f t="shared" si="0"/>
        <v>#N/A</v>
      </c>
      <c r="G33" t="e">
        <f t="shared" si="0"/>
        <v>#N/A</v>
      </c>
      <c r="H33" t="e">
        <f t="shared" si="0"/>
        <v>#N/A</v>
      </c>
      <c r="I33" t="e">
        <f t="shared" si="0"/>
        <v>#N/A</v>
      </c>
    </row>
    <row r="34" spans="1:9" x14ac:dyDescent="0.3">
      <c r="A34">
        <v>6</v>
      </c>
      <c r="B34">
        <f t="shared" si="0"/>
        <v>23</v>
      </c>
      <c r="C34" t="e">
        <f t="shared" si="0"/>
        <v>#N/A</v>
      </c>
      <c r="D34" t="e">
        <f t="shared" si="0"/>
        <v>#N/A</v>
      </c>
      <c r="E34">
        <f t="shared" si="0"/>
        <v>20</v>
      </c>
      <c r="F34">
        <f t="shared" si="0"/>
        <v>35</v>
      </c>
      <c r="G34" t="e">
        <f t="shared" si="0"/>
        <v>#N/A</v>
      </c>
      <c r="H34" t="e">
        <f t="shared" si="0"/>
        <v>#N/A</v>
      </c>
      <c r="I34" t="e">
        <f t="shared" si="0"/>
        <v>#N/A</v>
      </c>
    </row>
    <row r="35" spans="1:9" x14ac:dyDescent="0.3">
      <c r="A35">
        <v>7</v>
      </c>
      <c r="B35">
        <f t="shared" si="0"/>
        <v>24</v>
      </c>
      <c r="C35" t="e">
        <f t="shared" si="0"/>
        <v>#N/A</v>
      </c>
      <c r="D35" t="e">
        <f t="shared" si="0"/>
        <v>#N/A</v>
      </c>
      <c r="E35">
        <f t="shared" si="0"/>
        <v>26</v>
      </c>
      <c r="F35">
        <f t="shared" si="0"/>
        <v>44</v>
      </c>
      <c r="G35" t="e">
        <f t="shared" si="0"/>
        <v>#N/A</v>
      </c>
      <c r="H35" t="e">
        <f t="shared" si="0"/>
        <v>#N/A</v>
      </c>
      <c r="I35" t="e">
        <f t="shared" si="0"/>
        <v>#N/A</v>
      </c>
    </row>
    <row r="36" spans="1:9" x14ac:dyDescent="0.3">
      <c r="A36">
        <v>8</v>
      </c>
      <c r="B36">
        <f t="shared" si="0"/>
        <v>42</v>
      </c>
      <c r="C36" t="e">
        <f t="shared" si="0"/>
        <v>#N/A</v>
      </c>
      <c r="D36" t="e">
        <f t="shared" si="0"/>
        <v>#N/A</v>
      </c>
      <c r="E36">
        <f t="shared" si="0"/>
        <v>32</v>
      </c>
      <c r="F36">
        <f t="shared" si="0"/>
        <v>68</v>
      </c>
      <c r="G36" t="e">
        <f t="shared" si="0"/>
        <v>#N/A</v>
      </c>
      <c r="H36" t="e">
        <f t="shared" si="0"/>
        <v>#N/A</v>
      </c>
      <c r="I36" t="e">
        <f t="shared" si="0"/>
        <v>#N/A</v>
      </c>
    </row>
    <row r="37" spans="1:9" x14ac:dyDescent="0.3">
      <c r="A37">
        <v>9</v>
      </c>
      <c r="B37">
        <f t="shared" si="0"/>
        <v>55</v>
      </c>
      <c r="C37">
        <f t="shared" si="0"/>
        <v>1</v>
      </c>
      <c r="D37" t="e">
        <f t="shared" si="0"/>
        <v>#N/A</v>
      </c>
      <c r="E37">
        <f t="shared" si="0"/>
        <v>44</v>
      </c>
      <c r="F37">
        <f t="shared" si="0"/>
        <v>105</v>
      </c>
      <c r="G37" t="e">
        <f t="shared" si="0"/>
        <v>#N/A</v>
      </c>
      <c r="H37" t="e">
        <f t="shared" si="0"/>
        <v>#N/A</v>
      </c>
      <c r="I37" t="e">
        <f t="shared" si="0"/>
        <v>#N/A</v>
      </c>
    </row>
    <row r="38" spans="1:9" x14ac:dyDescent="0.3">
      <c r="A38">
        <v>10</v>
      </c>
      <c r="B38">
        <f t="shared" si="0"/>
        <v>75</v>
      </c>
      <c r="C38">
        <f t="shared" si="0"/>
        <v>3</v>
      </c>
      <c r="D38" t="e">
        <f t="shared" si="0"/>
        <v>#N/A</v>
      </c>
      <c r="E38">
        <f t="shared" si="0"/>
        <v>81</v>
      </c>
      <c r="F38">
        <f t="shared" si="0"/>
        <v>148</v>
      </c>
      <c r="G38" t="e">
        <f t="shared" si="0"/>
        <v>#N/A</v>
      </c>
      <c r="H38" t="e">
        <f t="shared" si="0"/>
        <v>#N/A</v>
      </c>
      <c r="I38" t="e">
        <f t="shared" si="0"/>
        <v>#N/A</v>
      </c>
    </row>
    <row r="39" spans="1:9" x14ac:dyDescent="0.3">
      <c r="A39">
        <v>11</v>
      </c>
      <c r="B39">
        <f t="shared" si="0"/>
        <v>62</v>
      </c>
      <c r="C39">
        <f t="shared" si="0"/>
        <v>5</v>
      </c>
      <c r="D39" t="e">
        <f t="shared" si="0"/>
        <v>#N/A</v>
      </c>
      <c r="E39">
        <f t="shared" si="0"/>
        <v>75</v>
      </c>
      <c r="F39">
        <f t="shared" si="0"/>
        <v>147</v>
      </c>
      <c r="G39" t="e">
        <f t="shared" si="0"/>
        <v>#N/A</v>
      </c>
      <c r="H39" t="e">
        <f t="shared" si="0"/>
        <v>#N/A</v>
      </c>
      <c r="I39" t="e">
        <f t="shared" si="0"/>
        <v>#N/A</v>
      </c>
    </row>
    <row r="40" spans="1:9" x14ac:dyDescent="0.3">
      <c r="A40">
        <v>12</v>
      </c>
      <c r="B40">
        <f t="shared" si="0"/>
        <v>83</v>
      </c>
      <c r="C40">
        <f t="shared" si="0"/>
        <v>2</v>
      </c>
      <c r="D40" t="e">
        <f t="shared" si="0"/>
        <v>#N/A</v>
      </c>
      <c r="E40">
        <f t="shared" si="0"/>
        <v>82</v>
      </c>
      <c r="F40">
        <f t="shared" si="0"/>
        <v>169</v>
      </c>
      <c r="G40" t="e">
        <f t="shared" si="0"/>
        <v>#N/A</v>
      </c>
      <c r="H40" t="e">
        <f t="shared" si="0"/>
        <v>#N/A</v>
      </c>
      <c r="I40" t="e">
        <f t="shared" si="0"/>
        <v>#N/A</v>
      </c>
    </row>
    <row r="41" spans="1:9" x14ac:dyDescent="0.3">
      <c r="A41">
        <v>13</v>
      </c>
      <c r="B41">
        <f t="shared" si="0"/>
        <v>66</v>
      </c>
      <c r="C41">
        <f t="shared" si="0"/>
        <v>1</v>
      </c>
      <c r="D41" t="e">
        <f t="shared" si="0"/>
        <v>#N/A</v>
      </c>
      <c r="E41">
        <f t="shared" si="0"/>
        <v>70</v>
      </c>
      <c r="F41">
        <f t="shared" si="0"/>
        <v>126</v>
      </c>
      <c r="G41" t="e">
        <f t="shared" si="0"/>
        <v>#N/A</v>
      </c>
      <c r="H41" t="e">
        <f t="shared" si="0"/>
        <v>#N/A</v>
      </c>
      <c r="I41" t="e">
        <f t="shared" si="0"/>
        <v>#N/A</v>
      </c>
    </row>
    <row r="42" spans="1:9" x14ac:dyDescent="0.3">
      <c r="A42">
        <v>14</v>
      </c>
      <c r="B42">
        <f t="shared" si="0"/>
        <v>89</v>
      </c>
      <c r="C42" t="e">
        <f t="shared" si="0"/>
        <v>#N/A</v>
      </c>
      <c r="D42" t="e">
        <f t="shared" si="0"/>
        <v>#N/A</v>
      </c>
      <c r="E42">
        <f t="shared" si="0"/>
        <v>59</v>
      </c>
      <c r="F42">
        <f t="shared" si="0"/>
        <v>164</v>
      </c>
      <c r="G42" t="e">
        <f t="shared" si="0"/>
        <v>#N/A</v>
      </c>
      <c r="H42" t="e">
        <f t="shared" si="0"/>
        <v>#N/A</v>
      </c>
      <c r="I42" t="e">
        <f t="shared" si="0"/>
        <v>#N/A</v>
      </c>
    </row>
    <row r="43" spans="1:9" x14ac:dyDescent="0.3">
      <c r="A43">
        <v>15</v>
      </c>
      <c r="B43">
        <f t="shared" si="0"/>
        <v>84</v>
      </c>
      <c r="C43" t="e">
        <f t="shared" si="0"/>
        <v>#N/A</v>
      </c>
      <c r="D43" t="e">
        <f t="shared" si="0"/>
        <v>#N/A</v>
      </c>
      <c r="E43">
        <f t="shared" si="0"/>
        <v>60</v>
      </c>
      <c r="F43">
        <f t="shared" si="0"/>
        <v>155</v>
      </c>
      <c r="G43" t="e">
        <f t="shared" si="0"/>
        <v>#N/A</v>
      </c>
      <c r="H43" t="e">
        <f t="shared" si="0"/>
        <v>#N/A</v>
      </c>
      <c r="I43" t="e">
        <f t="shared" si="0"/>
        <v>#N/A</v>
      </c>
    </row>
    <row r="44" spans="1:9" x14ac:dyDescent="0.3">
      <c r="A44">
        <v>16</v>
      </c>
      <c r="B44">
        <f t="shared" si="0"/>
        <v>82</v>
      </c>
      <c r="C44">
        <f t="shared" si="0"/>
        <v>1</v>
      </c>
      <c r="D44" t="e">
        <f t="shared" si="0"/>
        <v>#N/A</v>
      </c>
      <c r="E44">
        <f t="shared" si="0"/>
        <v>66</v>
      </c>
      <c r="F44">
        <f t="shared" si="0"/>
        <v>150</v>
      </c>
      <c r="G44" t="e">
        <f t="shared" si="0"/>
        <v>#N/A</v>
      </c>
      <c r="H44" t="e">
        <f t="shared" si="0"/>
        <v>#N/A</v>
      </c>
      <c r="I44" t="e">
        <f t="shared" si="0"/>
        <v>#N/A</v>
      </c>
    </row>
    <row r="45" spans="1:9" x14ac:dyDescent="0.3">
      <c r="A45">
        <v>17</v>
      </c>
      <c r="B45">
        <f t="shared" si="0"/>
        <v>62</v>
      </c>
      <c r="C45">
        <f t="shared" si="0"/>
        <v>1</v>
      </c>
      <c r="D45" t="e">
        <f t="shared" si="0"/>
        <v>#N/A</v>
      </c>
      <c r="E45">
        <f t="shared" si="0"/>
        <v>48</v>
      </c>
      <c r="F45">
        <f t="shared" si="0"/>
        <v>134</v>
      </c>
      <c r="G45" t="e">
        <f t="shared" si="0"/>
        <v>#N/A</v>
      </c>
      <c r="H45" t="e">
        <f t="shared" si="0"/>
        <v>#N/A</v>
      </c>
      <c r="I45" t="e">
        <f t="shared" si="0"/>
        <v>#N/A</v>
      </c>
    </row>
    <row r="46" spans="1:9" x14ac:dyDescent="0.3">
      <c r="A46">
        <v>18</v>
      </c>
      <c r="B46">
        <f t="shared" si="0"/>
        <v>55</v>
      </c>
      <c r="C46" t="e">
        <f t="shared" si="0"/>
        <v>#N/A</v>
      </c>
      <c r="D46" t="e">
        <f t="shared" si="0"/>
        <v>#N/A</v>
      </c>
      <c r="E46">
        <f t="shared" si="0"/>
        <v>36</v>
      </c>
      <c r="F46">
        <f t="shared" si="0"/>
        <v>110</v>
      </c>
      <c r="G46" t="e">
        <f t="shared" si="0"/>
        <v>#N/A</v>
      </c>
      <c r="H46" t="e">
        <f t="shared" si="0"/>
        <v>#N/A</v>
      </c>
      <c r="I46" t="e">
        <f t="shared" si="0"/>
        <v>#N/A</v>
      </c>
    </row>
    <row r="47" spans="1:9" x14ac:dyDescent="0.3">
      <c r="A47">
        <v>19</v>
      </c>
      <c r="B47">
        <f t="shared" ref="B47:I51" si="1">IF(B17=0,NA(),B17)</f>
        <v>58</v>
      </c>
      <c r="C47" t="e">
        <f t="shared" si="1"/>
        <v>#N/A</v>
      </c>
      <c r="D47" t="e">
        <f t="shared" si="1"/>
        <v>#N/A</v>
      </c>
      <c r="E47">
        <f t="shared" si="1"/>
        <v>48</v>
      </c>
      <c r="F47">
        <f t="shared" si="1"/>
        <v>104</v>
      </c>
      <c r="G47" t="e">
        <f t="shared" si="1"/>
        <v>#N/A</v>
      </c>
      <c r="H47" t="e">
        <f t="shared" si="1"/>
        <v>#N/A</v>
      </c>
      <c r="I47" t="e">
        <f t="shared" si="1"/>
        <v>#N/A</v>
      </c>
    </row>
    <row r="48" spans="1:9" x14ac:dyDescent="0.3">
      <c r="A48">
        <v>20</v>
      </c>
      <c r="B48">
        <f t="shared" si="1"/>
        <v>30</v>
      </c>
      <c r="C48" t="e">
        <f t="shared" si="1"/>
        <v>#N/A</v>
      </c>
      <c r="D48" t="e">
        <f t="shared" si="1"/>
        <v>#N/A</v>
      </c>
      <c r="E48">
        <f t="shared" si="1"/>
        <v>35</v>
      </c>
      <c r="F48">
        <f t="shared" si="1"/>
        <v>56</v>
      </c>
      <c r="G48" t="e">
        <f t="shared" si="1"/>
        <v>#N/A</v>
      </c>
      <c r="H48" t="e">
        <f t="shared" si="1"/>
        <v>#N/A</v>
      </c>
      <c r="I48" t="e">
        <f t="shared" si="1"/>
        <v>#N/A</v>
      </c>
    </row>
    <row r="49" spans="1:9" x14ac:dyDescent="0.3">
      <c r="A49">
        <v>21</v>
      </c>
      <c r="B49">
        <f t="shared" si="1"/>
        <v>40</v>
      </c>
      <c r="C49" t="e">
        <f t="shared" si="1"/>
        <v>#N/A</v>
      </c>
      <c r="D49" t="e">
        <f t="shared" si="1"/>
        <v>#N/A</v>
      </c>
      <c r="E49">
        <f t="shared" si="1"/>
        <v>24</v>
      </c>
      <c r="F49">
        <f t="shared" si="1"/>
        <v>69</v>
      </c>
      <c r="G49" t="e">
        <f t="shared" si="1"/>
        <v>#N/A</v>
      </c>
      <c r="H49" t="e">
        <f t="shared" si="1"/>
        <v>#N/A</v>
      </c>
      <c r="I49" t="e">
        <f t="shared" si="1"/>
        <v>#N/A</v>
      </c>
    </row>
    <row r="50" spans="1:9" x14ac:dyDescent="0.3">
      <c r="A50">
        <v>22</v>
      </c>
      <c r="B50">
        <f t="shared" si="1"/>
        <v>1</v>
      </c>
      <c r="C50" t="e">
        <f t="shared" si="1"/>
        <v>#N/A</v>
      </c>
      <c r="D50" t="e">
        <f t="shared" si="1"/>
        <v>#N/A</v>
      </c>
      <c r="E50" t="e">
        <f t="shared" si="1"/>
        <v>#N/A</v>
      </c>
      <c r="F50">
        <f t="shared" si="1"/>
        <v>1</v>
      </c>
      <c r="G50" t="e">
        <f t="shared" si="1"/>
        <v>#N/A</v>
      </c>
      <c r="H50" t="e">
        <f t="shared" si="1"/>
        <v>#N/A</v>
      </c>
      <c r="I50" t="e">
        <f t="shared" si="1"/>
        <v>#N/A</v>
      </c>
    </row>
    <row r="51" spans="1:9" x14ac:dyDescent="0.3">
      <c r="A51">
        <v>23</v>
      </c>
      <c r="B51" t="e">
        <f t="shared" si="1"/>
        <v>#N/A</v>
      </c>
      <c r="C51" t="e">
        <f t="shared" si="1"/>
        <v>#N/A</v>
      </c>
      <c r="D51" t="e">
        <f t="shared" si="1"/>
        <v>#N/A</v>
      </c>
      <c r="E51" t="e">
        <f t="shared" si="1"/>
        <v>#N/A</v>
      </c>
      <c r="F51" t="e">
        <f t="shared" si="1"/>
        <v>#N/A</v>
      </c>
      <c r="G51" t="e">
        <f t="shared" si="1"/>
        <v>#N/A</v>
      </c>
      <c r="H51" t="e">
        <f t="shared" si="1"/>
        <v>#N/A</v>
      </c>
      <c r="I51" t="e">
        <f t="shared" si="1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F37" sqref="F37"/>
    </sheetView>
  </sheetViews>
  <sheetFormatPr defaultRowHeight="14.4" x14ac:dyDescent="0.3"/>
  <cols>
    <col min="1" max="1" width="12.6640625" bestFit="1" customWidth="1"/>
    <col min="5" max="5" width="9.88671875" customWidth="1"/>
    <col min="6" max="6" width="18.33203125" customWidth="1"/>
    <col min="7" max="7" width="25.5546875" customWidth="1"/>
    <col min="8" max="8" width="29.6640625" customWidth="1"/>
  </cols>
  <sheetData>
    <row r="1" spans="1:10" x14ac:dyDescent="0.3">
      <c r="A1" s="21" t="s">
        <v>54</v>
      </c>
      <c r="B1" s="21" t="s">
        <v>55</v>
      </c>
      <c r="C1" s="21"/>
      <c r="D1" s="21" t="s">
        <v>56</v>
      </c>
      <c r="E1" s="21" t="s">
        <v>57</v>
      </c>
      <c r="F1" s="21" t="s">
        <v>58</v>
      </c>
      <c r="G1" s="21" t="s">
        <v>59</v>
      </c>
      <c r="H1" s="21" t="s">
        <v>94</v>
      </c>
    </row>
    <row r="2" spans="1:10" x14ac:dyDescent="0.3">
      <c r="A2" s="79">
        <v>44927</v>
      </c>
      <c r="B2" s="21">
        <v>34</v>
      </c>
      <c r="C2" s="21" t="s">
        <v>141</v>
      </c>
      <c r="D2" s="21">
        <v>1</v>
      </c>
      <c r="E2" s="21" t="s">
        <v>142</v>
      </c>
      <c r="F2" s="80">
        <v>0.10625</v>
      </c>
      <c r="G2" s="21">
        <v>8</v>
      </c>
      <c r="H2" s="75">
        <f>F2*60</f>
        <v>6.375</v>
      </c>
      <c r="I2" s="20">
        <f>ROUNDUP(B2/(B2+D2),2)</f>
        <v>0.98</v>
      </c>
      <c r="J2" s="20">
        <f>ROUNDDOWN(D2/(B2+D2),2)</f>
        <v>0.02</v>
      </c>
    </row>
    <row r="3" spans="1:10" x14ac:dyDescent="0.3">
      <c r="A3" s="79">
        <v>44928</v>
      </c>
      <c r="B3" s="21">
        <v>78</v>
      </c>
      <c r="C3" s="21" t="s">
        <v>143</v>
      </c>
      <c r="D3" s="21">
        <v>0</v>
      </c>
      <c r="E3" s="21" t="s">
        <v>108</v>
      </c>
      <c r="F3" s="80">
        <v>7.2222222222222229E-2</v>
      </c>
      <c r="G3" s="21">
        <v>9</v>
      </c>
      <c r="H3" s="75">
        <f t="shared" ref="H3:H32" si="0">F3*60</f>
        <v>4.3333333333333339</v>
      </c>
      <c r="I3" s="20">
        <f t="shared" ref="I3:I32" si="1">ROUNDUP(B3/(B3+D3),2)</f>
        <v>1</v>
      </c>
      <c r="J3" s="20">
        <f t="shared" ref="J3:J32" si="2">ROUNDDOWN(D3/(B3+D3),2)</f>
        <v>0</v>
      </c>
    </row>
    <row r="4" spans="1:10" x14ac:dyDescent="0.3">
      <c r="A4" s="79">
        <v>44929</v>
      </c>
      <c r="B4" s="21">
        <v>92</v>
      </c>
      <c r="C4" s="21" t="s">
        <v>144</v>
      </c>
      <c r="D4" s="21">
        <v>0</v>
      </c>
      <c r="E4" s="21" t="s">
        <v>108</v>
      </c>
      <c r="F4" s="80">
        <v>7.9861111111111105E-2</v>
      </c>
      <c r="G4" s="21">
        <v>8</v>
      </c>
      <c r="H4" s="75">
        <f t="shared" si="0"/>
        <v>4.7916666666666661</v>
      </c>
      <c r="I4" s="20">
        <f t="shared" si="1"/>
        <v>1</v>
      </c>
      <c r="J4" s="20">
        <f t="shared" si="2"/>
        <v>0</v>
      </c>
    </row>
    <row r="5" spans="1:10" x14ac:dyDescent="0.3">
      <c r="A5" s="79">
        <v>44930</v>
      </c>
      <c r="B5" s="21">
        <v>89</v>
      </c>
      <c r="C5" s="21" t="s">
        <v>145</v>
      </c>
      <c r="D5" s="21">
        <v>0</v>
      </c>
      <c r="E5" s="21" t="s">
        <v>108</v>
      </c>
      <c r="F5" s="80">
        <v>9.0277777777777776E-2</v>
      </c>
      <c r="G5" s="21">
        <v>4</v>
      </c>
      <c r="H5" s="75">
        <f t="shared" si="0"/>
        <v>5.416666666666667</v>
      </c>
      <c r="I5" s="20">
        <f t="shared" si="1"/>
        <v>1</v>
      </c>
      <c r="J5" s="20">
        <f t="shared" si="2"/>
        <v>0</v>
      </c>
    </row>
    <row r="6" spans="1:10" x14ac:dyDescent="0.3">
      <c r="A6" s="79">
        <v>44931</v>
      </c>
      <c r="B6" s="21">
        <v>104</v>
      </c>
      <c r="C6" s="21" t="s">
        <v>146</v>
      </c>
      <c r="D6" s="21">
        <v>2</v>
      </c>
      <c r="E6" s="21" t="s">
        <v>147</v>
      </c>
      <c r="F6" s="80">
        <v>0.1111111111111111</v>
      </c>
      <c r="G6" s="21">
        <v>8</v>
      </c>
      <c r="H6" s="75">
        <f t="shared" si="0"/>
        <v>6.6666666666666661</v>
      </c>
      <c r="I6" s="20">
        <f>ROUNDUP(B6/(B6+D6),2)</f>
        <v>0.99</v>
      </c>
      <c r="J6" s="20">
        <f t="shared" si="2"/>
        <v>0.01</v>
      </c>
    </row>
    <row r="7" spans="1:10" x14ac:dyDescent="0.3">
      <c r="A7" s="79">
        <v>44932</v>
      </c>
      <c r="B7" s="21">
        <v>66</v>
      </c>
      <c r="C7" s="21" t="s">
        <v>148</v>
      </c>
      <c r="D7" s="21">
        <v>2</v>
      </c>
      <c r="E7" s="21" t="s">
        <v>147</v>
      </c>
      <c r="F7" s="80">
        <v>7.5694444444444439E-2</v>
      </c>
      <c r="G7" s="21">
        <v>4</v>
      </c>
      <c r="H7" s="75">
        <f t="shared" si="0"/>
        <v>4.5416666666666661</v>
      </c>
      <c r="I7" s="20">
        <f t="shared" si="1"/>
        <v>0.98</v>
      </c>
      <c r="J7" s="20">
        <f>ROUNDDOWN(D7/(B7+D7),2)</f>
        <v>0.02</v>
      </c>
    </row>
    <row r="8" spans="1:10" x14ac:dyDescent="0.3">
      <c r="A8" s="79">
        <v>44933</v>
      </c>
      <c r="B8" s="21">
        <v>48</v>
      </c>
      <c r="C8" s="21" t="s">
        <v>149</v>
      </c>
      <c r="D8" s="21">
        <v>0</v>
      </c>
      <c r="E8" s="21" t="s">
        <v>108</v>
      </c>
      <c r="F8" s="80">
        <v>8.7500000000000008E-2</v>
      </c>
      <c r="G8" s="21">
        <v>8</v>
      </c>
      <c r="H8" s="75">
        <f t="shared" si="0"/>
        <v>5.2500000000000009</v>
      </c>
      <c r="I8" s="20">
        <f t="shared" si="1"/>
        <v>1</v>
      </c>
      <c r="J8" s="20">
        <f t="shared" si="2"/>
        <v>0</v>
      </c>
    </row>
    <row r="9" spans="1:10" x14ac:dyDescent="0.3">
      <c r="A9" s="79">
        <v>44934</v>
      </c>
      <c r="B9" s="21">
        <v>76</v>
      </c>
      <c r="C9" s="21" t="s">
        <v>150</v>
      </c>
      <c r="D9" s="21">
        <v>1</v>
      </c>
      <c r="E9" s="21" t="s">
        <v>142</v>
      </c>
      <c r="F9" s="80">
        <v>8.6805555555555566E-2</v>
      </c>
      <c r="G9" s="21">
        <v>12</v>
      </c>
      <c r="H9" s="75">
        <f t="shared" si="0"/>
        <v>5.2083333333333339</v>
      </c>
      <c r="I9" s="20">
        <f t="shared" si="1"/>
        <v>0.99</v>
      </c>
      <c r="J9" s="20">
        <f t="shared" si="2"/>
        <v>0.01</v>
      </c>
    </row>
    <row r="10" spans="1:10" x14ac:dyDescent="0.3">
      <c r="A10" s="79">
        <v>44935</v>
      </c>
      <c r="B10" s="21">
        <v>125</v>
      </c>
      <c r="C10" s="21" t="s">
        <v>151</v>
      </c>
      <c r="D10" s="21">
        <v>3</v>
      </c>
      <c r="E10" s="21" t="s">
        <v>152</v>
      </c>
      <c r="F10" s="80">
        <v>0.12916666666666668</v>
      </c>
      <c r="G10" s="21">
        <v>16</v>
      </c>
      <c r="H10" s="75">
        <f t="shared" si="0"/>
        <v>7.7500000000000009</v>
      </c>
      <c r="I10" s="20">
        <f t="shared" si="1"/>
        <v>0.98</v>
      </c>
      <c r="J10" s="20">
        <f t="shared" si="2"/>
        <v>0.02</v>
      </c>
    </row>
    <row r="11" spans="1:10" x14ac:dyDescent="0.3">
      <c r="A11" s="79">
        <v>44936</v>
      </c>
      <c r="B11" s="21">
        <v>133</v>
      </c>
      <c r="C11" s="21" t="s">
        <v>153</v>
      </c>
      <c r="D11" s="21">
        <v>1</v>
      </c>
      <c r="E11" s="21" t="s">
        <v>142</v>
      </c>
      <c r="F11" s="80">
        <v>9.7222222222222224E-2</v>
      </c>
      <c r="G11" s="21">
        <v>7</v>
      </c>
      <c r="H11" s="75">
        <f t="shared" si="0"/>
        <v>5.833333333333333</v>
      </c>
      <c r="I11" s="20">
        <f t="shared" si="1"/>
        <v>1</v>
      </c>
      <c r="J11" s="20">
        <f t="shared" si="2"/>
        <v>0</v>
      </c>
    </row>
    <row r="12" spans="1:10" x14ac:dyDescent="0.3">
      <c r="A12" s="79">
        <v>44937</v>
      </c>
      <c r="B12" s="21">
        <v>105</v>
      </c>
      <c r="C12" s="21" t="s">
        <v>154</v>
      </c>
      <c r="D12" s="21">
        <v>0</v>
      </c>
      <c r="E12" s="21" t="s">
        <v>108</v>
      </c>
      <c r="F12" s="80">
        <v>0.13472222222222222</v>
      </c>
      <c r="G12" s="21">
        <v>14</v>
      </c>
      <c r="H12" s="75">
        <f t="shared" si="0"/>
        <v>8.0833333333333321</v>
      </c>
      <c r="I12" s="20">
        <f t="shared" si="1"/>
        <v>1</v>
      </c>
      <c r="J12" s="20">
        <f t="shared" si="2"/>
        <v>0</v>
      </c>
    </row>
    <row r="13" spans="1:10" x14ac:dyDescent="0.3">
      <c r="A13" s="79">
        <v>44938</v>
      </c>
      <c r="B13" s="21">
        <v>99</v>
      </c>
      <c r="C13" s="21" t="s">
        <v>155</v>
      </c>
      <c r="D13" s="21">
        <v>1</v>
      </c>
      <c r="E13" s="21" t="s">
        <v>142</v>
      </c>
      <c r="F13" s="80">
        <v>0.14027777777777778</v>
      </c>
      <c r="G13" s="21">
        <v>10</v>
      </c>
      <c r="H13" s="75">
        <f t="shared" si="0"/>
        <v>8.4166666666666661</v>
      </c>
      <c r="I13" s="20">
        <f t="shared" si="1"/>
        <v>0.99</v>
      </c>
      <c r="J13" s="20">
        <f t="shared" si="2"/>
        <v>0.01</v>
      </c>
    </row>
    <row r="14" spans="1:10" x14ac:dyDescent="0.3">
      <c r="A14" s="79">
        <v>44939</v>
      </c>
      <c r="B14" s="21">
        <v>90</v>
      </c>
      <c r="C14" s="21" t="s">
        <v>156</v>
      </c>
      <c r="D14" s="21">
        <v>2</v>
      </c>
      <c r="E14" s="21" t="s">
        <v>147</v>
      </c>
      <c r="F14" s="80">
        <v>0.12013888888888889</v>
      </c>
      <c r="G14" s="21">
        <v>8</v>
      </c>
      <c r="H14" s="75">
        <f t="shared" si="0"/>
        <v>7.2083333333333339</v>
      </c>
      <c r="I14" s="20">
        <f t="shared" si="1"/>
        <v>0.98</v>
      </c>
      <c r="J14" s="20">
        <f t="shared" si="2"/>
        <v>0.02</v>
      </c>
    </row>
    <row r="15" spans="1:10" x14ac:dyDescent="0.3">
      <c r="A15" s="79">
        <v>44940</v>
      </c>
      <c r="B15" s="21">
        <v>63</v>
      </c>
      <c r="C15" s="21" t="s">
        <v>157</v>
      </c>
      <c r="D15" s="21">
        <v>0</v>
      </c>
      <c r="E15" s="21" t="s">
        <v>108</v>
      </c>
      <c r="F15" s="80">
        <v>9.2361111111111116E-2</v>
      </c>
      <c r="G15" s="21">
        <v>4</v>
      </c>
      <c r="H15" s="75">
        <f t="shared" si="0"/>
        <v>5.541666666666667</v>
      </c>
      <c r="I15" s="20">
        <f t="shared" si="1"/>
        <v>1</v>
      </c>
      <c r="J15" s="20">
        <f t="shared" si="2"/>
        <v>0</v>
      </c>
    </row>
    <row r="16" spans="1:10" x14ac:dyDescent="0.3">
      <c r="A16" s="79">
        <v>44941</v>
      </c>
      <c r="B16" s="21">
        <v>50</v>
      </c>
      <c r="C16" s="21" t="s">
        <v>158</v>
      </c>
      <c r="D16" s="21">
        <v>0</v>
      </c>
      <c r="E16" s="21" t="s">
        <v>108</v>
      </c>
      <c r="F16" s="80">
        <v>7.7777777777777779E-2</v>
      </c>
      <c r="G16" s="21">
        <v>4</v>
      </c>
      <c r="H16" s="75">
        <f t="shared" si="0"/>
        <v>4.666666666666667</v>
      </c>
      <c r="I16" s="20">
        <f t="shared" si="1"/>
        <v>1</v>
      </c>
      <c r="J16" s="20">
        <f t="shared" si="2"/>
        <v>0</v>
      </c>
    </row>
    <row r="17" spans="1:10" x14ac:dyDescent="0.3">
      <c r="A17" s="79">
        <v>44942</v>
      </c>
      <c r="B17" s="21">
        <v>111</v>
      </c>
      <c r="C17" s="21" t="s">
        <v>159</v>
      </c>
      <c r="D17" s="21">
        <v>2</v>
      </c>
      <c r="E17" s="21" t="s">
        <v>147</v>
      </c>
      <c r="F17" s="80">
        <v>0.10416666666666667</v>
      </c>
      <c r="G17" s="21">
        <v>9</v>
      </c>
      <c r="H17" s="75">
        <f t="shared" si="0"/>
        <v>6.25</v>
      </c>
      <c r="I17" s="20">
        <f t="shared" si="1"/>
        <v>0.99</v>
      </c>
      <c r="J17" s="20">
        <f t="shared" si="2"/>
        <v>0.01</v>
      </c>
    </row>
    <row r="18" spans="1:10" x14ac:dyDescent="0.3">
      <c r="A18" s="79">
        <v>44943</v>
      </c>
      <c r="B18" s="21">
        <v>90</v>
      </c>
      <c r="C18" s="21" t="s">
        <v>156</v>
      </c>
      <c r="D18" s="21">
        <v>3</v>
      </c>
      <c r="E18" s="21" t="s">
        <v>152</v>
      </c>
      <c r="F18" s="80">
        <v>0.10902777777777778</v>
      </c>
      <c r="G18" s="21">
        <v>17</v>
      </c>
      <c r="H18" s="75">
        <f t="shared" si="0"/>
        <v>6.541666666666667</v>
      </c>
      <c r="I18" s="20">
        <f t="shared" si="1"/>
        <v>0.97</v>
      </c>
      <c r="J18" s="20">
        <f t="shared" si="2"/>
        <v>0.03</v>
      </c>
    </row>
    <row r="19" spans="1:10" x14ac:dyDescent="0.3">
      <c r="A19" s="79">
        <v>44944</v>
      </c>
      <c r="B19" s="21">
        <v>85</v>
      </c>
      <c r="C19" s="21" t="s">
        <v>160</v>
      </c>
      <c r="D19" s="21">
        <v>1</v>
      </c>
      <c r="E19" s="21" t="s">
        <v>142</v>
      </c>
      <c r="F19" s="80">
        <v>0.12013888888888889</v>
      </c>
      <c r="G19" s="21">
        <v>4</v>
      </c>
      <c r="H19" s="75">
        <f t="shared" si="0"/>
        <v>7.2083333333333339</v>
      </c>
      <c r="I19" s="20">
        <f t="shared" si="1"/>
        <v>0.99</v>
      </c>
      <c r="J19" s="20">
        <f t="shared" si="2"/>
        <v>0.01</v>
      </c>
    </row>
    <row r="20" spans="1:10" x14ac:dyDescent="0.3">
      <c r="A20" s="79">
        <v>44945</v>
      </c>
      <c r="B20" s="21">
        <v>90</v>
      </c>
      <c r="C20" s="21" t="s">
        <v>156</v>
      </c>
      <c r="D20" s="21">
        <v>0</v>
      </c>
      <c r="E20" s="21" t="s">
        <v>108</v>
      </c>
      <c r="F20" s="80">
        <v>0.1673611111111111</v>
      </c>
      <c r="G20" s="21">
        <v>12</v>
      </c>
      <c r="H20" s="75">
        <f t="shared" si="0"/>
        <v>10.041666666666666</v>
      </c>
      <c r="I20" s="20">
        <f t="shared" si="1"/>
        <v>1</v>
      </c>
      <c r="J20" s="20">
        <f t="shared" si="2"/>
        <v>0</v>
      </c>
    </row>
    <row r="21" spans="1:10" x14ac:dyDescent="0.3">
      <c r="A21" s="79">
        <v>44946</v>
      </c>
      <c r="B21" s="21">
        <v>116</v>
      </c>
      <c r="C21" s="21" t="s">
        <v>161</v>
      </c>
      <c r="D21" s="21">
        <v>1</v>
      </c>
      <c r="E21" s="21" t="s">
        <v>142</v>
      </c>
      <c r="F21" s="80">
        <v>0.11805555555555557</v>
      </c>
      <c r="G21" s="21">
        <v>9</v>
      </c>
      <c r="H21" s="75">
        <f t="shared" si="0"/>
        <v>7.0833333333333339</v>
      </c>
      <c r="I21" s="20">
        <f t="shared" si="1"/>
        <v>1</v>
      </c>
      <c r="J21" s="20">
        <f t="shared" si="2"/>
        <v>0</v>
      </c>
    </row>
    <row r="22" spans="1:10" x14ac:dyDescent="0.3">
      <c r="A22" s="79">
        <v>44947</v>
      </c>
      <c r="B22" s="21">
        <v>62</v>
      </c>
      <c r="C22" s="21" t="s">
        <v>162</v>
      </c>
      <c r="D22" s="21">
        <v>1</v>
      </c>
      <c r="E22" s="21" t="s">
        <v>142</v>
      </c>
      <c r="F22" s="80">
        <v>0.1013888888888889</v>
      </c>
      <c r="G22" s="21">
        <v>8</v>
      </c>
      <c r="H22" s="75">
        <f t="shared" si="0"/>
        <v>6.0833333333333339</v>
      </c>
      <c r="I22" s="20">
        <f t="shared" si="1"/>
        <v>0.99</v>
      </c>
      <c r="J22" s="20">
        <f t="shared" si="2"/>
        <v>0.01</v>
      </c>
    </row>
    <row r="23" spans="1:10" x14ac:dyDescent="0.3">
      <c r="A23" s="79">
        <v>44948</v>
      </c>
      <c r="B23" s="21">
        <v>53</v>
      </c>
      <c r="C23" s="21" t="s">
        <v>163</v>
      </c>
      <c r="D23" s="21">
        <v>1</v>
      </c>
      <c r="E23" s="21" t="s">
        <v>142</v>
      </c>
      <c r="F23" s="80">
        <v>9.7222222222222224E-2</v>
      </c>
      <c r="G23" s="21">
        <v>4</v>
      </c>
      <c r="H23" s="75">
        <f t="shared" si="0"/>
        <v>5.833333333333333</v>
      </c>
      <c r="I23" s="20">
        <f t="shared" si="1"/>
        <v>0.99</v>
      </c>
      <c r="J23" s="20">
        <f t="shared" si="2"/>
        <v>0.01</v>
      </c>
    </row>
    <row r="24" spans="1:10" x14ac:dyDescent="0.3">
      <c r="A24" s="79">
        <v>44949</v>
      </c>
      <c r="B24" s="21">
        <v>85</v>
      </c>
      <c r="C24" s="21" t="s">
        <v>160</v>
      </c>
      <c r="D24" s="21">
        <v>1</v>
      </c>
      <c r="E24" s="21" t="s">
        <v>142</v>
      </c>
      <c r="F24" s="80">
        <v>0.1111111111111111</v>
      </c>
      <c r="G24" s="21">
        <v>10</v>
      </c>
      <c r="H24" s="75">
        <f t="shared" si="0"/>
        <v>6.6666666666666661</v>
      </c>
      <c r="I24" s="20">
        <f t="shared" si="1"/>
        <v>0.99</v>
      </c>
      <c r="J24" s="20">
        <f t="shared" si="2"/>
        <v>0.01</v>
      </c>
    </row>
    <row r="25" spans="1:10" x14ac:dyDescent="0.3">
      <c r="A25" s="79">
        <v>44950</v>
      </c>
      <c r="B25" s="21">
        <v>72</v>
      </c>
      <c r="C25" s="21" t="s">
        <v>142</v>
      </c>
      <c r="D25" s="21">
        <v>1</v>
      </c>
      <c r="E25" s="21" t="s">
        <v>142</v>
      </c>
      <c r="F25" s="80">
        <v>0.14930555555555555</v>
      </c>
      <c r="G25" s="21">
        <v>8</v>
      </c>
      <c r="H25" s="75">
        <f t="shared" si="0"/>
        <v>8.9583333333333339</v>
      </c>
      <c r="I25" s="20">
        <f t="shared" si="1"/>
        <v>0.99</v>
      </c>
      <c r="J25" s="20">
        <f t="shared" si="2"/>
        <v>0.01</v>
      </c>
    </row>
    <row r="26" spans="1:10" x14ac:dyDescent="0.3">
      <c r="A26" s="79">
        <v>44951</v>
      </c>
      <c r="B26" s="21">
        <v>86</v>
      </c>
      <c r="C26" s="21" t="s">
        <v>139</v>
      </c>
      <c r="D26" s="21">
        <v>2</v>
      </c>
      <c r="E26" s="21" t="s">
        <v>147</v>
      </c>
      <c r="F26" s="80">
        <v>0.14652777777777778</v>
      </c>
      <c r="G26" s="21">
        <v>4</v>
      </c>
      <c r="H26" s="75">
        <f t="shared" si="0"/>
        <v>8.7916666666666679</v>
      </c>
      <c r="I26" s="20">
        <f t="shared" si="1"/>
        <v>0.98</v>
      </c>
      <c r="J26" s="20">
        <f t="shared" si="2"/>
        <v>0.02</v>
      </c>
    </row>
    <row r="27" spans="1:10" x14ac:dyDescent="0.3">
      <c r="A27" s="79">
        <v>44952</v>
      </c>
      <c r="B27" s="21">
        <v>105</v>
      </c>
      <c r="C27" s="21" t="s">
        <v>154</v>
      </c>
      <c r="D27" s="21">
        <v>2</v>
      </c>
      <c r="E27" s="21" t="s">
        <v>147</v>
      </c>
      <c r="F27" s="80">
        <v>0.10833333333333334</v>
      </c>
      <c r="G27" s="21">
        <v>6</v>
      </c>
      <c r="H27" s="75">
        <f t="shared" si="0"/>
        <v>6.5</v>
      </c>
      <c r="I27" s="20">
        <f t="shared" si="1"/>
        <v>0.99</v>
      </c>
      <c r="J27" s="20">
        <f t="shared" si="2"/>
        <v>0.01</v>
      </c>
    </row>
    <row r="28" spans="1:10" x14ac:dyDescent="0.3">
      <c r="A28" s="79">
        <v>44953</v>
      </c>
      <c r="B28" s="21">
        <v>88</v>
      </c>
      <c r="C28" s="21" t="s">
        <v>164</v>
      </c>
      <c r="D28" s="21">
        <v>0</v>
      </c>
      <c r="E28" s="21" t="s">
        <v>108</v>
      </c>
      <c r="F28" s="80">
        <v>0.11527777777777777</v>
      </c>
      <c r="G28" s="21">
        <v>5</v>
      </c>
      <c r="H28" s="75">
        <f t="shared" si="0"/>
        <v>6.9166666666666661</v>
      </c>
      <c r="I28" s="20">
        <f t="shared" si="1"/>
        <v>1</v>
      </c>
      <c r="J28" s="20">
        <f t="shared" si="2"/>
        <v>0</v>
      </c>
    </row>
    <row r="29" spans="1:10" x14ac:dyDescent="0.3">
      <c r="A29" s="79">
        <v>44954</v>
      </c>
      <c r="B29" s="21">
        <v>67</v>
      </c>
      <c r="C29" s="21" t="s">
        <v>165</v>
      </c>
      <c r="D29" s="21">
        <v>1</v>
      </c>
      <c r="E29" s="21" t="s">
        <v>142</v>
      </c>
      <c r="F29" s="80">
        <v>9.375E-2</v>
      </c>
      <c r="G29" s="21">
        <v>12</v>
      </c>
      <c r="H29" s="75">
        <f t="shared" si="0"/>
        <v>5.625</v>
      </c>
      <c r="I29" s="20">
        <f t="shared" si="1"/>
        <v>0.99</v>
      </c>
      <c r="J29" s="20">
        <f t="shared" si="2"/>
        <v>0.01</v>
      </c>
    </row>
    <row r="30" spans="1:10" x14ac:dyDescent="0.3">
      <c r="A30" s="79">
        <v>44955</v>
      </c>
      <c r="B30" s="21">
        <v>63</v>
      </c>
      <c r="C30" s="21" t="s">
        <v>157</v>
      </c>
      <c r="D30" s="21">
        <v>1</v>
      </c>
      <c r="E30" s="21" t="s">
        <v>142</v>
      </c>
      <c r="F30" s="80">
        <v>0.11527777777777777</v>
      </c>
      <c r="G30" s="21">
        <v>13</v>
      </c>
      <c r="H30" s="75">
        <f t="shared" si="0"/>
        <v>6.9166666666666661</v>
      </c>
      <c r="I30" s="20">
        <f t="shared" si="1"/>
        <v>0.99</v>
      </c>
      <c r="J30" s="20">
        <f t="shared" si="2"/>
        <v>0.01</v>
      </c>
    </row>
    <row r="31" spans="1:10" x14ac:dyDescent="0.3">
      <c r="A31" s="79">
        <v>44956</v>
      </c>
      <c r="B31" s="21">
        <v>78</v>
      </c>
      <c r="C31" s="21" t="s">
        <v>143</v>
      </c>
      <c r="D31" s="21">
        <v>4</v>
      </c>
      <c r="E31" s="21" t="s">
        <v>166</v>
      </c>
      <c r="F31" s="80">
        <v>0.12291666666666667</v>
      </c>
      <c r="G31" s="21">
        <v>15</v>
      </c>
      <c r="H31" s="75">
        <f t="shared" si="0"/>
        <v>7.375</v>
      </c>
      <c r="I31" s="20">
        <f t="shared" si="1"/>
        <v>0.96</v>
      </c>
      <c r="J31" s="20">
        <f t="shared" si="2"/>
        <v>0.04</v>
      </c>
    </row>
    <row r="32" spans="1:10" x14ac:dyDescent="0.3">
      <c r="A32" s="79">
        <v>44957</v>
      </c>
      <c r="B32" s="21">
        <v>88</v>
      </c>
      <c r="C32" s="21" t="s">
        <v>164</v>
      </c>
      <c r="D32" s="21">
        <v>2</v>
      </c>
      <c r="E32" s="21" t="s">
        <v>147</v>
      </c>
      <c r="F32" s="80">
        <v>0.10902777777777778</v>
      </c>
      <c r="G32" s="21">
        <v>7</v>
      </c>
      <c r="H32" s="75">
        <f t="shared" si="0"/>
        <v>6.541666666666667</v>
      </c>
      <c r="I32" s="20">
        <f t="shared" si="1"/>
        <v>0.98</v>
      </c>
      <c r="J32" s="20">
        <f t="shared" si="2"/>
        <v>0.02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13675"/>
  <sheetViews>
    <sheetView workbookViewId="0">
      <selection activeCell="I53" sqref="I53:V56"/>
    </sheetView>
  </sheetViews>
  <sheetFormatPr defaultRowHeight="14.4" x14ac:dyDescent="0.3"/>
  <cols>
    <col min="1" max="1" width="14.6640625" style="107" customWidth="1"/>
    <col min="2" max="2" width="9.109375" style="107"/>
    <col min="3" max="3" width="19.44140625" style="107" customWidth="1"/>
    <col min="4" max="4" width="12.88671875" style="107" customWidth="1"/>
    <col min="5" max="5" width="13.33203125" style="107" customWidth="1"/>
    <col min="6" max="6" width="14" style="107" customWidth="1"/>
    <col min="7" max="7" width="17.44140625" style="107" customWidth="1"/>
  </cols>
  <sheetData>
    <row r="1" spans="1:21" x14ac:dyDescent="0.3">
      <c r="A1" s="123" t="s">
        <v>119</v>
      </c>
      <c r="B1" s="130" t="s">
        <v>134</v>
      </c>
      <c r="C1" s="130" t="s">
        <v>135</v>
      </c>
      <c r="D1" s="123" t="s">
        <v>120</v>
      </c>
      <c r="E1" s="123" t="s">
        <v>121</v>
      </c>
      <c r="F1" s="123" t="s">
        <v>122</v>
      </c>
      <c r="G1" s="123" t="s">
        <v>123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idden="1" x14ac:dyDescent="0.3">
      <c r="A2" s="131">
        <f t="shared" ref="A2:A51" si="0">WEEKDAY(C2)</f>
        <v>1</v>
      </c>
      <c r="B2" s="123">
        <f t="shared" ref="B2:B51" si="1">HOUR(C2)</f>
        <v>9</v>
      </c>
      <c r="C2" s="128">
        <v>44927.41578703704</v>
      </c>
      <c r="D2" s="123">
        <v>79119074744</v>
      </c>
      <c r="E2" s="123">
        <v>9991</v>
      </c>
      <c r="F2" s="123" t="s">
        <v>124</v>
      </c>
      <c r="G2" s="124">
        <v>0.16874999999999998</v>
      </c>
    </row>
    <row r="3" spans="1:21" hidden="1" x14ac:dyDescent="0.3">
      <c r="A3" s="131">
        <f t="shared" si="0"/>
        <v>1</v>
      </c>
      <c r="B3" s="123">
        <f t="shared" si="1"/>
        <v>10</v>
      </c>
      <c r="C3" s="128">
        <v>44927.41679398148</v>
      </c>
      <c r="D3" s="123">
        <v>79653698852</v>
      </c>
      <c r="E3" s="123">
        <v>9991</v>
      </c>
      <c r="F3" s="123" t="s">
        <v>137</v>
      </c>
      <c r="G3" s="124">
        <v>0.20833333333333334</v>
      </c>
    </row>
    <row r="4" spans="1:21" hidden="1" x14ac:dyDescent="0.3">
      <c r="A4" s="131">
        <f t="shared" si="0"/>
        <v>1</v>
      </c>
      <c r="B4" s="123">
        <f t="shared" si="1"/>
        <v>10</v>
      </c>
      <c r="C4" s="128">
        <v>44927.422349537039</v>
      </c>
      <c r="D4" s="123">
        <v>79653698852</v>
      </c>
      <c r="E4" s="123">
        <v>9989</v>
      </c>
      <c r="F4" s="123" t="s">
        <v>137</v>
      </c>
      <c r="G4" s="124">
        <v>0.33333333333333331</v>
      </c>
    </row>
    <row r="5" spans="1:21" hidden="1" x14ac:dyDescent="0.3">
      <c r="A5" s="131">
        <f t="shared" si="0"/>
        <v>5</v>
      </c>
      <c r="B5" s="123">
        <f t="shared" si="1"/>
        <v>20</v>
      </c>
      <c r="C5" s="128">
        <v>44931.841539351852</v>
      </c>
      <c r="D5" s="123">
        <v>79533609539</v>
      </c>
      <c r="E5" s="123">
        <v>9991</v>
      </c>
      <c r="F5" s="123" t="s">
        <v>124</v>
      </c>
      <c r="G5" s="124">
        <v>1.3888888888888889E-3</v>
      </c>
    </row>
    <row r="6" spans="1:21" hidden="1" x14ac:dyDescent="0.3">
      <c r="A6" s="131">
        <f t="shared" si="0"/>
        <v>5</v>
      </c>
      <c r="B6" s="123">
        <f t="shared" si="1"/>
        <v>21</v>
      </c>
      <c r="C6" s="128">
        <v>44931.880555555559</v>
      </c>
      <c r="D6" s="123">
        <v>79169379919</v>
      </c>
      <c r="E6" s="123">
        <v>9991</v>
      </c>
      <c r="F6" s="123" t="s">
        <v>124</v>
      </c>
      <c r="G6" s="124">
        <v>2.7777777777777779E-3</v>
      </c>
    </row>
    <row r="7" spans="1:21" hidden="1" x14ac:dyDescent="0.3">
      <c r="A7" s="131">
        <f t="shared" si="0"/>
        <v>6</v>
      </c>
      <c r="B7" s="123">
        <f t="shared" si="1"/>
        <v>17</v>
      </c>
      <c r="C7" s="128">
        <v>44932.740902777776</v>
      </c>
      <c r="D7" s="123">
        <v>1221</v>
      </c>
      <c r="E7" s="123">
        <v>9991</v>
      </c>
      <c r="F7" s="123" t="s">
        <v>124</v>
      </c>
      <c r="G7" s="124">
        <v>3.472222222222222E-3</v>
      </c>
    </row>
    <row r="8" spans="1:21" hidden="1" x14ac:dyDescent="0.3">
      <c r="A8" s="131">
        <f t="shared" si="0"/>
        <v>6</v>
      </c>
      <c r="B8" s="123">
        <f t="shared" si="1"/>
        <v>17</v>
      </c>
      <c r="C8" s="128">
        <v>44932.743506944447</v>
      </c>
      <c r="D8" s="123">
        <v>1221</v>
      </c>
      <c r="E8" s="123">
        <v>9991</v>
      </c>
      <c r="F8" s="123" t="s">
        <v>124</v>
      </c>
      <c r="G8" s="124">
        <v>1.3888888888888888E-2</v>
      </c>
    </row>
    <row r="9" spans="1:21" hidden="1" x14ac:dyDescent="0.3">
      <c r="A9" s="131">
        <f t="shared" si="0"/>
        <v>1</v>
      </c>
      <c r="B9" s="123">
        <f t="shared" si="1"/>
        <v>17</v>
      </c>
      <c r="C9" s="128">
        <v>44934.725590277776</v>
      </c>
      <c r="D9" s="123">
        <v>1109</v>
      </c>
      <c r="E9" s="123">
        <v>9991</v>
      </c>
      <c r="F9" s="123" t="s">
        <v>124</v>
      </c>
      <c r="G9" s="124">
        <v>6.9444444444444447E-4</v>
      </c>
    </row>
    <row r="10" spans="1:21" hidden="1" x14ac:dyDescent="0.3">
      <c r="A10" s="131">
        <f t="shared" si="0"/>
        <v>2</v>
      </c>
      <c r="B10" s="123">
        <f t="shared" si="1"/>
        <v>5</v>
      </c>
      <c r="C10" s="128">
        <v>44935.24486111111</v>
      </c>
      <c r="D10" s="123">
        <v>3401</v>
      </c>
      <c r="E10" s="123">
        <v>9991</v>
      </c>
      <c r="F10" s="123" t="s">
        <v>124</v>
      </c>
      <c r="G10" s="124">
        <v>2.7777777777777779E-3</v>
      </c>
    </row>
    <row r="11" spans="1:21" hidden="1" x14ac:dyDescent="0.3">
      <c r="A11" s="131">
        <f t="shared" si="0"/>
        <v>2</v>
      </c>
      <c r="B11" s="123">
        <f t="shared" si="1"/>
        <v>9</v>
      </c>
      <c r="C11" s="128">
        <v>44935.381921296299</v>
      </c>
      <c r="D11" s="123">
        <v>79636655127</v>
      </c>
      <c r="E11" s="123">
        <v>9991</v>
      </c>
      <c r="F11" s="123" t="s">
        <v>124</v>
      </c>
      <c r="G11" s="124">
        <v>2.0833333333333333E-3</v>
      </c>
    </row>
    <row r="12" spans="1:21" hidden="1" x14ac:dyDescent="0.3">
      <c r="A12" s="131">
        <f t="shared" si="0"/>
        <v>2</v>
      </c>
      <c r="B12" s="123">
        <f t="shared" si="1"/>
        <v>15</v>
      </c>
      <c r="C12" s="128">
        <v>44935.635995370372</v>
      </c>
      <c r="D12" s="123">
        <v>1112</v>
      </c>
      <c r="E12" s="123">
        <v>9991</v>
      </c>
      <c r="F12" s="123" t="s">
        <v>124</v>
      </c>
      <c r="G12" s="124">
        <v>8.3333333333333332E-3</v>
      </c>
    </row>
    <row r="13" spans="1:21" hidden="1" x14ac:dyDescent="0.3">
      <c r="A13" s="131">
        <f t="shared" si="0"/>
        <v>2</v>
      </c>
      <c r="B13" s="123">
        <f t="shared" si="1"/>
        <v>22</v>
      </c>
      <c r="C13" s="128">
        <v>44935.920624999999</v>
      </c>
      <c r="D13" s="123">
        <v>79269694194</v>
      </c>
      <c r="E13" s="123">
        <v>9991</v>
      </c>
      <c r="F13" s="123" t="s">
        <v>137</v>
      </c>
      <c r="G13" s="124">
        <v>0.20833333333333334</v>
      </c>
    </row>
    <row r="14" spans="1:21" hidden="1" x14ac:dyDescent="0.3">
      <c r="A14" s="131">
        <f t="shared" si="0"/>
        <v>2</v>
      </c>
      <c r="B14" s="123">
        <f t="shared" si="1"/>
        <v>22</v>
      </c>
      <c r="C14" s="128">
        <v>44935.926180555558</v>
      </c>
      <c r="D14" s="123">
        <v>79269694194</v>
      </c>
      <c r="E14" s="123">
        <v>9989</v>
      </c>
      <c r="F14" s="123" t="s">
        <v>137</v>
      </c>
      <c r="G14" s="124">
        <v>0.33333333333333331</v>
      </c>
    </row>
    <row r="15" spans="1:21" hidden="1" x14ac:dyDescent="0.3">
      <c r="A15" s="131">
        <f t="shared" si="0"/>
        <v>3</v>
      </c>
      <c r="B15" s="123">
        <f t="shared" si="1"/>
        <v>15</v>
      </c>
      <c r="C15" s="128">
        <v>44936.634641203702</v>
      </c>
      <c r="D15" s="123">
        <v>79264811407</v>
      </c>
      <c r="E15" s="123">
        <v>9991</v>
      </c>
      <c r="F15" s="123" t="s">
        <v>124</v>
      </c>
      <c r="G15" s="124">
        <v>1.3888888888888889E-3</v>
      </c>
    </row>
    <row r="16" spans="1:21" hidden="1" x14ac:dyDescent="0.3">
      <c r="A16" s="131">
        <f t="shared" si="0"/>
        <v>5</v>
      </c>
      <c r="B16" s="123">
        <f t="shared" si="1"/>
        <v>22</v>
      </c>
      <c r="C16" s="128">
        <v>44938.920300925929</v>
      </c>
      <c r="D16" s="123">
        <v>79197614077</v>
      </c>
      <c r="E16" s="123">
        <v>9991</v>
      </c>
      <c r="F16" s="123" t="s">
        <v>124</v>
      </c>
      <c r="G16" s="124">
        <v>0.14791666666666667</v>
      </c>
    </row>
    <row r="17" spans="1:7" hidden="1" x14ac:dyDescent="0.3">
      <c r="A17" s="131">
        <f t="shared" si="0"/>
        <v>6</v>
      </c>
      <c r="B17" s="123">
        <f t="shared" si="1"/>
        <v>9</v>
      </c>
      <c r="C17" s="128">
        <v>44939.395289351851</v>
      </c>
      <c r="D17" s="123">
        <v>3264</v>
      </c>
      <c r="E17" s="123">
        <v>9991</v>
      </c>
      <c r="F17" s="123" t="s">
        <v>124</v>
      </c>
      <c r="G17" s="124">
        <v>1.3888888888888889E-3</v>
      </c>
    </row>
    <row r="18" spans="1:7" hidden="1" x14ac:dyDescent="0.3">
      <c r="A18" s="131">
        <f t="shared" si="0"/>
        <v>6</v>
      </c>
      <c r="B18" s="123">
        <f t="shared" si="1"/>
        <v>15</v>
      </c>
      <c r="C18" s="128">
        <v>44939.662256944444</v>
      </c>
      <c r="D18" s="123">
        <v>3379</v>
      </c>
      <c r="E18" s="123">
        <v>9991</v>
      </c>
      <c r="F18" s="123" t="s">
        <v>124</v>
      </c>
      <c r="G18" s="124">
        <v>2.7777777777777779E-3</v>
      </c>
    </row>
    <row r="19" spans="1:7" hidden="1" x14ac:dyDescent="0.3">
      <c r="A19" s="131">
        <f t="shared" si="0"/>
        <v>6</v>
      </c>
      <c r="B19" s="123">
        <f t="shared" si="1"/>
        <v>17</v>
      </c>
      <c r="C19" s="128">
        <v>44939.748229166667</v>
      </c>
      <c r="D19" s="123">
        <v>79168512487</v>
      </c>
      <c r="E19" s="123">
        <v>9991</v>
      </c>
      <c r="F19" s="123" t="s">
        <v>137</v>
      </c>
      <c r="G19" s="124">
        <v>0.20833333333333334</v>
      </c>
    </row>
    <row r="20" spans="1:7" hidden="1" x14ac:dyDescent="0.3">
      <c r="A20" s="131">
        <f t="shared" si="0"/>
        <v>6</v>
      </c>
      <c r="B20" s="123">
        <f t="shared" si="1"/>
        <v>18</v>
      </c>
      <c r="C20" s="128">
        <v>44939.753784722219</v>
      </c>
      <c r="D20" s="123">
        <v>79168512487</v>
      </c>
      <c r="E20" s="123">
        <v>9989</v>
      </c>
      <c r="F20" s="123" t="s">
        <v>137</v>
      </c>
      <c r="G20" s="124">
        <v>0.33333333333333331</v>
      </c>
    </row>
    <row r="21" spans="1:7" hidden="1" x14ac:dyDescent="0.3">
      <c r="A21" s="131">
        <f t="shared" si="0"/>
        <v>2</v>
      </c>
      <c r="B21" s="123">
        <f t="shared" si="1"/>
        <v>13</v>
      </c>
      <c r="C21" s="128">
        <v>44942.549386574072</v>
      </c>
      <c r="D21" s="123">
        <v>74997910444</v>
      </c>
      <c r="E21" s="123">
        <v>9991</v>
      </c>
      <c r="F21" s="123" t="s">
        <v>124</v>
      </c>
      <c r="G21" s="124">
        <v>6.458333333333334E-2</v>
      </c>
    </row>
    <row r="22" spans="1:7" hidden="1" x14ac:dyDescent="0.3">
      <c r="A22" s="131">
        <f t="shared" si="0"/>
        <v>2</v>
      </c>
      <c r="B22" s="123">
        <f t="shared" si="1"/>
        <v>18</v>
      </c>
      <c r="C22" s="128">
        <v>44942.75503472222</v>
      </c>
      <c r="D22" s="123">
        <v>79255456952</v>
      </c>
      <c r="E22" s="123">
        <v>9991</v>
      </c>
      <c r="F22" s="123" t="s">
        <v>124</v>
      </c>
      <c r="G22" s="124">
        <v>6.9444444444444447E-4</v>
      </c>
    </row>
    <row r="23" spans="1:7" hidden="1" x14ac:dyDescent="0.3">
      <c r="A23" s="131">
        <f t="shared" si="0"/>
        <v>3</v>
      </c>
      <c r="B23" s="123">
        <f t="shared" si="1"/>
        <v>10</v>
      </c>
      <c r="C23" s="128">
        <v>44943.452974537038</v>
      </c>
      <c r="D23" s="123">
        <v>79035490305</v>
      </c>
      <c r="E23" s="123">
        <v>9991</v>
      </c>
      <c r="F23" s="123" t="s">
        <v>137</v>
      </c>
      <c r="G23" s="124">
        <v>0.20972222222222223</v>
      </c>
    </row>
    <row r="24" spans="1:7" hidden="1" x14ac:dyDescent="0.3">
      <c r="A24" s="131">
        <f t="shared" si="0"/>
        <v>3</v>
      </c>
      <c r="B24" s="123">
        <f t="shared" si="1"/>
        <v>10</v>
      </c>
      <c r="C24" s="128">
        <v>44943.453402777777</v>
      </c>
      <c r="D24" s="123">
        <v>79035490305</v>
      </c>
      <c r="E24" s="123">
        <v>9989</v>
      </c>
      <c r="F24" s="123" t="s">
        <v>124</v>
      </c>
      <c r="G24" s="124">
        <v>2.5694444444444447E-2</v>
      </c>
    </row>
    <row r="25" spans="1:7" hidden="1" x14ac:dyDescent="0.3">
      <c r="A25" s="131">
        <f t="shared" si="0"/>
        <v>3</v>
      </c>
      <c r="B25" s="123">
        <f t="shared" si="1"/>
        <v>18</v>
      </c>
      <c r="C25" s="128">
        <v>44943.759710648148</v>
      </c>
      <c r="D25" s="123">
        <v>79670749775</v>
      </c>
      <c r="E25" s="123">
        <v>9991</v>
      </c>
      <c r="F25" s="123" t="s">
        <v>124</v>
      </c>
      <c r="G25" s="124">
        <v>5.9027777777777783E-2</v>
      </c>
    </row>
    <row r="26" spans="1:7" hidden="1" x14ac:dyDescent="0.3">
      <c r="A26" s="131">
        <f t="shared" si="0"/>
        <v>3</v>
      </c>
      <c r="B26" s="123">
        <f t="shared" si="1"/>
        <v>21</v>
      </c>
      <c r="C26" s="128">
        <v>44943.904189814813</v>
      </c>
      <c r="D26" s="123">
        <v>1109</v>
      </c>
      <c r="E26" s="123">
        <v>9991</v>
      </c>
      <c r="F26" s="123" t="s">
        <v>124</v>
      </c>
      <c r="G26" s="124">
        <v>0</v>
      </c>
    </row>
    <row r="27" spans="1:7" hidden="1" x14ac:dyDescent="0.3">
      <c r="A27" s="131">
        <f t="shared" si="0"/>
        <v>4</v>
      </c>
      <c r="B27" s="123">
        <f t="shared" si="1"/>
        <v>10</v>
      </c>
      <c r="C27" s="128">
        <v>44944.41983796296</v>
      </c>
      <c r="D27" s="123">
        <v>8101</v>
      </c>
      <c r="E27" s="123">
        <v>9991</v>
      </c>
      <c r="F27" s="123" t="s">
        <v>124</v>
      </c>
      <c r="G27" s="124">
        <v>0</v>
      </c>
    </row>
    <row r="28" spans="1:7" ht="15" thickBot="1" x14ac:dyDescent="0.35">
      <c r="A28" s="131">
        <f t="shared" si="0"/>
        <v>6</v>
      </c>
      <c r="B28" s="123">
        <f t="shared" si="1"/>
        <v>22</v>
      </c>
      <c r="C28" s="128">
        <v>44946.918668981481</v>
      </c>
      <c r="D28" s="123">
        <v>79116041391</v>
      </c>
      <c r="E28" s="123">
        <v>9991</v>
      </c>
      <c r="F28" s="123" t="s">
        <v>124</v>
      </c>
      <c r="G28" s="124">
        <v>8.819444444444445E-2</v>
      </c>
    </row>
    <row r="29" spans="1:7" ht="15" hidden="1" thickBot="1" x14ac:dyDescent="0.35">
      <c r="A29" s="131">
        <f t="shared" si="0"/>
        <v>7</v>
      </c>
      <c r="B29" s="123">
        <f t="shared" si="1"/>
        <v>18</v>
      </c>
      <c r="C29" s="128">
        <v>44947.750983796293</v>
      </c>
      <c r="D29" s="123">
        <v>79032090306</v>
      </c>
      <c r="E29" s="123">
        <v>9991</v>
      </c>
      <c r="F29" s="123" t="s">
        <v>124</v>
      </c>
      <c r="G29" s="124">
        <v>6.6666666666666666E-2</v>
      </c>
    </row>
    <row r="30" spans="1:7" ht="15" hidden="1" thickBot="1" x14ac:dyDescent="0.35">
      <c r="A30" s="131">
        <f t="shared" si="0"/>
        <v>1</v>
      </c>
      <c r="B30" s="123">
        <f t="shared" si="1"/>
        <v>10</v>
      </c>
      <c r="C30" s="128">
        <v>44948.441168981481</v>
      </c>
      <c r="D30" s="123">
        <v>1125</v>
      </c>
      <c r="E30" s="123">
        <v>9991</v>
      </c>
      <c r="F30" s="123" t="s">
        <v>124</v>
      </c>
      <c r="G30" s="124">
        <v>1.3888888888888889E-3</v>
      </c>
    </row>
    <row r="31" spans="1:7" ht="15" hidden="1" thickBot="1" x14ac:dyDescent="0.35">
      <c r="A31" s="131">
        <f t="shared" si="0"/>
        <v>2</v>
      </c>
      <c r="B31" s="123">
        <f t="shared" si="1"/>
        <v>16</v>
      </c>
      <c r="C31" s="128">
        <v>44949.69835648148</v>
      </c>
      <c r="D31" s="123">
        <v>1109</v>
      </c>
      <c r="E31" s="123">
        <v>9991</v>
      </c>
      <c r="F31" s="123" t="s">
        <v>124</v>
      </c>
      <c r="G31" s="124">
        <v>2.0833333333333333E-3</v>
      </c>
    </row>
    <row r="32" spans="1:7" ht="15" hidden="1" thickBot="1" x14ac:dyDescent="0.35">
      <c r="A32" s="131">
        <f t="shared" si="0"/>
        <v>3</v>
      </c>
      <c r="B32" s="123">
        <f t="shared" si="1"/>
        <v>17</v>
      </c>
      <c r="C32" s="128">
        <v>44950.74428240741</v>
      </c>
      <c r="D32" s="123">
        <v>1109</v>
      </c>
      <c r="E32" s="123">
        <v>9991</v>
      </c>
      <c r="F32" s="123" t="s">
        <v>124</v>
      </c>
      <c r="G32" s="124">
        <v>6.9444444444444447E-4</v>
      </c>
    </row>
    <row r="33" spans="1:7" ht="15" hidden="1" thickBot="1" x14ac:dyDescent="0.35">
      <c r="A33" s="131">
        <f t="shared" si="0"/>
        <v>3</v>
      </c>
      <c r="B33" s="123">
        <f t="shared" si="1"/>
        <v>18</v>
      </c>
      <c r="C33" s="128">
        <v>44950.772858796299</v>
      </c>
      <c r="D33" s="123">
        <v>79160880439</v>
      </c>
      <c r="E33" s="123">
        <v>9991</v>
      </c>
      <c r="F33" s="123" t="s">
        <v>137</v>
      </c>
      <c r="G33" s="124">
        <v>0.20833333333333334</v>
      </c>
    </row>
    <row r="34" spans="1:7" ht="15" hidden="1" thickBot="1" x14ac:dyDescent="0.35">
      <c r="A34" s="131">
        <f t="shared" si="0"/>
        <v>3</v>
      </c>
      <c r="B34" s="123">
        <f t="shared" si="1"/>
        <v>18</v>
      </c>
      <c r="C34" s="128">
        <v>44950.778414351851</v>
      </c>
      <c r="D34" s="123">
        <v>79160880439</v>
      </c>
      <c r="E34" s="123">
        <v>9989</v>
      </c>
      <c r="F34" s="123" t="s">
        <v>137</v>
      </c>
      <c r="G34" s="124">
        <v>0.33333333333333331</v>
      </c>
    </row>
    <row r="35" spans="1:7" ht="15" hidden="1" thickBot="1" x14ac:dyDescent="0.35">
      <c r="A35" s="131">
        <f t="shared" si="0"/>
        <v>3</v>
      </c>
      <c r="B35" s="123">
        <f t="shared" si="1"/>
        <v>18</v>
      </c>
      <c r="C35" s="128">
        <v>44950.774398148147</v>
      </c>
      <c r="D35" s="123">
        <v>79265670001</v>
      </c>
      <c r="E35" s="123">
        <v>9991</v>
      </c>
      <c r="F35" s="123" t="s">
        <v>137</v>
      </c>
      <c r="G35" s="124">
        <v>0.20902777777777778</v>
      </c>
    </row>
    <row r="36" spans="1:7" ht="15" hidden="1" thickBot="1" x14ac:dyDescent="0.35">
      <c r="A36" s="131">
        <f t="shared" si="0"/>
        <v>3</v>
      </c>
      <c r="B36" s="123">
        <f t="shared" si="1"/>
        <v>18</v>
      </c>
      <c r="C36" s="128">
        <v>44950.779953703706</v>
      </c>
      <c r="D36" s="123">
        <v>79265670001</v>
      </c>
      <c r="E36" s="123">
        <v>9989</v>
      </c>
      <c r="F36" s="123" t="s">
        <v>137</v>
      </c>
      <c r="G36" s="124">
        <v>0.33333333333333331</v>
      </c>
    </row>
    <row r="37" spans="1:7" ht="15" hidden="1" thickBot="1" x14ac:dyDescent="0.35">
      <c r="A37" s="131">
        <f t="shared" si="0"/>
        <v>4</v>
      </c>
      <c r="B37" s="123">
        <f t="shared" si="1"/>
        <v>7</v>
      </c>
      <c r="C37" s="128">
        <v>44951.331469907411</v>
      </c>
      <c r="D37" s="123">
        <v>79932272044</v>
      </c>
      <c r="E37" s="123">
        <v>9991</v>
      </c>
      <c r="F37" s="123" t="s">
        <v>124</v>
      </c>
      <c r="G37" s="124">
        <v>2.7777777777777779E-3</v>
      </c>
    </row>
    <row r="38" spans="1:7" ht="15" hidden="1" thickBot="1" x14ac:dyDescent="0.35">
      <c r="A38" s="131">
        <f t="shared" si="0"/>
        <v>4</v>
      </c>
      <c r="B38" s="123">
        <f t="shared" si="1"/>
        <v>12</v>
      </c>
      <c r="C38" s="128">
        <v>44951.505416666667</v>
      </c>
      <c r="D38" s="123">
        <v>1106</v>
      </c>
      <c r="E38" s="123">
        <v>9991</v>
      </c>
      <c r="F38" s="123" t="s">
        <v>124</v>
      </c>
      <c r="G38" s="124">
        <v>4.8611111111111112E-3</v>
      </c>
    </row>
    <row r="39" spans="1:7" ht="15" hidden="1" thickBot="1" x14ac:dyDescent="0.35">
      <c r="A39" s="131">
        <f t="shared" si="0"/>
        <v>5</v>
      </c>
      <c r="B39" s="123">
        <f t="shared" si="1"/>
        <v>8</v>
      </c>
      <c r="C39" s="128">
        <v>44952.340138888889</v>
      </c>
      <c r="D39" s="123">
        <v>1109</v>
      </c>
      <c r="E39" s="123">
        <v>9991</v>
      </c>
      <c r="F39" s="123" t="s">
        <v>124</v>
      </c>
      <c r="G39" s="124">
        <v>4.1666666666666666E-3</v>
      </c>
    </row>
    <row r="40" spans="1:7" ht="15" hidden="1" thickBot="1" x14ac:dyDescent="0.35">
      <c r="A40" s="131">
        <f t="shared" si="0"/>
        <v>5</v>
      </c>
      <c r="B40" s="123">
        <f t="shared" si="1"/>
        <v>10</v>
      </c>
      <c r="C40" s="128">
        <v>44952.433564814812</v>
      </c>
      <c r="D40" s="123">
        <v>1222</v>
      </c>
      <c r="E40" s="123">
        <v>9991</v>
      </c>
      <c r="F40" s="123" t="s">
        <v>124</v>
      </c>
      <c r="G40" s="124">
        <v>6.2499999999999995E-3</v>
      </c>
    </row>
    <row r="41" spans="1:7" ht="15" hidden="1" thickBot="1" x14ac:dyDescent="0.35">
      <c r="A41" s="131">
        <f t="shared" si="0"/>
        <v>7</v>
      </c>
      <c r="B41" s="123">
        <f t="shared" si="1"/>
        <v>12</v>
      </c>
      <c r="C41" s="128">
        <v>44954.514525462961</v>
      </c>
      <c r="D41" s="123">
        <v>79057758398</v>
      </c>
      <c r="E41" s="123">
        <v>9991</v>
      </c>
      <c r="F41" s="123" t="s">
        <v>124</v>
      </c>
      <c r="G41" s="124">
        <v>2.0833333333333333E-3</v>
      </c>
    </row>
    <row r="42" spans="1:7" ht="15" hidden="1" thickBot="1" x14ac:dyDescent="0.35">
      <c r="A42" s="131">
        <f t="shared" si="0"/>
        <v>1</v>
      </c>
      <c r="B42" s="123">
        <f t="shared" si="1"/>
        <v>16</v>
      </c>
      <c r="C42" s="128">
        <v>44955.685289351852</v>
      </c>
      <c r="D42" s="123">
        <v>79817222888</v>
      </c>
      <c r="E42" s="123">
        <v>9991</v>
      </c>
      <c r="F42" s="123" t="s">
        <v>124</v>
      </c>
      <c r="G42" s="124">
        <v>6.9444444444444447E-4</v>
      </c>
    </row>
    <row r="43" spans="1:7" ht="15" hidden="1" thickBot="1" x14ac:dyDescent="0.35">
      <c r="A43" s="131">
        <f t="shared" si="0"/>
        <v>2</v>
      </c>
      <c r="B43" s="123">
        <f t="shared" si="1"/>
        <v>12</v>
      </c>
      <c r="C43" s="128">
        <v>44956.511030092595</v>
      </c>
      <c r="D43" s="123">
        <v>79151037668</v>
      </c>
      <c r="E43" s="123">
        <v>9991</v>
      </c>
      <c r="F43" s="123" t="s">
        <v>137</v>
      </c>
      <c r="G43" s="124">
        <v>0.20833333333333334</v>
      </c>
    </row>
    <row r="44" spans="1:7" ht="15" hidden="1" thickBot="1" x14ac:dyDescent="0.35">
      <c r="A44" s="131">
        <f t="shared" si="0"/>
        <v>2</v>
      </c>
      <c r="B44" s="123">
        <f t="shared" si="1"/>
        <v>12</v>
      </c>
      <c r="C44" s="128">
        <v>44956.516238425924</v>
      </c>
      <c r="D44" s="123">
        <v>79151037668</v>
      </c>
      <c r="E44" s="123">
        <v>9989</v>
      </c>
      <c r="F44" s="123" t="s">
        <v>124</v>
      </c>
      <c r="G44" s="124">
        <v>0.3125</v>
      </c>
    </row>
    <row r="45" spans="1:7" ht="15" hidden="1" thickBot="1" x14ac:dyDescent="0.35">
      <c r="A45" s="131">
        <f t="shared" si="0"/>
        <v>2</v>
      </c>
      <c r="B45" s="123">
        <f t="shared" si="1"/>
        <v>12</v>
      </c>
      <c r="C45" s="128">
        <v>44956.511192129627</v>
      </c>
      <c r="D45" s="123">
        <v>74957770860</v>
      </c>
      <c r="E45" s="123">
        <v>9991</v>
      </c>
      <c r="F45" s="123" t="s">
        <v>137</v>
      </c>
      <c r="G45" s="124">
        <v>0.20833333333333334</v>
      </c>
    </row>
    <row r="46" spans="1:7" ht="15" hidden="1" thickBot="1" x14ac:dyDescent="0.35">
      <c r="A46" s="131">
        <f t="shared" si="0"/>
        <v>2</v>
      </c>
      <c r="B46" s="123">
        <f t="shared" si="1"/>
        <v>12</v>
      </c>
      <c r="C46" s="128">
        <v>44956.516747685186</v>
      </c>
      <c r="D46" s="123">
        <v>74957770860</v>
      </c>
      <c r="E46" s="123">
        <v>9989</v>
      </c>
      <c r="F46" s="123" t="s">
        <v>137</v>
      </c>
      <c r="G46" s="124">
        <v>0.33333333333333331</v>
      </c>
    </row>
    <row r="47" spans="1:7" ht="15" hidden="1" thickBot="1" x14ac:dyDescent="0.35">
      <c r="A47" s="131">
        <f t="shared" si="0"/>
        <v>2</v>
      </c>
      <c r="B47" s="123">
        <f t="shared" si="1"/>
        <v>12</v>
      </c>
      <c r="C47" s="128">
        <v>44956.531747685185</v>
      </c>
      <c r="D47" s="123">
        <v>3401</v>
      </c>
      <c r="E47" s="123">
        <v>9991</v>
      </c>
      <c r="F47" s="123" t="s">
        <v>124</v>
      </c>
      <c r="G47" s="124">
        <v>2.0833333333333333E-3</v>
      </c>
    </row>
    <row r="48" spans="1:7" ht="15" hidden="1" thickBot="1" x14ac:dyDescent="0.35">
      <c r="A48" s="131">
        <f t="shared" si="0"/>
        <v>2</v>
      </c>
      <c r="B48" s="123">
        <f t="shared" si="1"/>
        <v>12</v>
      </c>
      <c r="C48" s="128">
        <v>44956.539895833332</v>
      </c>
      <c r="D48" s="123">
        <v>1109</v>
      </c>
      <c r="E48" s="123">
        <v>9991</v>
      </c>
      <c r="F48" s="123" t="s">
        <v>124</v>
      </c>
      <c r="G48" s="124">
        <v>4.1666666666666666E-3</v>
      </c>
    </row>
    <row r="49" spans="1:22" ht="15" hidden="1" thickBot="1" x14ac:dyDescent="0.35">
      <c r="A49" s="131">
        <f t="shared" si="0"/>
        <v>2</v>
      </c>
      <c r="B49" s="123">
        <f t="shared" si="1"/>
        <v>17</v>
      </c>
      <c r="C49" s="128">
        <v>44956.71402777778</v>
      </c>
      <c r="D49" s="123">
        <v>1109</v>
      </c>
      <c r="E49" s="123">
        <v>9991</v>
      </c>
      <c r="F49" s="123" t="s">
        <v>124</v>
      </c>
      <c r="G49" s="124">
        <v>1.3888888888888889E-3</v>
      </c>
    </row>
    <row r="50" spans="1:22" ht="15" hidden="1" thickBot="1" x14ac:dyDescent="0.35">
      <c r="A50" s="131">
        <f t="shared" si="0"/>
        <v>3</v>
      </c>
      <c r="B50" s="123">
        <f t="shared" si="1"/>
        <v>10</v>
      </c>
      <c r="C50" s="128">
        <v>44957.448541666665</v>
      </c>
      <c r="D50" s="123">
        <v>79038346279</v>
      </c>
      <c r="E50" s="123">
        <v>9991</v>
      </c>
      <c r="F50" s="123" t="s">
        <v>124</v>
      </c>
      <c r="G50" s="124">
        <v>0</v>
      </c>
    </row>
    <row r="51" spans="1:22" ht="15" hidden="1" thickBot="1" x14ac:dyDescent="0.35">
      <c r="A51" s="131">
        <f t="shared" si="0"/>
        <v>3</v>
      </c>
      <c r="B51" s="123">
        <f t="shared" si="1"/>
        <v>19</v>
      </c>
      <c r="C51" s="128">
        <v>44957.822951388887</v>
      </c>
      <c r="D51" s="123">
        <v>1109</v>
      </c>
      <c r="E51" s="123">
        <v>9991</v>
      </c>
      <c r="F51" s="123" t="s">
        <v>124</v>
      </c>
      <c r="G51" s="124">
        <v>6.9444444444444447E-4</v>
      </c>
    </row>
    <row r="52" spans="1:22" x14ac:dyDescent="0.3">
      <c r="A52"/>
      <c r="B52"/>
      <c r="C52" s="132"/>
      <c r="D52"/>
      <c r="E52"/>
      <c r="F52"/>
      <c r="G52" s="133"/>
      <c r="I52" s="144" t="s">
        <v>125</v>
      </c>
      <c r="J52" s="145"/>
      <c r="K52" s="145" t="s">
        <v>126</v>
      </c>
      <c r="L52" s="145"/>
      <c r="M52" s="145" t="s">
        <v>127</v>
      </c>
      <c r="N52" s="145"/>
      <c r="O52" s="142" t="s">
        <v>128</v>
      </c>
      <c r="P52" s="142"/>
      <c r="Q52" s="142" t="s">
        <v>129</v>
      </c>
      <c r="R52" s="142"/>
      <c r="S52" s="142" t="s">
        <v>130</v>
      </c>
      <c r="T52" s="142"/>
      <c r="U52" s="142" t="s">
        <v>131</v>
      </c>
      <c r="V52" s="143"/>
    </row>
    <row r="53" spans="1:22" x14ac:dyDescent="0.3">
      <c r="A53"/>
      <c r="B53"/>
      <c r="C53" s="132"/>
      <c r="D53"/>
      <c r="E53"/>
      <c r="F53"/>
      <c r="G53" s="133"/>
      <c r="I53" s="129" t="s">
        <v>132</v>
      </c>
      <c r="J53" s="118" t="s">
        <v>133</v>
      </c>
      <c r="K53" s="122" t="s">
        <v>132</v>
      </c>
      <c r="L53" s="118" t="s">
        <v>133</v>
      </c>
      <c r="M53" s="122" t="s">
        <v>132</v>
      </c>
      <c r="N53" s="118" t="s">
        <v>133</v>
      </c>
      <c r="O53" s="122" t="s">
        <v>132</v>
      </c>
      <c r="P53" s="118" t="s">
        <v>133</v>
      </c>
      <c r="Q53" s="122" t="s">
        <v>132</v>
      </c>
      <c r="R53" s="118" t="s">
        <v>133</v>
      </c>
      <c r="S53" s="122" t="s">
        <v>132</v>
      </c>
      <c r="T53" s="118" t="s">
        <v>133</v>
      </c>
      <c r="U53" s="122" t="s">
        <v>132</v>
      </c>
      <c r="V53" s="118" t="s">
        <v>133</v>
      </c>
    </row>
    <row r="54" spans="1:22" x14ac:dyDescent="0.3">
      <c r="A54"/>
      <c r="B54"/>
      <c r="C54" s="132"/>
      <c r="D54"/>
      <c r="E54"/>
      <c r="F54"/>
      <c r="G54" s="133"/>
      <c r="I54" s="129"/>
      <c r="J54" s="118"/>
      <c r="K54" s="122"/>
      <c r="L54" s="118"/>
      <c r="M54" s="122"/>
      <c r="N54" s="118"/>
      <c r="O54" s="122"/>
      <c r="P54" s="118"/>
      <c r="Q54" s="122"/>
      <c r="R54" s="118"/>
      <c r="S54" s="122"/>
      <c r="T54" s="118"/>
      <c r="U54" s="122"/>
      <c r="V54" s="118"/>
    </row>
    <row r="55" spans="1:22" x14ac:dyDescent="0.3">
      <c r="A55"/>
      <c r="B55"/>
      <c r="C55" s="132"/>
      <c r="D55"/>
      <c r="E55"/>
      <c r="F55"/>
      <c r="G55" s="133"/>
      <c r="I55" s="129">
        <v>4</v>
      </c>
      <c r="J55" s="118">
        <v>0</v>
      </c>
      <c r="K55" s="122">
        <v>9</v>
      </c>
      <c r="L55" s="118">
        <v>1</v>
      </c>
      <c r="M55" s="122">
        <v>6</v>
      </c>
      <c r="N55" s="118">
        <v>1</v>
      </c>
      <c r="O55" s="122">
        <v>3</v>
      </c>
      <c r="P55" s="118">
        <v>0</v>
      </c>
      <c r="Q55" s="122">
        <v>3</v>
      </c>
      <c r="R55" s="118">
        <v>2</v>
      </c>
      <c r="S55" s="122">
        <v>4</v>
      </c>
      <c r="T55" s="118">
        <v>1</v>
      </c>
      <c r="U55" s="122">
        <v>2</v>
      </c>
      <c r="V55" s="118">
        <v>0</v>
      </c>
    </row>
    <row r="56" spans="1:22" x14ac:dyDescent="0.3">
      <c r="A56"/>
      <c r="B56"/>
      <c r="C56" s="132"/>
      <c r="D56"/>
      <c r="E56"/>
      <c r="F56"/>
      <c r="G56" s="133"/>
      <c r="I56" s="21">
        <f>I55+J55</f>
        <v>4</v>
      </c>
      <c r="J56" s="21"/>
      <c r="K56" s="21">
        <f>K55+L55</f>
        <v>10</v>
      </c>
      <c r="L56" s="21"/>
      <c r="M56" s="21">
        <f>M55+N55</f>
        <v>7</v>
      </c>
      <c r="N56" s="21"/>
      <c r="O56" s="21">
        <f>O55+P55</f>
        <v>3</v>
      </c>
      <c r="P56" s="21"/>
      <c r="Q56" s="21">
        <f>Q55+R55</f>
        <v>5</v>
      </c>
      <c r="R56" s="21"/>
      <c r="S56" s="21">
        <f>S55+T55</f>
        <v>5</v>
      </c>
      <c r="T56" s="21"/>
      <c r="U56" s="21">
        <f>U55+V55</f>
        <v>2</v>
      </c>
      <c r="V56" s="21"/>
    </row>
    <row r="57" spans="1:22" x14ac:dyDescent="0.3">
      <c r="A57"/>
      <c r="B57"/>
      <c r="C57" s="132"/>
      <c r="D57"/>
      <c r="E57"/>
      <c r="F57"/>
      <c r="G57" s="133"/>
    </row>
    <row r="58" spans="1:22" x14ac:dyDescent="0.3">
      <c r="A58"/>
      <c r="B58"/>
      <c r="C58" s="132"/>
      <c r="D58"/>
      <c r="E58"/>
      <c r="F58"/>
      <c r="G58" s="133"/>
    </row>
    <row r="59" spans="1:22" x14ac:dyDescent="0.3">
      <c r="A59"/>
      <c r="B59"/>
      <c r="C59" s="132"/>
      <c r="D59"/>
      <c r="E59"/>
      <c r="F59"/>
      <c r="G59" s="133"/>
    </row>
    <row r="60" spans="1:22" x14ac:dyDescent="0.3">
      <c r="A60"/>
      <c r="B60"/>
      <c r="C60" s="132"/>
      <c r="D60"/>
      <c r="E60"/>
      <c r="F60"/>
      <c r="G60" s="133"/>
    </row>
    <row r="61" spans="1:22" x14ac:dyDescent="0.3">
      <c r="A61"/>
      <c r="B61"/>
      <c r="C61" s="132"/>
      <c r="D61"/>
      <c r="E61"/>
      <c r="F61"/>
      <c r="G61" s="133"/>
    </row>
    <row r="62" spans="1:22" x14ac:dyDescent="0.3">
      <c r="A62"/>
      <c r="B62"/>
      <c r="C62" s="132"/>
      <c r="D62"/>
      <c r="E62"/>
      <c r="F62"/>
      <c r="G62" s="133"/>
    </row>
    <row r="63" spans="1:22" x14ac:dyDescent="0.3">
      <c r="A63"/>
      <c r="B63"/>
      <c r="C63" s="132"/>
      <c r="D63"/>
      <c r="E63"/>
      <c r="F63"/>
      <c r="G63" s="133"/>
    </row>
    <row r="64" spans="1:22" x14ac:dyDescent="0.3">
      <c r="A64"/>
      <c r="B64"/>
      <c r="C64" s="132"/>
      <c r="D64"/>
      <c r="E64"/>
      <c r="F64"/>
      <c r="G64" s="133"/>
    </row>
    <row r="65" spans="1:7" x14ac:dyDescent="0.3">
      <c r="A65"/>
      <c r="B65"/>
      <c r="C65" s="132"/>
      <c r="D65"/>
      <c r="E65"/>
      <c r="F65"/>
      <c r="G65" s="133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  <row r="8998" customFormat="1" x14ac:dyDescent="0.3"/>
    <row r="8999" customFormat="1" x14ac:dyDescent="0.3"/>
    <row r="9000" customFormat="1" x14ac:dyDescent="0.3"/>
    <row r="9001" customFormat="1" x14ac:dyDescent="0.3"/>
    <row r="9002" customFormat="1" x14ac:dyDescent="0.3"/>
    <row r="9003" customFormat="1" x14ac:dyDescent="0.3"/>
    <row r="9004" customFormat="1" x14ac:dyDescent="0.3"/>
    <row r="9005" customFormat="1" x14ac:dyDescent="0.3"/>
    <row r="9006" customFormat="1" x14ac:dyDescent="0.3"/>
    <row r="9007" customFormat="1" x14ac:dyDescent="0.3"/>
    <row r="9008" customFormat="1" x14ac:dyDescent="0.3"/>
    <row r="9009" customFormat="1" x14ac:dyDescent="0.3"/>
    <row r="9010" customFormat="1" x14ac:dyDescent="0.3"/>
    <row r="9011" customFormat="1" x14ac:dyDescent="0.3"/>
    <row r="9012" customFormat="1" x14ac:dyDescent="0.3"/>
    <row r="9013" customFormat="1" x14ac:dyDescent="0.3"/>
    <row r="9014" customFormat="1" x14ac:dyDescent="0.3"/>
    <row r="9015" customFormat="1" x14ac:dyDescent="0.3"/>
    <row r="9016" customFormat="1" x14ac:dyDescent="0.3"/>
    <row r="9017" customFormat="1" x14ac:dyDescent="0.3"/>
    <row r="9018" customFormat="1" x14ac:dyDescent="0.3"/>
    <row r="9019" customFormat="1" x14ac:dyDescent="0.3"/>
    <row r="9020" customFormat="1" x14ac:dyDescent="0.3"/>
    <row r="9021" customFormat="1" x14ac:dyDescent="0.3"/>
    <row r="9022" customFormat="1" x14ac:dyDescent="0.3"/>
    <row r="9023" customFormat="1" x14ac:dyDescent="0.3"/>
    <row r="9024" customFormat="1" x14ac:dyDescent="0.3"/>
    <row r="9025" customFormat="1" x14ac:dyDescent="0.3"/>
    <row r="9026" customFormat="1" x14ac:dyDescent="0.3"/>
    <row r="9027" customFormat="1" x14ac:dyDescent="0.3"/>
    <row r="9028" customFormat="1" x14ac:dyDescent="0.3"/>
    <row r="9029" customFormat="1" x14ac:dyDescent="0.3"/>
    <row r="9030" customFormat="1" x14ac:dyDescent="0.3"/>
    <row r="9031" customFormat="1" x14ac:dyDescent="0.3"/>
    <row r="9032" customFormat="1" x14ac:dyDescent="0.3"/>
    <row r="9033" customFormat="1" x14ac:dyDescent="0.3"/>
    <row r="9034" customFormat="1" x14ac:dyDescent="0.3"/>
    <row r="9035" customFormat="1" x14ac:dyDescent="0.3"/>
    <row r="9036" customFormat="1" x14ac:dyDescent="0.3"/>
    <row r="9037" customFormat="1" x14ac:dyDescent="0.3"/>
    <row r="9038" customFormat="1" x14ac:dyDescent="0.3"/>
    <row r="9039" customFormat="1" x14ac:dyDescent="0.3"/>
    <row r="9040" customFormat="1" x14ac:dyDescent="0.3"/>
    <row r="9041" customFormat="1" x14ac:dyDescent="0.3"/>
    <row r="9042" customFormat="1" x14ac:dyDescent="0.3"/>
    <row r="9043" customFormat="1" x14ac:dyDescent="0.3"/>
    <row r="9044" customFormat="1" x14ac:dyDescent="0.3"/>
    <row r="9045" customFormat="1" x14ac:dyDescent="0.3"/>
    <row r="9046" customFormat="1" x14ac:dyDescent="0.3"/>
    <row r="9047" customFormat="1" x14ac:dyDescent="0.3"/>
    <row r="9048" customFormat="1" x14ac:dyDescent="0.3"/>
    <row r="9049" customFormat="1" x14ac:dyDescent="0.3"/>
    <row r="9050" customFormat="1" x14ac:dyDescent="0.3"/>
    <row r="9051" customFormat="1" x14ac:dyDescent="0.3"/>
    <row r="9052" customFormat="1" x14ac:dyDescent="0.3"/>
    <row r="9053" customFormat="1" x14ac:dyDescent="0.3"/>
    <row r="9054" customFormat="1" x14ac:dyDescent="0.3"/>
    <row r="9055" customFormat="1" x14ac:dyDescent="0.3"/>
    <row r="9056" customFormat="1" x14ac:dyDescent="0.3"/>
    <row r="9057" customFormat="1" x14ac:dyDescent="0.3"/>
    <row r="9058" customFormat="1" x14ac:dyDescent="0.3"/>
    <row r="9059" customFormat="1" x14ac:dyDescent="0.3"/>
    <row r="9060" customFormat="1" x14ac:dyDescent="0.3"/>
    <row r="9061" customFormat="1" x14ac:dyDescent="0.3"/>
    <row r="9062" customFormat="1" x14ac:dyDescent="0.3"/>
    <row r="9063" customFormat="1" x14ac:dyDescent="0.3"/>
    <row r="9064" customFormat="1" x14ac:dyDescent="0.3"/>
    <row r="9065" customFormat="1" x14ac:dyDescent="0.3"/>
    <row r="9066" customFormat="1" x14ac:dyDescent="0.3"/>
    <row r="9067" customFormat="1" x14ac:dyDescent="0.3"/>
    <row r="9068" customFormat="1" x14ac:dyDescent="0.3"/>
    <row r="9069" customFormat="1" x14ac:dyDescent="0.3"/>
    <row r="9070" customFormat="1" x14ac:dyDescent="0.3"/>
    <row r="9071" customFormat="1" x14ac:dyDescent="0.3"/>
    <row r="9072" customFormat="1" x14ac:dyDescent="0.3"/>
    <row r="9073" customFormat="1" x14ac:dyDescent="0.3"/>
    <row r="9074" customFormat="1" x14ac:dyDescent="0.3"/>
    <row r="9075" customFormat="1" x14ac:dyDescent="0.3"/>
    <row r="9076" customFormat="1" x14ac:dyDescent="0.3"/>
    <row r="9077" customFormat="1" x14ac:dyDescent="0.3"/>
    <row r="9078" customFormat="1" x14ac:dyDescent="0.3"/>
    <row r="9079" customFormat="1" x14ac:dyDescent="0.3"/>
    <row r="9080" customFormat="1" x14ac:dyDescent="0.3"/>
    <row r="9081" customFormat="1" x14ac:dyDescent="0.3"/>
    <row r="9082" customFormat="1" x14ac:dyDescent="0.3"/>
    <row r="9083" customFormat="1" x14ac:dyDescent="0.3"/>
    <row r="9084" customFormat="1" x14ac:dyDescent="0.3"/>
    <row r="9085" customFormat="1" x14ac:dyDescent="0.3"/>
    <row r="9086" customFormat="1" x14ac:dyDescent="0.3"/>
    <row r="9087" customFormat="1" x14ac:dyDescent="0.3"/>
    <row r="9088" customFormat="1" x14ac:dyDescent="0.3"/>
    <row r="9089" customFormat="1" x14ac:dyDescent="0.3"/>
    <row r="9090" customFormat="1" x14ac:dyDescent="0.3"/>
    <row r="9091" customFormat="1" x14ac:dyDescent="0.3"/>
    <row r="9092" customFormat="1" x14ac:dyDescent="0.3"/>
    <row r="9093" customFormat="1" x14ac:dyDescent="0.3"/>
    <row r="9094" customFormat="1" x14ac:dyDescent="0.3"/>
    <row r="9095" customFormat="1" x14ac:dyDescent="0.3"/>
    <row r="9096" customFormat="1" x14ac:dyDescent="0.3"/>
    <row r="9097" customFormat="1" x14ac:dyDescent="0.3"/>
    <row r="9098" customFormat="1" x14ac:dyDescent="0.3"/>
    <row r="9099" customFormat="1" x14ac:dyDescent="0.3"/>
    <row r="9100" customFormat="1" x14ac:dyDescent="0.3"/>
    <row r="9101" customFormat="1" x14ac:dyDescent="0.3"/>
    <row r="9102" customFormat="1" x14ac:dyDescent="0.3"/>
    <row r="9103" customFormat="1" x14ac:dyDescent="0.3"/>
    <row r="9104" customFormat="1" x14ac:dyDescent="0.3"/>
    <row r="9105" customFormat="1" x14ac:dyDescent="0.3"/>
    <row r="9106" customFormat="1" x14ac:dyDescent="0.3"/>
    <row r="9107" customFormat="1" x14ac:dyDescent="0.3"/>
    <row r="9108" customFormat="1" x14ac:dyDescent="0.3"/>
    <row r="9109" customFormat="1" x14ac:dyDescent="0.3"/>
    <row r="9110" customFormat="1" x14ac:dyDescent="0.3"/>
    <row r="9111" customFormat="1" x14ac:dyDescent="0.3"/>
    <row r="9112" customFormat="1" x14ac:dyDescent="0.3"/>
    <row r="9113" customFormat="1" x14ac:dyDescent="0.3"/>
    <row r="9114" customFormat="1" x14ac:dyDescent="0.3"/>
    <row r="9115" customFormat="1" x14ac:dyDescent="0.3"/>
    <row r="9116" customFormat="1" x14ac:dyDescent="0.3"/>
    <row r="9117" customFormat="1" x14ac:dyDescent="0.3"/>
    <row r="9118" customFormat="1" x14ac:dyDescent="0.3"/>
    <row r="9119" customFormat="1" x14ac:dyDescent="0.3"/>
    <row r="9120" customFormat="1" x14ac:dyDescent="0.3"/>
    <row r="9121" customFormat="1" x14ac:dyDescent="0.3"/>
    <row r="9122" customFormat="1" x14ac:dyDescent="0.3"/>
    <row r="9123" customFormat="1" x14ac:dyDescent="0.3"/>
    <row r="9124" customFormat="1" x14ac:dyDescent="0.3"/>
    <row r="9125" customFormat="1" x14ac:dyDescent="0.3"/>
    <row r="9126" customFormat="1" x14ac:dyDescent="0.3"/>
    <row r="9127" customFormat="1" x14ac:dyDescent="0.3"/>
    <row r="9128" customFormat="1" x14ac:dyDescent="0.3"/>
    <row r="9129" customFormat="1" x14ac:dyDescent="0.3"/>
    <row r="9130" customFormat="1" x14ac:dyDescent="0.3"/>
    <row r="9131" customFormat="1" x14ac:dyDescent="0.3"/>
    <row r="9132" customFormat="1" x14ac:dyDescent="0.3"/>
    <row r="9133" customFormat="1" x14ac:dyDescent="0.3"/>
    <row r="9134" customFormat="1" x14ac:dyDescent="0.3"/>
    <row r="9135" customFormat="1" x14ac:dyDescent="0.3"/>
    <row r="9136" customFormat="1" x14ac:dyDescent="0.3"/>
    <row r="9137" customFormat="1" x14ac:dyDescent="0.3"/>
    <row r="9138" customFormat="1" x14ac:dyDescent="0.3"/>
    <row r="9139" customFormat="1" x14ac:dyDescent="0.3"/>
    <row r="9140" customFormat="1" x14ac:dyDescent="0.3"/>
    <row r="9141" customFormat="1" x14ac:dyDescent="0.3"/>
    <row r="9142" customFormat="1" x14ac:dyDescent="0.3"/>
    <row r="9143" customFormat="1" x14ac:dyDescent="0.3"/>
    <row r="9144" customFormat="1" x14ac:dyDescent="0.3"/>
    <row r="9145" customFormat="1" x14ac:dyDescent="0.3"/>
    <row r="9146" customFormat="1" x14ac:dyDescent="0.3"/>
    <row r="9147" customFormat="1" x14ac:dyDescent="0.3"/>
    <row r="9148" customFormat="1" x14ac:dyDescent="0.3"/>
    <row r="9149" customFormat="1" x14ac:dyDescent="0.3"/>
    <row r="9150" customFormat="1" x14ac:dyDescent="0.3"/>
    <row r="9151" customFormat="1" x14ac:dyDescent="0.3"/>
    <row r="9152" customFormat="1" x14ac:dyDescent="0.3"/>
    <row r="9153" customFormat="1" x14ac:dyDescent="0.3"/>
    <row r="9154" customFormat="1" x14ac:dyDescent="0.3"/>
    <row r="9155" customFormat="1" x14ac:dyDescent="0.3"/>
    <row r="9156" customFormat="1" x14ac:dyDescent="0.3"/>
    <row r="9157" customFormat="1" x14ac:dyDescent="0.3"/>
    <row r="9158" customFormat="1" x14ac:dyDescent="0.3"/>
    <row r="9159" customFormat="1" x14ac:dyDescent="0.3"/>
    <row r="9160" customFormat="1" x14ac:dyDescent="0.3"/>
    <row r="9161" customFormat="1" x14ac:dyDescent="0.3"/>
    <row r="9162" customFormat="1" x14ac:dyDescent="0.3"/>
    <row r="9163" customFormat="1" x14ac:dyDescent="0.3"/>
    <row r="9164" customFormat="1" x14ac:dyDescent="0.3"/>
    <row r="9165" customFormat="1" x14ac:dyDescent="0.3"/>
    <row r="9166" customFormat="1" x14ac:dyDescent="0.3"/>
    <row r="9167" customFormat="1" x14ac:dyDescent="0.3"/>
    <row r="9168" customFormat="1" x14ac:dyDescent="0.3"/>
    <row r="9169" customFormat="1" x14ac:dyDescent="0.3"/>
    <row r="9170" customFormat="1" x14ac:dyDescent="0.3"/>
    <row r="9171" customFormat="1" x14ac:dyDescent="0.3"/>
    <row r="9172" customFormat="1" x14ac:dyDescent="0.3"/>
    <row r="9173" customFormat="1" x14ac:dyDescent="0.3"/>
    <row r="9174" customFormat="1" x14ac:dyDescent="0.3"/>
    <row r="9175" customFormat="1" x14ac:dyDescent="0.3"/>
    <row r="9176" customFormat="1" x14ac:dyDescent="0.3"/>
    <row r="9177" customFormat="1" x14ac:dyDescent="0.3"/>
    <row r="9178" customFormat="1" x14ac:dyDescent="0.3"/>
    <row r="9179" customFormat="1" x14ac:dyDescent="0.3"/>
    <row r="9180" customFormat="1" x14ac:dyDescent="0.3"/>
    <row r="9181" customFormat="1" x14ac:dyDescent="0.3"/>
    <row r="9182" customFormat="1" x14ac:dyDescent="0.3"/>
    <row r="9183" customFormat="1" x14ac:dyDescent="0.3"/>
    <row r="9184" customFormat="1" x14ac:dyDescent="0.3"/>
    <row r="9185" customFormat="1" x14ac:dyDescent="0.3"/>
    <row r="9186" customFormat="1" x14ac:dyDescent="0.3"/>
    <row r="9187" customFormat="1" x14ac:dyDescent="0.3"/>
    <row r="9188" customFormat="1" x14ac:dyDescent="0.3"/>
    <row r="9189" customFormat="1" x14ac:dyDescent="0.3"/>
    <row r="9190" customFormat="1" x14ac:dyDescent="0.3"/>
    <row r="9191" customFormat="1" x14ac:dyDescent="0.3"/>
    <row r="9192" customFormat="1" x14ac:dyDescent="0.3"/>
    <row r="9193" customFormat="1" x14ac:dyDescent="0.3"/>
    <row r="9194" customFormat="1" x14ac:dyDescent="0.3"/>
    <row r="9195" customFormat="1" x14ac:dyDescent="0.3"/>
    <row r="9196" customFormat="1" x14ac:dyDescent="0.3"/>
    <row r="9197" customFormat="1" x14ac:dyDescent="0.3"/>
    <row r="9198" customFormat="1" x14ac:dyDescent="0.3"/>
    <row r="9199" customFormat="1" x14ac:dyDescent="0.3"/>
    <row r="9200" customFormat="1" x14ac:dyDescent="0.3"/>
    <row r="9201" customFormat="1" x14ac:dyDescent="0.3"/>
    <row r="9202" customFormat="1" x14ac:dyDescent="0.3"/>
    <row r="9203" customFormat="1" x14ac:dyDescent="0.3"/>
    <row r="9204" customFormat="1" x14ac:dyDescent="0.3"/>
    <row r="9205" customFormat="1" x14ac:dyDescent="0.3"/>
    <row r="9206" customFormat="1" x14ac:dyDescent="0.3"/>
    <row r="9207" customFormat="1" x14ac:dyDescent="0.3"/>
    <row r="9208" customFormat="1" x14ac:dyDescent="0.3"/>
    <row r="9209" customFormat="1" x14ac:dyDescent="0.3"/>
    <row r="9210" customFormat="1" x14ac:dyDescent="0.3"/>
    <row r="9211" customFormat="1" x14ac:dyDescent="0.3"/>
    <row r="9212" customFormat="1" x14ac:dyDescent="0.3"/>
    <row r="9213" customFormat="1" x14ac:dyDescent="0.3"/>
    <row r="9214" customFormat="1" x14ac:dyDescent="0.3"/>
    <row r="9215" customFormat="1" x14ac:dyDescent="0.3"/>
    <row r="9216" customFormat="1" x14ac:dyDescent="0.3"/>
    <row r="9217" customFormat="1" x14ac:dyDescent="0.3"/>
    <row r="9218" customFormat="1" x14ac:dyDescent="0.3"/>
    <row r="9219" customFormat="1" x14ac:dyDescent="0.3"/>
    <row r="9220" customFormat="1" x14ac:dyDescent="0.3"/>
    <row r="9221" customFormat="1" x14ac:dyDescent="0.3"/>
    <row r="9222" customFormat="1" x14ac:dyDescent="0.3"/>
    <row r="9223" customFormat="1" x14ac:dyDescent="0.3"/>
    <row r="9224" customFormat="1" x14ac:dyDescent="0.3"/>
    <row r="9225" customFormat="1" x14ac:dyDescent="0.3"/>
    <row r="9226" customFormat="1" x14ac:dyDescent="0.3"/>
    <row r="9227" customFormat="1" x14ac:dyDescent="0.3"/>
    <row r="9228" customFormat="1" x14ac:dyDescent="0.3"/>
    <row r="9229" customFormat="1" x14ac:dyDescent="0.3"/>
    <row r="9230" customFormat="1" x14ac:dyDescent="0.3"/>
    <row r="9231" customFormat="1" x14ac:dyDescent="0.3"/>
    <row r="9232" customFormat="1" x14ac:dyDescent="0.3"/>
    <row r="9233" customFormat="1" x14ac:dyDescent="0.3"/>
    <row r="9234" customFormat="1" x14ac:dyDescent="0.3"/>
    <row r="9235" customFormat="1" x14ac:dyDescent="0.3"/>
    <row r="9236" customFormat="1" x14ac:dyDescent="0.3"/>
    <row r="9237" customFormat="1" x14ac:dyDescent="0.3"/>
    <row r="9238" customFormat="1" x14ac:dyDescent="0.3"/>
    <row r="9239" customFormat="1" x14ac:dyDescent="0.3"/>
    <row r="9240" customFormat="1" x14ac:dyDescent="0.3"/>
    <row r="9241" customFormat="1" x14ac:dyDescent="0.3"/>
    <row r="9242" customFormat="1" x14ac:dyDescent="0.3"/>
    <row r="9243" customFormat="1" x14ac:dyDescent="0.3"/>
    <row r="9244" customFormat="1" x14ac:dyDescent="0.3"/>
    <row r="9245" customFormat="1" x14ac:dyDescent="0.3"/>
    <row r="9246" customFormat="1" x14ac:dyDescent="0.3"/>
    <row r="9247" customFormat="1" x14ac:dyDescent="0.3"/>
    <row r="9248" customFormat="1" x14ac:dyDescent="0.3"/>
    <row r="9249" customFormat="1" x14ac:dyDescent="0.3"/>
    <row r="9250" customFormat="1" x14ac:dyDescent="0.3"/>
    <row r="9251" customFormat="1" x14ac:dyDescent="0.3"/>
    <row r="9252" customFormat="1" x14ac:dyDescent="0.3"/>
    <row r="9253" customFormat="1" x14ac:dyDescent="0.3"/>
    <row r="9254" customFormat="1" x14ac:dyDescent="0.3"/>
    <row r="9255" customFormat="1" x14ac:dyDescent="0.3"/>
    <row r="9256" customFormat="1" x14ac:dyDescent="0.3"/>
    <row r="9257" customFormat="1" x14ac:dyDescent="0.3"/>
    <row r="9258" customFormat="1" x14ac:dyDescent="0.3"/>
    <row r="9259" customFormat="1" x14ac:dyDescent="0.3"/>
    <row r="9260" customFormat="1" x14ac:dyDescent="0.3"/>
    <row r="9261" customFormat="1" x14ac:dyDescent="0.3"/>
    <row r="9262" customFormat="1" x14ac:dyDescent="0.3"/>
    <row r="9263" customFormat="1" x14ac:dyDescent="0.3"/>
    <row r="9264" customFormat="1" x14ac:dyDescent="0.3"/>
    <row r="9265" customFormat="1" x14ac:dyDescent="0.3"/>
    <row r="9266" customFormat="1" x14ac:dyDescent="0.3"/>
    <row r="9267" customFormat="1" x14ac:dyDescent="0.3"/>
    <row r="9268" customFormat="1" x14ac:dyDescent="0.3"/>
    <row r="9269" customFormat="1" x14ac:dyDescent="0.3"/>
    <row r="9270" customFormat="1" x14ac:dyDescent="0.3"/>
    <row r="9271" customFormat="1" x14ac:dyDescent="0.3"/>
    <row r="9272" customFormat="1" x14ac:dyDescent="0.3"/>
    <row r="9273" customFormat="1" x14ac:dyDescent="0.3"/>
    <row r="9274" customFormat="1" x14ac:dyDescent="0.3"/>
    <row r="9275" customFormat="1" x14ac:dyDescent="0.3"/>
    <row r="9276" customFormat="1" x14ac:dyDescent="0.3"/>
    <row r="9277" customFormat="1" x14ac:dyDescent="0.3"/>
    <row r="9278" customFormat="1" x14ac:dyDescent="0.3"/>
    <row r="9279" customFormat="1" x14ac:dyDescent="0.3"/>
    <row r="9280" customFormat="1" x14ac:dyDescent="0.3"/>
    <row r="9281" customFormat="1" x14ac:dyDescent="0.3"/>
    <row r="9282" customFormat="1" x14ac:dyDescent="0.3"/>
    <row r="9283" customFormat="1" x14ac:dyDescent="0.3"/>
    <row r="9284" customFormat="1" x14ac:dyDescent="0.3"/>
    <row r="9285" customFormat="1" x14ac:dyDescent="0.3"/>
    <row r="9286" customFormat="1" x14ac:dyDescent="0.3"/>
    <row r="9287" customFormat="1" x14ac:dyDescent="0.3"/>
    <row r="9288" customFormat="1" x14ac:dyDescent="0.3"/>
    <row r="9289" customFormat="1" x14ac:dyDescent="0.3"/>
    <row r="9290" customFormat="1" x14ac:dyDescent="0.3"/>
    <row r="9291" customFormat="1" x14ac:dyDescent="0.3"/>
    <row r="9292" customFormat="1" x14ac:dyDescent="0.3"/>
    <row r="9293" customFormat="1" x14ac:dyDescent="0.3"/>
    <row r="9294" customFormat="1" x14ac:dyDescent="0.3"/>
    <row r="9295" customFormat="1" x14ac:dyDescent="0.3"/>
    <row r="9296" customFormat="1" x14ac:dyDescent="0.3"/>
    <row r="9297" customFormat="1" x14ac:dyDescent="0.3"/>
    <row r="9298" customFormat="1" x14ac:dyDescent="0.3"/>
    <row r="9299" customFormat="1" x14ac:dyDescent="0.3"/>
    <row r="9300" customFormat="1" x14ac:dyDescent="0.3"/>
    <row r="9301" customFormat="1" x14ac:dyDescent="0.3"/>
    <row r="9302" customFormat="1" x14ac:dyDescent="0.3"/>
    <row r="9303" customFormat="1" x14ac:dyDescent="0.3"/>
    <row r="9304" customFormat="1" x14ac:dyDescent="0.3"/>
    <row r="9305" customFormat="1" x14ac:dyDescent="0.3"/>
    <row r="9306" customFormat="1" x14ac:dyDescent="0.3"/>
    <row r="9307" customFormat="1" x14ac:dyDescent="0.3"/>
    <row r="9308" customFormat="1" x14ac:dyDescent="0.3"/>
    <row r="9309" customFormat="1" x14ac:dyDescent="0.3"/>
    <row r="9310" customFormat="1" x14ac:dyDescent="0.3"/>
    <row r="9311" customFormat="1" x14ac:dyDescent="0.3"/>
    <row r="9312" customFormat="1" x14ac:dyDescent="0.3"/>
    <row r="9313" customFormat="1" x14ac:dyDescent="0.3"/>
    <row r="9314" customFormat="1" x14ac:dyDescent="0.3"/>
    <row r="9315" customFormat="1" x14ac:dyDescent="0.3"/>
    <row r="9316" customFormat="1" x14ac:dyDescent="0.3"/>
    <row r="9317" customFormat="1" x14ac:dyDescent="0.3"/>
    <row r="9318" customFormat="1" x14ac:dyDescent="0.3"/>
    <row r="9319" customFormat="1" x14ac:dyDescent="0.3"/>
    <row r="9320" customFormat="1" x14ac:dyDescent="0.3"/>
    <row r="9321" customFormat="1" x14ac:dyDescent="0.3"/>
    <row r="9322" customFormat="1" x14ac:dyDescent="0.3"/>
    <row r="9323" customFormat="1" x14ac:dyDescent="0.3"/>
    <row r="9324" customFormat="1" x14ac:dyDescent="0.3"/>
    <row r="9325" customFormat="1" x14ac:dyDescent="0.3"/>
    <row r="9326" customFormat="1" x14ac:dyDescent="0.3"/>
    <row r="9327" customFormat="1" x14ac:dyDescent="0.3"/>
    <row r="9328" customFormat="1" x14ac:dyDescent="0.3"/>
    <row r="9329" customFormat="1" x14ac:dyDescent="0.3"/>
    <row r="9330" customFormat="1" x14ac:dyDescent="0.3"/>
    <row r="9331" customFormat="1" x14ac:dyDescent="0.3"/>
    <row r="9332" customFormat="1" x14ac:dyDescent="0.3"/>
    <row r="9333" customFormat="1" x14ac:dyDescent="0.3"/>
    <row r="9334" customFormat="1" x14ac:dyDescent="0.3"/>
    <row r="9335" customFormat="1" x14ac:dyDescent="0.3"/>
    <row r="9336" customFormat="1" x14ac:dyDescent="0.3"/>
    <row r="9337" customFormat="1" x14ac:dyDescent="0.3"/>
    <row r="9338" customFormat="1" x14ac:dyDescent="0.3"/>
    <row r="9339" customFormat="1" x14ac:dyDescent="0.3"/>
    <row r="9340" customFormat="1" x14ac:dyDescent="0.3"/>
    <row r="9341" customFormat="1" x14ac:dyDescent="0.3"/>
    <row r="9342" customFormat="1" x14ac:dyDescent="0.3"/>
    <row r="9343" customFormat="1" x14ac:dyDescent="0.3"/>
    <row r="9344" customFormat="1" x14ac:dyDescent="0.3"/>
    <row r="9345" customFormat="1" x14ac:dyDescent="0.3"/>
    <row r="9346" customFormat="1" x14ac:dyDescent="0.3"/>
    <row r="9347" customFormat="1" x14ac:dyDescent="0.3"/>
    <row r="9348" customFormat="1" x14ac:dyDescent="0.3"/>
    <row r="9349" customFormat="1" x14ac:dyDescent="0.3"/>
    <row r="9350" customFormat="1" x14ac:dyDescent="0.3"/>
    <row r="9351" customFormat="1" x14ac:dyDescent="0.3"/>
    <row r="9352" customFormat="1" x14ac:dyDescent="0.3"/>
    <row r="9353" customFormat="1" x14ac:dyDescent="0.3"/>
    <row r="9354" customFormat="1" x14ac:dyDescent="0.3"/>
    <row r="9355" customFormat="1" x14ac:dyDescent="0.3"/>
    <row r="9356" customFormat="1" x14ac:dyDescent="0.3"/>
    <row r="9357" customFormat="1" x14ac:dyDescent="0.3"/>
    <row r="9358" customFormat="1" x14ac:dyDescent="0.3"/>
    <row r="9359" customFormat="1" x14ac:dyDescent="0.3"/>
    <row r="9360" customFormat="1" x14ac:dyDescent="0.3"/>
    <row r="9361" customFormat="1" x14ac:dyDescent="0.3"/>
    <row r="9362" customFormat="1" x14ac:dyDescent="0.3"/>
    <row r="9363" customFormat="1" x14ac:dyDescent="0.3"/>
    <row r="9364" customFormat="1" x14ac:dyDescent="0.3"/>
    <row r="9365" customFormat="1" x14ac:dyDescent="0.3"/>
    <row r="9366" customFormat="1" x14ac:dyDescent="0.3"/>
    <row r="9367" customFormat="1" x14ac:dyDescent="0.3"/>
    <row r="9368" customFormat="1" x14ac:dyDescent="0.3"/>
    <row r="9369" customFormat="1" x14ac:dyDescent="0.3"/>
    <row r="9370" customFormat="1" x14ac:dyDescent="0.3"/>
    <row r="9371" customFormat="1" x14ac:dyDescent="0.3"/>
    <row r="9372" customFormat="1" x14ac:dyDescent="0.3"/>
    <row r="9373" customFormat="1" x14ac:dyDescent="0.3"/>
    <row r="9374" customFormat="1" x14ac:dyDescent="0.3"/>
    <row r="9375" customFormat="1" x14ac:dyDescent="0.3"/>
    <row r="9376" customFormat="1" x14ac:dyDescent="0.3"/>
    <row r="9377" customFormat="1" x14ac:dyDescent="0.3"/>
    <row r="9378" customFormat="1" x14ac:dyDescent="0.3"/>
    <row r="9379" customFormat="1" x14ac:dyDescent="0.3"/>
    <row r="9380" customFormat="1" x14ac:dyDescent="0.3"/>
    <row r="9381" customFormat="1" x14ac:dyDescent="0.3"/>
    <row r="9382" customFormat="1" x14ac:dyDescent="0.3"/>
    <row r="9383" customFormat="1" x14ac:dyDescent="0.3"/>
    <row r="9384" customFormat="1" x14ac:dyDescent="0.3"/>
    <row r="9385" customFormat="1" x14ac:dyDescent="0.3"/>
    <row r="9386" customFormat="1" x14ac:dyDescent="0.3"/>
    <row r="9387" customFormat="1" x14ac:dyDescent="0.3"/>
    <row r="9388" customFormat="1" x14ac:dyDescent="0.3"/>
    <row r="9389" customFormat="1" x14ac:dyDescent="0.3"/>
    <row r="9390" customFormat="1" x14ac:dyDescent="0.3"/>
    <row r="9391" customFormat="1" x14ac:dyDescent="0.3"/>
    <row r="9392" customFormat="1" x14ac:dyDescent="0.3"/>
    <row r="9393" customFormat="1" x14ac:dyDescent="0.3"/>
    <row r="9394" customFormat="1" x14ac:dyDescent="0.3"/>
    <row r="9395" customFormat="1" x14ac:dyDescent="0.3"/>
    <row r="9396" customFormat="1" x14ac:dyDescent="0.3"/>
    <row r="9397" customFormat="1" x14ac:dyDescent="0.3"/>
    <row r="9398" customFormat="1" x14ac:dyDescent="0.3"/>
    <row r="9399" customFormat="1" x14ac:dyDescent="0.3"/>
    <row r="9400" customFormat="1" x14ac:dyDescent="0.3"/>
    <row r="9401" customFormat="1" x14ac:dyDescent="0.3"/>
    <row r="9402" customFormat="1" x14ac:dyDescent="0.3"/>
    <row r="9403" customFormat="1" x14ac:dyDescent="0.3"/>
    <row r="9404" customFormat="1" x14ac:dyDescent="0.3"/>
    <row r="9405" customFormat="1" x14ac:dyDescent="0.3"/>
    <row r="9406" customFormat="1" x14ac:dyDescent="0.3"/>
    <row r="9407" customFormat="1" x14ac:dyDescent="0.3"/>
    <row r="9408" customFormat="1" x14ac:dyDescent="0.3"/>
    <row r="9409" customFormat="1" x14ac:dyDescent="0.3"/>
    <row r="9410" customFormat="1" x14ac:dyDescent="0.3"/>
    <row r="9411" customFormat="1" x14ac:dyDescent="0.3"/>
    <row r="9412" customFormat="1" x14ac:dyDescent="0.3"/>
    <row r="9413" customFormat="1" x14ac:dyDescent="0.3"/>
    <row r="9414" customFormat="1" x14ac:dyDescent="0.3"/>
    <row r="9415" customFormat="1" x14ac:dyDescent="0.3"/>
    <row r="9416" customFormat="1" x14ac:dyDescent="0.3"/>
    <row r="9417" customFormat="1" x14ac:dyDescent="0.3"/>
    <row r="9418" customFormat="1" x14ac:dyDescent="0.3"/>
    <row r="9419" customFormat="1" x14ac:dyDescent="0.3"/>
    <row r="9420" customFormat="1" x14ac:dyDescent="0.3"/>
    <row r="9421" customFormat="1" x14ac:dyDescent="0.3"/>
    <row r="9422" customFormat="1" x14ac:dyDescent="0.3"/>
    <row r="9423" customFormat="1" x14ac:dyDescent="0.3"/>
    <row r="9424" customFormat="1" x14ac:dyDescent="0.3"/>
    <row r="9425" customFormat="1" x14ac:dyDescent="0.3"/>
    <row r="9426" customFormat="1" x14ac:dyDescent="0.3"/>
    <row r="9427" customFormat="1" x14ac:dyDescent="0.3"/>
    <row r="9428" customFormat="1" x14ac:dyDescent="0.3"/>
    <row r="9429" customFormat="1" x14ac:dyDescent="0.3"/>
    <row r="9430" customFormat="1" x14ac:dyDescent="0.3"/>
    <row r="9431" customFormat="1" x14ac:dyDescent="0.3"/>
    <row r="9432" customFormat="1" x14ac:dyDescent="0.3"/>
    <row r="9433" customFormat="1" x14ac:dyDescent="0.3"/>
    <row r="9434" customFormat="1" x14ac:dyDescent="0.3"/>
    <row r="9435" customFormat="1" x14ac:dyDescent="0.3"/>
    <row r="9436" customFormat="1" x14ac:dyDescent="0.3"/>
    <row r="9437" customFormat="1" x14ac:dyDescent="0.3"/>
    <row r="9438" customFormat="1" x14ac:dyDescent="0.3"/>
    <row r="9439" customFormat="1" x14ac:dyDescent="0.3"/>
    <row r="9440" customFormat="1" x14ac:dyDescent="0.3"/>
    <row r="9441" customFormat="1" x14ac:dyDescent="0.3"/>
    <row r="9442" customFormat="1" x14ac:dyDescent="0.3"/>
    <row r="9443" customFormat="1" x14ac:dyDescent="0.3"/>
    <row r="9444" customFormat="1" x14ac:dyDescent="0.3"/>
    <row r="9445" customFormat="1" x14ac:dyDescent="0.3"/>
    <row r="9446" customFormat="1" x14ac:dyDescent="0.3"/>
    <row r="9447" customFormat="1" x14ac:dyDescent="0.3"/>
    <row r="9448" customFormat="1" x14ac:dyDescent="0.3"/>
    <row r="9449" customFormat="1" x14ac:dyDescent="0.3"/>
    <row r="9450" customFormat="1" x14ac:dyDescent="0.3"/>
    <row r="9451" customFormat="1" x14ac:dyDescent="0.3"/>
    <row r="9452" customFormat="1" x14ac:dyDescent="0.3"/>
    <row r="9453" customFormat="1" x14ac:dyDescent="0.3"/>
    <row r="9454" customFormat="1" x14ac:dyDescent="0.3"/>
    <row r="9455" customFormat="1" x14ac:dyDescent="0.3"/>
    <row r="9456" customFormat="1" x14ac:dyDescent="0.3"/>
    <row r="9457" customFormat="1" x14ac:dyDescent="0.3"/>
    <row r="9458" customFormat="1" x14ac:dyDescent="0.3"/>
    <row r="9459" customFormat="1" x14ac:dyDescent="0.3"/>
    <row r="9460" customFormat="1" x14ac:dyDescent="0.3"/>
    <row r="9461" customFormat="1" x14ac:dyDescent="0.3"/>
    <row r="9462" customFormat="1" x14ac:dyDescent="0.3"/>
    <row r="9463" customFormat="1" x14ac:dyDescent="0.3"/>
    <row r="9464" customFormat="1" x14ac:dyDescent="0.3"/>
    <row r="9465" customFormat="1" x14ac:dyDescent="0.3"/>
    <row r="9466" customFormat="1" x14ac:dyDescent="0.3"/>
    <row r="9467" customFormat="1" x14ac:dyDescent="0.3"/>
    <row r="9468" customFormat="1" x14ac:dyDescent="0.3"/>
    <row r="9469" customFormat="1" x14ac:dyDescent="0.3"/>
    <row r="9470" customFormat="1" x14ac:dyDescent="0.3"/>
    <row r="9471" customFormat="1" x14ac:dyDescent="0.3"/>
    <row r="9472" customFormat="1" x14ac:dyDescent="0.3"/>
    <row r="9473" customFormat="1" x14ac:dyDescent="0.3"/>
    <row r="9474" customFormat="1" x14ac:dyDescent="0.3"/>
    <row r="9475" customFormat="1" x14ac:dyDescent="0.3"/>
    <row r="9476" customFormat="1" x14ac:dyDescent="0.3"/>
    <row r="9477" customFormat="1" x14ac:dyDescent="0.3"/>
    <row r="9478" customFormat="1" x14ac:dyDescent="0.3"/>
    <row r="9479" customFormat="1" x14ac:dyDescent="0.3"/>
    <row r="9480" customFormat="1" x14ac:dyDescent="0.3"/>
    <row r="9481" customFormat="1" x14ac:dyDescent="0.3"/>
    <row r="9482" customFormat="1" x14ac:dyDescent="0.3"/>
    <row r="9483" customFormat="1" x14ac:dyDescent="0.3"/>
    <row r="9484" customFormat="1" x14ac:dyDescent="0.3"/>
    <row r="9485" customFormat="1" x14ac:dyDescent="0.3"/>
    <row r="9486" customFormat="1" x14ac:dyDescent="0.3"/>
    <row r="9487" customFormat="1" x14ac:dyDescent="0.3"/>
    <row r="9488" customFormat="1" x14ac:dyDescent="0.3"/>
    <row r="9489" customFormat="1" x14ac:dyDescent="0.3"/>
    <row r="9490" customFormat="1" x14ac:dyDescent="0.3"/>
    <row r="9491" customFormat="1" x14ac:dyDescent="0.3"/>
    <row r="9492" customFormat="1" x14ac:dyDescent="0.3"/>
    <row r="9493" customFormat="1" x14ac:dyDescent="0.3"/>
    <row r="9494" customFormat="1" x14ac:dyDescent="0.3"/>
    <row r="9495" customFormat="1" x14ac:dyDescent="0.3"/>
    <row r="9496" customFormat="1" x14ac:dyDescent="0.3"/>
    <row r="9497" customFormat="1" x14ac:dyDescent="0.3"/>
    <row r="9498" customFormat="1" x14ac:dyDescent="0.3"/>
    <row r="9499" customFormat="1" x14ac:dyDescent="0.3"/>
    <row r="9500" customFormat="1" x14ac:dyDescent="0.3"/>
    <row r="9501" customFormat="1" x14ac:dyDescent="0.3"/>
    <row r="9502" customFormat="1" x14ac:dyDescent="0.3"/>
    <row r="9503" customFormat="1" x14ac:dyDescent="0.3"/>
    <row r="9504" customFormat="1" x14ac:dyDescent="0.3"/>
    <row r="9505" customFormat="1" x14ac:dyDescent="0.3"/>
    <row r="9506" customFormat="1" x14ac:dyDescent="0.3"/>
    <row r="9507" customFormat="1" x14ac:dyDescent="0.3"/>
    <row r="9508" customFormat="1" x14ac:dyDescent="0.3"/>
    <row r="9509" customFormat="1" x14ac:dyDescent="0.3"/>
    <row r="9510" customFormat="1" x14ac:dyDescent="0.3"/>
    <row r="9511" customFormat="1" x14ac:dyDescent="0.3"/>
    <row r="9512" customFormat="1" x14ac:dyDescent="0.3"/>
    <row r="9513" customFormat="1" x14ac:dyDescent="0.3"/>
    <row r="9514" customFormat="1" x14ac:dyDescent="0.3"/>
    <row r="9515" customFormat="1" x14ac:dyDescent="0.3"/>
    <row r="9516" customFormat="1" x14ac:dyDescent="0.3"/>
    <row r="9517" customFormat="1" x14ac:dyDescent="0.3"/>
    <row r="9518" customFormat="1" x14ac:dyDescent="0.3"/>
    <row r="9519" customFormat="1" x14ac:dyDescent="0.3"/>
    <row r="9520" customFormat="1" x14ac:dyDescent="0.3"/>
    <row r="9521" customFormat="1" x14ac:dyDescent="0.3"/>
    <row r="9522" customFormat="1" x14ac:dyDescent="0.3"/>
    <row r="9523" customFormat="1" x14ac:dyDescent="0.3"/>
    <row r="9524" customFormat="1" x14ac:dyDescent="0.3"/>
    <row r="9525" customFormat="1" x14ac:dyDescent="0.3"/>
    <row r="9526" customFormat="1" x14ac:dyDescent="0.3"/>
    <row r="9527" customFormat="1" x14ac:dyDescent="0.3"/>
    <row r="9528" customFormat="1" x14ac:dyDescent="0.3"/>
    <row r="9529" customFormat="1" x14ac:dyDescent="0.3"/>
    <row r="9530" customFormat="1" x14ac:dyDescent="0.3"/>
    <row r="9531" customFormat="1" x14ac:dyDescent="0.3"/>
    <row r="9532" customFormat="1" x14ac:dyDescent="0.3"/>
    <row r="9533" customFormat="1" x14ac:dyDescent="0.3"/>
    <row r="9534" customFormat="1" x14ac:dyDescent="0.3"/>
    <row r="9535" customFormat="1" x14ac:dyDescent="0.3"/>
    <row r="9536" customFormat="1" x14ac:dyDescent="0.3"/>
    <row r="9537" customFormat="1" x14ac:dyDescent="0.3"/>
    <row r="9538" customFormat="1" x14ac:dyDescent="0.3"/>
    <row r="9539" customFormat="1" x14ac:dyDescent="0.3"/>
    <row r="9540" customFormat="1" x14ac:dyDescent="0.3"/>
    <row r="9541" customFormat="1" x14ac:dyDescent="0.3"/>
    <row r="9542" customFormat="1" x14ac:dyDescent="0.3"/>
    <row r="9543" customFormat="1" x14ac:dyDescent="0.3"/>
    <row r="9544" customFormat="1" x14ac:dyDescent="0.3"/>
    <row r="9545" customFormat="1" x14ac:dyDescent="0.3"/>
    <row r="9546" customFormat="1" x14ac:dyDescent="0.3"/>
    <row r="9547" customFormat="1" x14ac:dyDescent="0.3"/>
    <row r="9548" customFormat="1" x14ac:dyDescent="0.3"/>
    <row r="9549" customFormat="1" x14ac:dyDescent="0.3"/>
    <row r="9550" customFormat="1" x14ac:dyDescent="0.3"/>
    <row r="9551" customFormat="1" x14ac:dyDescent="0.3"/>
    <row r="9552" customFormat="1" x14ac:dyDescent="0.3"/>
    <row r="9553" customFormat="1" x14ac:dyDescent="0.3"/>
    <row r="9554" customFormat="1" x14ac:dyDescent="0.3"/>
    <row r="9555" customFormat="1" x14ac:dyDescent="0.3"/>
    <row r="9556" customFormat="1" x14ac:dyDescent="0.3"/>
    <row r="9557" customFormat="1" x14ac:dyDescent="0.3"/>
    <row r="9558" customFormat="1" x14ac:dyDescent="0.3"/>
    <row r="9559" customFormat="1" x14ac:dyDescent="0.3"/>
    <row r="9560" customFormat="1" x14ac:dyDescent="0.3"/>
    <row r="9561" customFormat="1" x14ac:dyDescent="0.3"/>
    <row r="9562" customFormat="1" x14ac:dyDescent="0.3"/>
    <row r="9563" customFormat="1" x14ac:dyDescent="0.3"/>
    <row r="9564" customFormat="1" x14ac:dyDescent="0.3"/>
    <row r="9565" customFormat="1" x14ac:dyDescent="0.3"/>
    <row r="9566" customFormat="1" x14ac:dyDescent="0.3"/>
    <row r="9567" customFormat="1" x14ac:dyDescent="0.3"/>
    <row r="9568" customFormat="1" x14ac:dyDescent="0.3"/>
    <row r="9569" customFormat="1" x14ac:dyDescent="0.3"/>
    <row r="9570" customFormat="1" x14ac:dyDescent="0.3"/>
    <row r="9571" customFormat="1" x14ac:dyDescent="0.3"/>
    <row r="9572" customFormat="1" x14ac:dyDescent="0.3"/>
    <row r="9573" customFormat="1" x14ac:dyDescent="0.3"/>
    <row r="9574" customFormat="1" x14ac:dyDescent="0.3"/>
    <row r="9575" customFormat="1" x14ac:dyDescent="0.3"/>
    <row r="9576" customFormat="1" x14ac:dyDescent="0.3"/>
    <row r="9577" customFormat="1" x14ac:dyDescent="0.3"/>
    <row r="9578" customFormat="1" x14ac:dyDescent="0.3"/>
    <row r="9579" customFormat="1" x14ac:dyDescent="0.3"/>
    <row r="9580" customFormat="1" x14ac:dyDescent="0.3"/>
    <row r="9581" customFormat="1" x14ac:dyDescent="0.3"/>
    <row r="9582" customFormat="1" x14ac:dyDescent="0.3"/>
    <row r="9583" customFormat="1" x14ac:dyDescent="0.3"/>
    <row r="9584" customFormat="1" x14ac:dyDescent="0.3"/>
    <row r="9585" customFormat="1" x14ac:dyDescent="0.3"/>
    <row r="9586" customFormat="1" x14ac:dyDescent="0.3"/>
    <row r="9587" customFormat="1" x14ac:dyDescent="0.3"/>
    <row r="9588" customFormat="1" x14ac:dyDescent="0.3"/>
    <row r="9589" customFormat="1" x14ac:dyDescent="0.3"/>
    <row r="9590" customFormat="1" x14ac:dyDescent="0.3"/>
    <row r="9591" customFormat="1" x14ac:dyDescent="0.3"/>
    <row r="9592" customFormat="1" x14ac:dyDescent="0.3"/>
    <row r="9593" customFormat="1" x14ac:dyDescent="0.3"/>
    <row r="9594" customFormat="1" x14ac:dyDescent="0.3"/>
    <row r="9595" customFormat="1" x14ac:dyDescent="0.3"/>
    <row r="9596" customFormat="1" x14ac:dyDescent="0.3"/>
    <row r="9597" customFormat="1" x14ac:dyDescent="0.3"/>
    <row r="9598" customFormat="1" x14ac:dyDescent="0.3"/>
    <row r="9599" customFormat="1" x14ac:dyDescent="0.3"/>
    <row r="9600" customFormat="1" x14ac:dyDescent="0.3"/>
    <row r="9601" customFormat="1" x14ac:dyDescent="0.3"/>
    <row r="9602" customFormat="1" x14ac:dyDescent="0.3"/>
    <row r="9603" customFormat="1" x14ac:dyDescent="0.3"/>
    <row r="9604" customFormat="1" x14ac:dyDescent="0.3"/>
    <row r="9605" customFormat="1" x14ac:dyDescent="0.3"/>
    <row r="9606" customFormat="1" x14ac:dyDescent="0.3"/>
    <row r="9607" customFormat="1" x14ac:dyDescent="0.3"/>
    <row r="9608" customFormat="1" x14ac:dyDescent="0.3"/>
    <row r="9609" customFormat="1" x14ac:dyDescent="0.3"/>
    <row r="9610" customFormat="1" x14ac:dyDescent="0.3"/>
    <row r="9611" customFormat="1" x14ac:dyDescent="0.3"/>
    <row r="9612" customFormat="1" x14ac:dyDescent="0.3"/>
    <row r="9613" customFormat="1" x14ac:dyDescent="0.3"/>
    <row r="9614" customFormat="1" x14ac:dyDescent="0.3"/>
    <row r="9615" customFormat="1" x14ac:dyDescent="0.3"/>
    <row r="9616" customFormat="1" x14ac:dyDescent="0.3"/>
    <row r="9617" customFormat="1" x14ac:dyDescent="0.3"/>
    <row r="9618" customFormat="1" x14ac:dyDescent="0.3"/>
    <row r="9619" customFormat="1" x14ac:dyDescent="0.3"/>
    <row r="9620" customFormat="1" x14ac:dyDescent="0.3"/>
    <row r="9621" customFormat="1" x14ac:dyDescent="0.3"/>
    <row r="9622" customFormat="1" x14ac:dyDescent="0.3"/>
    <row r="9623" customFormat="1" x14ac:dyDescent="0.3"/>
    <row r="9624" customFormat="1" x14ac:dyDescent="0.3"/>
    <row r="9625" customFormat="1" x14ac:dyDescent="0.3"/>
    <row r="9626" customFormat="1" x14ac:dyDescent="0.3"/>
    <row r="9627" customFormat="1" x14ac:dyDescent="0.3"/>
    <row r="9628" customFormat="1" x14ac:dyDescent="0.3"/>
    <row r="9629" customFormat="1" x14ac:dyDescent="0.3"/>
    <row r="9630" customFormat="1" x14ac:dyDescent="0.3"/>
    <row r="9631" customFormat="1" x14ac:dyDescent="0.3"/>
    <row r="9632" customFormat="1" x14ac:dyDescent="0.3"/>
    <row r="9633" customFormat="1" x14ac:dyDescent="0.3"/>
    <row r="9634" customFormat="1" x14ac:dyDescent="0.3"/>
    <row r="9635" customFormat="1" x14ac:dyDescent="0.3"/>
    <row r="9636" customFormat="1" x14ac:dyDescent="0.3"/>
    <row r="9637" customFormat="1" x14ac:dyDescent="0.3"/>
    <row r="9638" customFormat="1" x14ac:dyDescent="0.3"/>
    <row r="9639" customFormat="1" x14ac:dyDescent="0.3"/>
    <row r="9640" customFormat="1" x14ac:dyDescent="0.3"/>
    <row r="9641" customFormat="1" x14ac:dyDescent="0.3"/>
    <row r="9642" customFormat="1" x14ac:dyDescent="0.3"/>
    <row r="9643" customFormat="1" x14ac:dyDescent="0.3"/>
    <row r="9644" customFormat="1" x14ac:dyDescent="0.3"/>
    <row r="9645" customFormat="1" x14ac:dyDescent="0.3"/>
    <row r="9646" customFormat="1" x14ac:dyDescent="0.3"/>
    <row r="9647" customFormat="1" x14ac:dyDescent="0.3"/>
    <row r="9648" customFormat="1" x14ac:dyDescent="0.3"/>
    <row r="9649" customFormat="1" x14ac:dyDescent="0.3"/>
    <row r="9650" customFormat="1" x14ac:dyDescent="0.3"/>
    <row r="9651" customFormat="1" x14ac:dyDescent="0.3"/>
    <row r="9652" customFormat="1" x14ac:dyDescent="0.3"/>
    <row r="9653" customFormat="1" x14ac:dyDescent="0.3"/>
    <row r="9654" customFormat="1" x14ac:dyDescent="0.3"/>
    <row r="9655" customFormat="1" x14ac:dyDescent="0.3"/>
    <row r="9656" customFormat="1" x14ac:dyDescent="0.3"/>
    <row r="9657" customFormat="1" x14ac:dyDescent="0.3"/>
    <row r="9658" customFormat="1" x14ac:dyDescent="0.3"/>
    <row r="9659" customFormat="1" x14ac:dyDescent="0.3"/>
    <row r="9660" customFormat="1" x14ac:dyDescent="0.3"/>
    <row r="9661" customFormat="1" x14ac:dyDescent="0.3"/>
    <row r="9662" customFormat="1" x14ac:dyDescent="0.3"/>
    <row r="9663" customFormat="1" x14ac:dyDescent="0.3"/>
    <row r="9664" customFormat="1" x14ac:dyDescent="0.3"/>
    <row r="9665" customFormat="1" x14ac:dyDescent="0.3"/>
    <row r="9666" customFormat="1" x14ac:dyDescent="0.3"/>
    <row r="9667" customFormat="1" x14ac:dyDescent="0.3"/>
    <row r="9668" customFormat="1" x14ac:dyDescent="0.3"/>
    <row r="9669" customFormat="1" x14ac:dyDescent="0.3"/>
    <row r="9670" customFormat="1" x14ac:dyDescent="0.3"/>
    <row r="9671" customFormat="1" x14ac:dyDescent="0.3"/>
    <row r="9672" customFormat="1" x14ac:dyDescent="0.3"/>
    <row r="9673" customFormat="1" x14ac:dyDescent="0.3"/>
    <row r="9674" customFormat="1" x14ac:dyDescent="0.3"/>
    <row r="9675" customFormat="1" x14ac:dyDescent="0.3"/>
    <row r="9676" customFormat="1" x14ac:dyDescent="0.3"/>
    <row r="9677" customFormat="1" x14ac:dyDescent="0.3"/>
    <row r="9678" customFormat="1" x14ac:dyDescent="0.3"/>
    <row r="9679" customFormat="1" x14ac:dyDescent="0.3"/>
    <row r="9680" customFormat="1" x14ac:dyDescent="0.3"/>
    <row r="9681" customFormat="1" x14ac:dyDescent="0.3"/>
    <row r="9682" customFormat="1" x14ac:dyDescent="0.3"/>
    <row r="9683" customFormat="1" x14ac:dyDescent="0.3"/>
    <row r="9684" customFormat="1" x14ac:dyDescent="0.3"/>
    <row r="9685" customFormat="1" x14ac:dyDescent="0.3"/>
    <row r="9686" customFormat="1" x14ac:dyDescent="0.3"/>
    <row r="9687" customFormat="1" x14ac:dyDescent="0.3"/>
    <row r="9688" customFormat="1" x14ac:dyDescent="0.3"/>
    <row r="9689" customFormat="1" x14ac:dyDescent="0.3"/>
    <row r="9690" customFormat="1" x14ac:dyDescent="0.3"/>
    <row r="9691" customFormat="1" x14ac:dyDescent="0.3"/>
    <row r="9692" customFormat="1" x14ac:dyDescent="0.3"/>
    <row r="9693" customFormat="1" x14ac:dyDescent="0.3"/>
    <row r="9694" customFormat="1" x14ac:dyDescent="0.3"/>
    <row r="9695" customFormat="1" x14ac:dyDescent="0.3"/>
    <row r="9696" customFormat="1" x14ac:dyDescent="0.3"/>
    <row r="9697" customFormat="1" x14ac:dyDescent="0.3"/>
    <row r="9698" customFormat="1" x14ac:dyDescent="0.3"/>
    <row r="9699" customFormat="1" x14ac:dyDescent="0.3"/>
    <row r="9700" customFormat="1" x14ac:dyDescent="0.3"/>
    <row r="9701" customFormat="1" x14ac:dyDescent="0.3"/>
    <row r="9702" customFormat="1" x14ac:dyDescent="0.3"/>
    <row r="9703" customFormat="1" x14ac:dyDescent="0.3"/>
    <row r="9704" customFormat="1" x14ac:dyDescent="0.3"/>
    <row r="9705" customFormat="1" x14ac:dyDescent="0.3"/>
    <row r="9706" customFormat="1" x14ac:dyDescent="0.3"/>
    <row r="9707" customFormat="1" x14ac:dyDescent="0.3"/>
    <row r="9708" customFormat="1" x14ac:dyDescent="0.3"/>
    <row r="9709" customFormat="1" x14ac:dyDescent="0.3"/>
    <row r="9710" customFormat="1" x14ac:dyDescent="0.3"/>
    <row r="9711" customFormat="1" x14ac:dyDescent="0.3"/>
    <row r="9712" customFormat="1" x14ac:dyDescent="0.3"/>
    <row r="9713" customFormat="1" x14ac:dyDescent="0.3"/>
    <row r="9714" customFormat="1" x14ac:dyDescent="0.3"/>
    <row r="9715" customFormat="1" x14ac:dyDescent="0.3"/>
    <row r="9716" customFormat="1" x14ac:dyDescent="0.3"/>
    <row r="9717" customFormat="1" x14ac:dyDescent="0.3"/>
    <row r="9718" customFormat="1" x14ac:dyDescent="0.3"/>
    <row r="9719" customFormat="1" x14ac:dyDescent="0.3"/>
    <row r="9720" customFormat="1" x14ac:dyDescent="0.3"/>
    <row r="9721" customFormat="1" x14ac:dyDescent="0.3"/>
    <row r="9722" customFormat="1" x14ac:dyDescent="0.3"/>
    <row r="9723" customFormat="1" x14ac:dyDescent="0.3"/>
    <row r="9724" customFormat="1" x14ac:dyDescent="0.3"/>
    <row r="9725" customFormat="1" x14ac:dyDescent="0.3"/>
    <row r="9726" customFormat="1" x14ac:dyDescent="0.3"/>
    <row r="9727" customFormat="1" x14ac:dyDescent="0.3"/>
    <row r="9728" customFormat="1" x14ac:dyDescent="0.3"/>
    <row r="9729" customFormat="1" x14ac:dyDescent="0.3"/>
    <row r="9730" customFormat="1" x14ac:dyDescent="0.3"/>
    <row r="9731" customFormat="1" x14ac:dyDescent="0.3"/>
    <row r="9732" customFormat="1" x14ac:dyDescent="0.3"/>
    <row r="9733" customFormat="1" x14ac:dyDescent="0.3"/>
    <row r="9734" customFormat="1" x14ac:dyDescent="0.3"/>
    <row r="9735" customFormat="1" x14ac:dyDescent="0.3"/>
    <row r="9736" customFormat="1" x14ac:dyDescent="0.3"/>
    <row r="9737" customFormat="1" x14ac:dyDescent="0.3"/>
    <row r="9738" customFormat="1" x14ac:dyDescent="0.3"/>
    <row r="9739" customFormat="1" x14ac:dyDescent="0.3"/>
    <row r="9740" customFormat="1" x14ac:dyDescent="0.3"/>
    <row r="9741" customFormat="1" x14ac:dyDescent="0.3"/>
    <row r="9742" customFormat="1" x14ac:dyDescent="0.3"/>
    <row r="9743" customFormat="1" x14ac:dyDescent="0.3"/>
    <row r="9744" customFormat="1" x14ac:dyDescent="0.3"/>
    <row r="9745" customFormat="1" x14ac:dyDescent="0.3"/>
    <row r="9746" customFormat="1" x14ac:dyDescent="0.3"/>
    <row r="9747" customFormat="1" x14ac:dyDescent="0.3"/>
    <row r="9748" customFormat="1" x14ac:dyDescent="0.3"/>
    <row r="9749" customFormat="1" x14ac:dyDescent="0.3"/>
    <row r="9750" customFormat="1" x14ac:dyDescent="0.3"/>
    <row r="9751" customFormat="1" x14ac:dyDescent="0.3"/>
    <row r="9752" customFormat="1" x14ac:dyDescent="0.3"/>
    <row r="9753" customFormat="1" x14ac:dyDescent="0.3"/>
    <row r="9754" customFormat="1" x14ac:dyDescent="0.3"/>
    <row r="9755" customFormat="1" x14ac:dyDescent="0.3"/>
    <row r="9756" customFormat="1" x14ac:dyDescent="0.3"/>
    <row r="9757" customFormat="1" x14ac:dyDescent="0.3"/>
    <row r="9758" customFormat="1" x14ac:dyDescent="0.3"/>
    <row r="9759" customFormat="1" x14ac:dyDescent="0.3"/>
    <row r="9760" customFormat="1" x14ac:dyDescent="0.3"/>
    <row r="9761" customFormat="1" x14ac:dyDescent="0.3"/>
    <row r="9762" customFormat="1" x14ac:dyDescent="0.3"/>
    <row r="9763" customFormat="1" x14ac:dyDescent="0.3"/>
    <row r="9764" customFormat="1" x14ac:dyDescent="0.3"/>
    <row r="9765" customFormat="1" x14ac:dyDescent="0.3"/>
    <row r="9766" customFormat="1" x14ac:dyDescent="0.3"/>
    <row r="9767" customFormat="1" x14ac:dyDescent="0.3"/>
    <row r="9768" customFormat="1" x14ac:dyDescent="0.3"/>
    <row r="9769" customFormat="1" x14ac:dyDescent="0.3"/>
    <row r="9770" customFormat="1" x14ac:dyDescent="0.3"/>
    <row r="9771" customFormat="1" x14ac:dyDescent="0.3"/>
    <row r="9772" customFormat="1" x14ac:dyDescent="0.3"/>
    <row r="9773" customFormat="1" x14ac:dyDescent="0.3"/>
    <row r="9774" customFormat="1" x14ac:dyDescent="0.3"/>
    <row r="9775" customFormat="1" x14ac:dyDescent="0.3"/>
    <row r="9776" customFormat="1" x14ac:dyDescent="0.3"/>
    <row r="9777" customFormat="1" x14ac:dyDescent="0.3"/>
    <row r="9778" customFormat="1" x14ac:dyDescent="0.3"/>
    <row r="9779" customFormat="1" x14ac:dyDescent="0.3"/>
    <row r="9780" customFormat="1" x14ac:dyDescent="0.3"/>
    <row r="9781" customFormat="1" x14ac:dyDescent="0.3"/>
    <row r="9782" customFormat="1" x14ac:dyDescent="0.3"/>
    <row r="9783" customFormat="1" x14ac:dyDescent="0.3"/>
    <row r="9784" customFormat="1" x14ac:dyDescent="0.3"/>
    <row r="9785" customFormat="1" x14ac:dyDescent="0.3"/>
    <row r="9786" customFormat="1" x14ac:dyDescent="0.3"/>
    <row r="9787" customFormat="1" x14ac:dyDescent="0.3"/>
    <row r="9788" customFormat="1" x14ac:dyDescent="0.3"/>
    <row r="9789" customFormat="1" x14ac:dyDescent="0.3"/>
    <row r="9790" customFormat="1" x14ac:dyDescent="0.3"/>
    <row r="9791" customFormat="1" x14ac:dyDescent="0.3"/>
    <row r="9792" customFormat="1" x14ac:dyDescent="0.3"/>
    <row r="9793" customFormat="1" x14ac:dyDescent="0.3"/>
    <row r="9794" customFormat="1" x14ac:dyDescent="0.3"/>
    <row r="9795" customFormat="1" x14ac:dyDescent="0.3"/>
    <row r="9796" customFormat="1" x14ac:dyDescent="0.3"/>
    <row r="9797" customFormat="1" x14ac:dyDescent="0.3"/>
    <row r="9798" customFormat="1" x14ac:dyDescent="0.3"/>
    <row r="9799" customFormat="1" x14ac:dyDescent="0.3"/>
    <row r="9800" customFormat="1" x14ac:dyDescent="0.3"/>
    <row r="9801" customFormat="1" x14ac:dyDescent="0.3"/>
    <row r="9802" customFormat="1" x14ac:dyDescent="0.3"/>
    <row r="9803" customFormat="1" x14ac:dyDescent="0.3"/>
    <row r="9804" customFormat="1" x14ac:dyDescent="0.3"/>
    <row r="9805" customFormat="1" x14ac:dyDescent="0.3"/>
    <row r="9806" customFormat="1" x14ac:dyDescent="0.3"/>
    <row r="9807" customFormat="1" x14ac:dyDescent="0.3"/>
    <row r="9808" customFormat="1" x14ac:dyDescent="0.3"/>
    <row r="9809" customFormat="1" x14ac:dyDescent="0.3"/>
    <row r="9810" customFormat="1" x14ac:dyDescent="0.3"/>
    <row r="9811" customFormat="1" x14ac:dyDescent="0.3"/>
    <row r="9812" customFormat="1" x14ac:dyDescent="0.3"/>
    <row r="9813" customFormat="1" x14ac:dyDescent="0.3"/>
    <row r="9814" customFormat="1" x14ac:dyDescent="0.3"/>
    <row r="9815" customFormat="1" x14ac:dyDescent="0.3"/>
    <row r="9816" customFormat="1" x14ac:dyDescent="0.3"/>
    <row r="9817" customFormat="1" x14ac:dyDescent="0.3"/>
    <row r="9818" customFormat="1" x14ac:dyDescent="0.3"/>
    <row r="9819" customFormat="1" x14ac:dyDescent="0.3"/>
    <row r="9820" customFormat="1" x14ac:dyDescent="0.3"/>
    <row r="9821" customFormat="1" x14ac:dyDescent="0.3"/>
    <row r="9822" customFormat="1" x14ac:dyDescent="0.3"/>
    <row r="9823" customFormat="1" x14ac:dyDescent="0.3"/>
    <row r="9824" customFormat="1" x14ac:dyDescent="0.3"/>
    <row r="9825" customFormat="1" x14ac:dyDescent="0.3"/>
    <row r="9826" customFormat="1" x14ac:dyDescent="0.3"/>
    <row r="9827" customFormat="1" x14ac:dyDescent="0.3"/>
    <row r="9828" customFormat="1" x14ac:dyDescent="0.3"/>
    <row r="9829" customFormat="1" x14ac:dyDescent="0.3"/>
    <row r="9830" customFormat="1" x14ac:dyDescent="0.3"/>
    <row r="9831" customFormat="1" x14ac:dyDescent="0.3"/>
    <row r="9832" customFormat="1" x14ac:dyDescent="0.3"/>
    <row r="9833" customFormat="1" x14ac:dyDescent="0.3"/>
    <row r="9834" customFormat="1" x14ac:dyDescent="0.3"/>
    <row r="9835" customFormat="1" x14ac:dyDescent="0.3"/>
    <row r="9836" customFormat="1" x14ac:dyDescent="0.3"/>
    <row r="9837" customFormat="1" x14ac:dyDescent="0.3"/>
    <row r="9838" customFormat="1" x14ac:dyDescent="0.3"/>
    <row r="9839" customFormat="1" x14ac:dyDescent="0.3"/>
    <row r="9840" customFormat="1" x14ac:dyDescent="0.3"/>
    <row r="9841" customFormat="1" x14ac:dyDescent="0.3"/>
    <row r="9842" customFormat="1" x14ac:dyDescent="0.3"/>
    <row r="9843" customFormat="1" x14ac:dyDescent="0.3"/>
    <row r="9844" customFormat="1" x14ac:dyDescent="0.3"/>
    <row r="9845" customFormat="1" x14ac:dyDescent="0.3"/>
    <row r="9846" customFormat="1" x14ac:dyDescent="0.3"/>
    <row r="9847" customFormat="1" x14ac:dyDescent="0.3"/>
    <row r="9848" customFormat="1" x14ac:dyDescent="0.3"/>
    <row r="9849" customFormat="1" x14ac:dyDescent="0.3"/>
    <row r="9850" customFormat="1" x14ac:dyDescent="0.3"/>
    <row r="9851" customFormat="1" x14ac:dyDescent="0.3"/>
    <row r="9852" customFormat="1" x14ac:dyDescent="0.3"/>
    <row r="9853" customFormat="1" x14ac:dyDescent="0.3"/>
    <row r="9854" customFormat="1" x14ac:dyDescent="0.3"/>
    <row r="9855" customFormat="1" x14ac:dyDescent="0.3"/>
    <row r="9856" customFormat="1" x14ac:dyDescent="0.3"/>
    <row r="9857" customFormat="1" x14ac:dyDescent="0.3"/>
    <row r="9858" customFormat="1" x14ac:dyDescent="0.3"/>
    <row r="9859" customFormat="1" x14ac:dyDescent="0.3"/>
    <row r="9860" customFormat="1" x14ac:dyDescent="0.3"/>
    <row r="9861" customFormat="1" x14ac:dyDescent="0.3"/>
    <row r="9862" customFormat="1" x14ac:dyDescent="0.3"/>
    <row r="9863" customFormat="1" x14ac:dyDescent="0.3"/>
    <row r="9864" customFormat="1" x14ac:dyDescent="0.3"/>
    <row r="9865" customFormat="1" x14ac:dyDescent="0.3"/>
    <row r="9866" customFormat="1" x14ac:dyDescent="0.3"/>
    <row r="9867" customFormat="1" x14ac:dyDescent="0.3"/>
    <row r="9868" customFormat="1" x14ac:dyDescent="0.3"/>
    <row r="9869" customFormat="1" x14ac:dyDescent="0.3"/>
    <row r="9870" customFormat="1" x14ac:dyDescent="0.3"/>
    <row r="9871" customFormat="1" x14ac:dyDescent="0.3"/>
    <row r="9872" customFormat="1" x14ac:dyDescent="0.3"/>
    <row r="9873" customFormat="1" x14ac:dyDescent="0.3"/>
    <row r="9874" customFormat="1" x14ac:dyDescent="0.3"/>
    <row r="9875" customFormat="1" x14ac:dyDescent="0.3"/>
    <row r="9876" customFormat="1" x14ac:dyDescent="0.3"/>
    <row r="9877" customFormat="1" x14ac:dyDescent="0.3"/>
    <row r="9878" customFormat="1" x14ac:dyDescent="0.3"/>
    <row r="9879" customFormat="1" x14ac:dyDescent="0.3"/>
    <row r="9880" customFormat="1" x14ac:dyDescent="0.3"/>
    <row r="9881" customFormat="1" x14ac:dyDescent="0.3"/>
    <row r="9882" customFormat="1" x14ac:dyDescent="0.3"/>
    <row r="9883" customFormat="1" x14ac:dyDescent="0.3"/>
    <row r="9884" customFormat="1" x14ac:dyDescent="0.3"/>
    <row r="9885" customFormat="1" x14ac:dyDescent="0.3"/>
    <row r="9886" customFormat="1" x14ac:dyDescent="0.3"/>
    <row r="9887" customFormat="1" x14ac:dyDescent="0.3"/>
    <row r="9888" customFormat="1" x14ac:dyDescent="0.3"/>
    <row r="9889" customFormat="1" x14ac:dyDescent="0.3"/>
    <row r="9890" customFormat="1" x14ac:dyDescent="0.3"/>
    <row r="9891" customFormat="1" x14ac:dyDescent="0.3"/>
    <row r="9892" customFormat="1" x14ac:dyDescent="0.3"/>
    <row r="9893" customFormat="1" x14ac:dyDescent="0.3"/>
    <row r="9894" customFormat="1" x14ac:dyDescent="0.3"/>
    <row r="9895" customFormat="1" x14ac:dyDescent="0.3"/>
    <row r="9896" customFormat="1" x14ac:dyDescent="0.3"/>
    <row r="9897" customFormat="1" x14ac:dyDescent="0.3"/>
    <row r="9898" customFormat="1" x14ac:dyDescent="0.3"/>
    <row r="9899" customFormat="1" x14ac:dyDescent="0.3"/>
    <row r="9900" customFormat="1" x14ac:dyDescent="0.3"/>
    <row r="9901" customFormat="1" x14ac:dyDescent="0.3"/>
    <row r="9902" customFormat="1" x14ac:dyDescent="0.3"/>
    <row r="9903" customFormat="1" x14ac:dyDescent="0.3"/>
    <row r="9904" customFormat="1" x14ac:dyDescent="0.3"/>
    <row r="9905" customFormat="1" x14ac:dyDescent="0.3"/>
    <row r="9906" customFormat="1" x14ac:dyDescent="0.3"/>
    <row r="9907" customFormat="1" x14ac:dyDescent="0.3"/>
    <row r="9908" customFormat="1" x14ac:dyDescent="0.3"/>
    <row r="9909" customFormat="1" x14ac:dyDescent="0.3"/>
    <row r="9910" customFormat="1" x14ac:dyDescent="0.3"/>
    <row r="9911" customFormat="1" x14ac:dyDescent="0.3"/>
    <row r="9912" customFormat="1" x14ac:dyDescent="0.3"/>
    <row r="9913" customFormat="1" x14ac:dyDescent="0.3"/>
    <row r="9914" customFormat="1" x14ac:dyDescent="0.3"/>
    <row r="9915" customFormat="1" x14ac:dyDescent="0.3"/>
    <row r="9916" customFormat="1" x14ac:dyDescent="0.3"/>
    <row r="9917" customFormat="1" x14ac:dyDescent="0.3"/>
    <row r="9918" customFormat="1" x14ac:dyDescent="0.3"/>
    <row r="9919" customFormat="1" x14ac:dyDescent="0.3"/>
    <row r="9920" customFormat="1" x14ac:dyDescent="0.3"/>
    <row r="9921" customFormat="1" x14ac:dyDescent="0.3"/>
    <row r="9922" customFormat="1" x14ac:dyDescent="0.3"/>
    <row r="9923" customFormat="1" x14ac:dyDescent="0.3"/>
    <row r="9924" customFormat="1" x14ac:dyDescent="0.3"/>
    <row r="9925" customFormat="1" x14ac:dyDescent="0.3"/>
    <row r="9926" customFormat="1" x14ac:dyDescent="0.3"/>
    <row r="9927" customFormat="1" x14ac:dyDescent="0.3"/>
    <row r="9928" customFormat="1" x14ac:dyDescent="0.3"/>
    <row r="9929" customFormat="1" x14ac:dyDescent="0.3"/>
    <row r="9930" customFormat="1" x14ac:dyDescent="0.3"/>
    <row r="9931" customFormat="1" x14ac:dyDescent="0.3"/>
    <row r="9932" customFormat="1" x14ac:dyDescent="0.3"/>
    <row r="9933" customFormat="1" x14ac:dyDescent="0.3"/>
    <row r="9934" customFormat="1" x14ac:dyDescent="0.3"/>
    <row r="9935" customFormat="1" x14ac:dyDescent="0.3"/>
    <row r="9936" customFormat="1" x14ac:dyDescent="0.3"/>
    <row r="9937" customFormat="1" x14ac:dyDescent="0.3"/>
    <row r="9938" customFormat="1" x14ac:dyDescent="0.3"/>
    <row r="9939" customFormat="1" x14ac:dyDescent="0.3"/>
    <row r="9940" customFormat="1" x14ac:dyDescent="0.3"/>
    <row r="9941" customFormat="1" x14ac:dyDescent="0.3"/>
    <row r="9942" customFormat="1" x14ac:dyDescent="0.3"/>
    <row r="9943" customFormat="1" x14ac:dyDescent="0.3"/>
    <row r="9944" customFormat="1" x14ac:dyDescent="0.3"/>
    <row r="9945" customFormat="1" x14ac:dyDescent="0.3"/>
    <row r="9946" customFormat="1" x14ac:dyDescent="0.3"/>
    <row r="9947" customFormat="1" x14ac:dyDescent="0.3"/>
    <row r="9948" customFormat="1" x14ac:dyDescent="0.3"/>
    <row r="9949" customFormat="1" x14ac:dyDescent="0.3"/>
    <row r="9950" customFormat="1" x14ac:dyDescent="0.3"/>
    <row r="9951" customFormat="1" x14ac:dyDescent="0.3"/>
    <row r="9952" customFormat="1" x14ac:dyDescent="0.3"/>
    <row r="9953" customFormat="1" x14ac:dyDescent="0.3"/>
    <row r="9954" customFormat="1" x14ac:dyDescent="0.3"/>
    <row r="9955" customFormat="1" x14ac:dyDescent="0.3"/>
    <row r="9956" customFormat="1" x14ac:dyDescent="0.3"/>
    <row r="9957" customFormat="1" x14ac:dyDescent="0.3"/>
    <row r="9958" customFormat="1" x14ac:dyDescent="0.3"/>
    <row r="9959" customFormat="1" x14ac:dyDescent="0.3"/>
    <row r="9960" customFormat="1" x14ac:dyDescent="0.3"/>
    <row r="9961" customFormat="1" x14ac:dyDescent="0.3"/>
    <row r="9962" customFormat="1" x14ac:dyDescent="0.3"/>
    <row r="9963" customFormat="1" x14ac:dyDescent="0.3"/>
    <row r="9964" customFormat="1" x14ac:dyDescent="0.3"/>
    <row r="9965" customFormat="1" x14ac:dyDescent="0.3"/>
    <row r="9966" customFormat="1" x14ac:dyDescent="0.3"/>
    <row r="9967" customFormat="1" x14ac:dyDescent="0.3"/>
    <row r="9968" customFormat="1" x14ac:dyDescent="0.3"/>
    <row r="9969" customFormat="1" x14ac:dyDescent="0.3"/>
    <row r="9970" customFormat="1" x14ac:dyDescent="0.3"/>
    <row r="9971" customFormat="1" x14ac:dyDescent="0.3"/>
    <row r="9972" customFormat="1" x14ac:dyDescent="0.3"/>
    <row r="9973" customFormat="1" x14ac:dyDescent="0.3"/>
    <row r="9974" customFormat="1" x14ac:dyDescent="0.3"/>
    <row r="9975" customFormat="1" x14ac:dyDescent="0.3"/>
    <row r="9976" customFormat="1" x14ac:dyDescent="0.3"/>
    <row r="9977" customFormat="1" x14ac:dyDescent="0.3"/>
    <row r="9978" customFormat="1" x14ac:dyDescent="0.3"/>
    <row r="9979" customFormat="1" x14ac:dyDescent="0.3"/>
    <row r="9980" customFormat="1" x14ac:dyDescent="0.3"/>
    <row r="9981" customFormat="1" x14ac:dyDescent="0.3"/>
    <row r="9982" customFormat="1" x14ac:dyDescent="0.3"/>
    <row r="9983" customFormat="1" x14ac:dyDescent="0.3"/>
    <row r="9984" customFormat="1" x14ac:dyDescent="0.3"/>
    <row r="9985" customFormat="1" x14ac:dyDescent="0.3"/>
    <row r="9986" customFormat="1" x14ac:dyDescent="0.3"/>
    <row r="9987" customFormat="1" x14ac:dyDescent="0.3"/>
    <row r="9988" customFormat="1" x14ac:dyDescent="0.3"/>
    <row r="9989" customFormat="1" x14ac:dyDescent="0.3"/>
    <row r="9990" customFormat="1" x14ac:dyDescent="0.3"/>
    <row r="9991" customFormat="1" x14ac:dyDescent="0.3"/>
    <row r="9992" customFormat="1" x14ac:dyDescent="0.3"/>
    <row r="9993" customFormat="1" x14ac:dyDescent="0.3"/>
    <row r="9994" customFormat="1" x14ac:dyDescent="0.3"/>
    <row r="9995" customFormat="1" x14ac:dyDescent="0.3"/>
    <row r="9996" customFormat="1" x14ac:dyDescent="0.3"/>
    <row r="9997" customFormat="1" x14ac:dyDescent="0.3"/>
    <row r="9998" customFormat="1" x14ac:dyDescent="0.3"/>
    <row r="9999" customFormat="1" x14ac:dyDescent="0.3"/>
    <row r="10000" customFormat="1" x14ac:dyDescent="0.3"/>
    <row r="10001" customFormat="1" x14ac:dyDescent="0.3"/>
    <row r="10002" customFormat="1" x14ac:dyDescent="0.3"/>
    <row r="10003" customFormat="1" x14ac:dyDescent="0.3"/>
    <row r="10004" customFormat="1" x14ac:dyDescent="0.3"/>
    <row r="10005" customFormat="1" x14ac:dyDescent="0.3"/>
    <row r="10006" customFormat="1" x14ac:dyDescent="0.3"/>
    <row r="10007" customFormat="1" x14ac:dyDescent="0.3"/>
    <row r="10008" customFormat="1" x14ac:dyDescent="0.3"/>
    <row r="10009" customFormat="1" x14ac:dyDescent="0.3"/>
    <row r="10010" customFormat="1" x14ac:dyDescent="0.3"/>
    <row r="10011" customFormat="1" x14ac:dyDescent="0.3"/>
    <row r="10012" customFormat="1" x14ac:dyDescent="0.3"/>
    <row r="10013" customFormat="1" x14ac:dyDescent="0.3"/>
    <row r="10014" customFormat="1" x14ac:dyDescent="0.3"/>
    <row r="10015" customFormat="1" x14ac:dyDescent="0.3"/>
    <row r="10016" customFormat="1" x14ac:dyDescent="0.3"/>
    <row r="10017" customFormat="1" x14ac:dyDescent="0.3"/>
    <row r="10018" customFormat="1" x14ac:dyDescent="0.3"/>
    <row r="10019" customFormat="1" x14ac:dyDescent="0.3"/>
    <row r="10020" customFormat="1" x14ac:dyDescent="0.3"/>
    <row r="10021" customFormat="1" x14ac:dyDescent="0.3"/>
    <row r="10022" customFormat="1" x14ac:dyDescent="0.3"/>
    <row r="10023" customFormat="1" x14ac:dyDescent="0.3"/>
    <row r="10024" customFormat="1" x14ac:dyDescent="0.3"/>
    <row r="10025" customFormat="1" x14ac:dyDescent="0.3"/>
    <row r="10026" customFormat="1" x14ac:dyDescent="0.3"/>
    <row r="10027" customFormat="1" x14ac:dyDescent="0.3"/>
    <row r="10028" customFormat="1" x14ac:dyDescent="0.3"/>
    <row r="10029" customFormat="1" x14ac:dyDescent="0.3"/>
    <row r="10030" customFormat="1" x14ac:dyDescent="0.3"/>
    <row r="10031" customFormat="1" x14ac:dyDescent="0.3"/>
    <row r="10032" customFormat="1" x14ac:dyDescent="0.3"/>
    <row r="10033" customFormat="1" x14ac:dyDescent="0.3"/>
    <row r="10034" customFormat="1" x14ac:dyDescent="0.3"/>
    <row r="10035" customFormat="1" x14ac:dyDescent="0.3"/>
    <row r="10036" customFormat="1" x14ac:dyDescent="0.3"/>
    <row r="10037" customFormat="1" x14ac:dyDescent="0.3"/>
    <row r="10038" customFormat="1" x14ac:dyDescent="0.3"/>
    <row r="10039" customFormat="1" x14ac:dyDescent="0.3"/>
    <row r="10040" customFormat="1" x14ac:dyDescent="0.3"/>
    <row r="10041" customFormat="1" x14ac:dyDescent="0.3"/>
    <row r="10042" customFormat="1" x14ac:dyDescent="0.3"/>
    <row r="10043" customFormat="1" x14ac:dyDescent="0.3"/>
    <row r="10044" customFormat="1" x14ac:dyDescent="0.3"/>
    <row r="10045" customFormat="1" x14ac:dyDescent="0.3"/>
    <row r="10046" customFormat="1" x14ac:dyDescent="0.3"/>
    <row r="10047" customFormat="1" x14ac:dyDescent="0.3"/>
    <row r="10048" customFormat="1" x14ac:dyDescent="0.3"/>
    <row r="10049" customFormat="1" x14ac:dyDescent="0.3"/>
    <row r="10050" customFormat="1" x14ac:dyDescent="0.3"/>
    <row r="10051" customFormat="1" x14ac:dyDescent="0.3"/>
    <row r="10052" customFormat="1" x14ac:dyDescent="0.3"/>
    <row r="10053" customFormat="1" x14ac:dyDescent="0.3"/>
    <row r="10054" customFormat="1" x14ac:dyDescent="0.3"/>
    <row r="10055" customFormat="1" x14ac:dyDescent="0.3"/>
    <row r="10056" customFormat="1" x14ac:dyDescent="0.3"/>
    <row r="10057" customFormat="1" x14ac:dyDescent="0.3"/>
    <row r="10058" customFormat="1" x14ac:dyDescent="0.3"/>
    <row r="10059" customFormat="1" x14ac:dyDescent="0.3"/>
    <row r="10060" customFormat="1" x14ac:dyDescent="0.3"/>
    <row r="10061" customFormat="1" x14ac:dyDescent="0.3"/>
    <row r="10062" customFormat="1" x14ac:dyDescent="0.3"/>
    <row r="10063" customFormat="1" x14ac:dyDescent="0.3"/>
    <row r="10064" customFormat="1" x14ac:dyDescent="0.3"/>
    <row r="10065" customFormat="1" x14ac:dyDescent="0.3"/>
    <row r="10066" customFormat="1" x14ac:dyDescent="0.3"/>
    <row r="10067" customFormat="1" x14ac:dyDescent="0.3"/>
    <row r="10068" customFormat="1" x14ac:dyDescent="0.3"/>
    <row r="10069" customFormat="1" x14ac:dyDescent="0.3"/>
    <row r="10070" customFormat="1" x14ac:dyDescent="0.3"/>
    <row r="10071" customFormat="1" x14ac:dyDescent="0.3"/>
    <row r="10072" customFormat="1" x14ac:dyDescent="0.3"/>
    <row r="10073" customFormat="1" x14ac:dyDescent="0.3"/>
    <row r="10074" customFormat="1" x14ac:dyDescent="0.3"/>
    <row r="10075" customFormat="1" x14ac:dyDescent="0.3"/>
    <row r="10076" customFormat="1" x14ac:dyDescent="0.3"/>
    <row r="10077" customFormat="1" x14ac:dyDescent="0.3"/>
    <row r="10078" customFormat="1" x14ac:dyDescent="0.3"/>
    <row r="10079" customFormat="1" x14ac:dyDescent="0.3"/>
    <row r="10080" customFormat="1" x14ac:dyDescent="0.3"/>
    <row r="10081" customFormat="1" x14ac:dyDescent="0.3"/>
    <row r="10082" customFormat="1" x14ac:dyDescent="0.3"/>
    <row r="10083" customFormat="1" x14ac:dyDescent="0.3"/>
    <row r="10084" customFormat="1" x14ac:dyDescent="0.3"/>
    <row r="10085" customFormat="1" x14ac:dyDescent="0.3"/>
    <row r="10086" customFormat="1" x14ac:dyDescent="0.3"/>
    <row r="10087" customFormat="1" x14ac:dyDescent="0.3"/>
    <row r="10088" customFormat="1" x14ac:dyDescent="0.3"/>
    <row r="10089" customFormat="1" x14ac:dyDescent="0.3"/>
    <row r="10090" customFormat="1" x14ac:dyDescent="0.3"/>
    <row r="10091" customFormat="1" x14ac:dyDescent="0.3"/>
    <row r="10092" customFormat="1" x14ac:dyDescent="0.3"/>
    <row r="10093" customFormat="1" x14ac:dyDescent="0.3"/>
    <row r="10094" customFormat="1" x14ac:dyDescent="0.3"/>
    <row r="10095" customFormat="1" x14ac:dyDescent="0.3"/>
    <row r="10096" customFormat="1" x14ac:dyDescent="0.3"/>
    <row r="10097" customFormat="1" x14ac:dyDescent="0.3"/>
    <row r="10098" customFormat="1" x14ac:dyDescent="0.3"/>
    <row r="10099" customFormat="1" x14ac:dyDescent="0.3"/>
    <row r="10100" customFormat="1" x14ac:dyDescent="0.3"/>
    <row r="10101" customFormat="1" x14ac:dyDescent="0.3"/>
    <row r="10102" customFormat="1" x14ac:dyDescent="0.3"/>
    <row r="10103" customFormat="1" x14ac:dyDescent="0.3"/>
    <row r="10104" customFormat="1" x14ac:dyDescent="0.3"/>
    <row r="10105" customFormat="1" x14ac:dyDescent="0.3"/>
    <row r="10106" customFormat="1" x14ac:dyDescent="0.3"/>
    <row r="10107" customFormat="1" x14ac:dyDescent="0.3"/>
    <row r="10108" customFormat="1" x14ac:dyDescent="0.3"/>
    <row r="10109" customFormat="1" x14ac:dyDescent="0.3"/>
    <row r="10110" customFormat="1" x14ac:dyDescent="0.3"/>
    <row r="10111" customFormat="1" x14ac:dyDescent="0.3"/>
    <row r="10112" customFormat="1" x14ac:dyDescent="0.3"/>
    <row r="10113" customFormat="1" x14ac:dyDescent="0.3"/>
    <row r="10114" customFormat="1" x14ac:dyDescent="0.3"/>
    <row r="10115" customFormat="1" x14ac:dyDescent="0.3"/>
    <row r="10116" customFormat="1" x14ac:dyDescent="0.3"/>
    <row r="10117" customFormat="1" x14ac:dyDescent="0.3"/>
    <row r="10118" customFormat="1" x14ac:dyDescent="0.3"/>
    <row r="10119" customFormat="1" x14ac:dyDescent="0.3"/>
    <row r="10120" customFormat="1" x14ac:dyDescent="0.3"/>
    <row r="10121" customFormat="1" x14ac:dyDescent="0.3"/>
    <row r="10122" customFormat="1" x14ac:dyDescent="0.3"/>
    <row r="10123" customFormat="1" x14ac:dyDescent="0.3"/>
    <row r="10124" customFormat="1" x14ac:dyDescent="0.3"/>
    <row r="10125" customFormat="1" x14ac:dyDescent="0.3"/>
    <row r="10126" customFormat="1" x14ac:dyDescent="0.3"/>
    <row r="10127" customFormat="1" x14ac:dyDescent="0.3"/>
    <row r="10128" customFormat="1" x14ac:dyDescent="0.3"/>
    <row r="10129" customFormat="1" x14ac:dyDescent="0.3"/>
    <row r="10130" customFormat="1" x14ac:dyDescent="0.3"/>
    <row r="10131" customFormat="1" x14ac:dyDescent="0.3"/>
    <row r="10132" customFormat="1" x14ac:dyDescent="0.3"/>
    <row r="10133" customFormat="1" x14ac:dyDescent="0.3"/>
    <row r="10134" customFormat="1" x14ac:dyDescent="0.3"/>
    <row r="10135" customFormat="1" x14ac:dyDescent="0.3"/>
    <row r="10136" customFormat="1" x14ac:dyDescent="0.3"/>
    <row r="10137" customFormat="1" x14ac:dyDescent="0.3"/>
    <row r="10138" customFormat="1" x14ac:dyDescent="0.3"/>
    <row r="10139" customFormat="1" x14ac:dyDescent="0.3"/>
    <row r="10140" customFormat="1" x14ac:dyDescent="0.3"/>
    <row r="10141" customFormat="1" x14ac:dyDescent="0.3"/>
    <row r="10142" customFormat="1" x14ac:dyDescent="0.3"/>
    <row r="10143" customFormat="1" x14ac:dyDescent="0.3"/>
    <row r="10144" customFormat="1" x14ac:dyDescent="0.3"/>
    <row r="10145" customFormat="1" x14ac:dyDescent="0.3"/>
    <row r="10146" customFormat="1" x14ac:dyDescent="0.3"/>
    <row r="10147" customFormat="1" x14ac:dyDescent="0.3"/>
    <row r="10148" customFormat="1" x14ac:dyDescent="0.3"/>
    <row r="10149" customFormat="1" x14ac:dyDescent="0.3"/>
    <row r="10150" customFormat="1" x14ac:dyDescent="0.3"/>
    <row r="10151" customFormat="1" x14ac:dyDescent="0.3"/>
    <row r="10152" customFormat="1" x14ac:dyDescent="0.3"/>
    <row r="10153" customFormat="1" x14ac:dyDescent="0.3"/>
    <row r="10154" customFormat="1" x14ac:dyDescent="0.3"/>
    <row r="10155" customFormat="1" x14ac:dyDescent="0.3"/>
    <row r="10156" customFormat="1" x14ac:dyDescent="0.3"/>
    <row r="10157" customFormat="1" x14ac:dyDescent="0.3"/>
    <row r="10158" customFormat="1" x14ac:dyDescent="0.3"/>
    <row r="10159" customFormat="1" x14ac:dyDescent="0.3"/>
    <row r="10160" customFormat="1" x14ac:dyDescent="0.3"/>
    <row r="10161" customFormat="1" x14ac:dyDescent="0.3"/>
    <row r="10162" customFormat="1" x14ac:dyDescent="0.3"/>
    <row r="10163" customFormat="1" x14ac:dyDescent="0.3"/>
    <row r="10164" customFormat="1" x14ac:dyDescent="0.3"/>
    <row r="10165" customFormat="1" x14ac:dyDescent="0.3"/>
    <row r="10166" customFormat="1" x14ac:dyDescent="0.3"/>
    <row r="10167" customFormat="1" x14ac:dyDescent="0.3"/>
    <row r="10168" customFormat="1" x14ac:dyDescent="0.3"/>
    <row r="10169" customFormat="1" x14ac:dyDescent="0.3"/>
    <row r="10170" customFormat="1" x14ac:dyDescent="0.3"/>
    <row r="10171" customFormat="1" x14ac:dyDescent="0.3"/>
    <row r="10172" customFormat="1" x14ac:dyDescent="0.3"/>
    <row r="10173" customFormat="1" x14ac:dyDescent="0.3"/>
    <row r="10174" customFormat="1" x14ac:dyDescent="0.3"/>
    <row r="10175" customFormat="1" x14ac:dyDescent="0.3"/>
    <row r="10176" customFormat="1" x14ac:dyDescent="0.3"/>
    <row r="10177" customFormat="1" x14ac:dyDescent="0.3"/>
    <row r="10178" customFormat="1" x14ac:dyDescent="0.3"/>
    <row r="10179" customFormat="1" x14ac:dyDescent="0.3"/>
    <row r="10180" customFormat="1" x14ac:dyDescent="0.3"/>
    <row r="10181" customFormat="1" x14ac:dyDescent="0.3"/>
    <row r="10182" customFormat="1" x14ac:dyDescent="0.3"/>
    <row r="10183" customFormat="1" x14ac:dyDescent="0.3"/>
    <row r="10184" customFormat="1" x14ac:dyDescent="0.3"/>
    <row r="10185" customFormat="1" x14ac:dyDescent="0.3"/>
    <row r="10186" customFormat="1" x14ac:dyDescent="0.3"/>
    <row r="10187" customFormat="1" x14ac:dyDescent="0.3"/>
    <row r="10188" customFormat="1" x14ac:dyDescent="0.3"/>
    <row r="10189" customFormat="1" x14ac:dyDescent="0.3"/>
    <row r="10190" customFormat="1" x14ac:dyDescent="0.3"/>
    <row r="10191" customFormat="1" x14ac:dyDescent="0.3"/>
    <row r="10192" customFormat="1" x14ac:dyDescent="0.3"/>
    <row r="10193" customFormat="1" x14ac:dyDescent="0.3"/>
    <row r="10194" customFormat="1" x14ac:dyDescent="0.3"/>
    <row r="10195" customFormat="1" x14ac:dyDescent="0.3"/>
    <row r="10196" customFormat="1" x14ac:dyDescent="0.3"/>
    <row r="10197" customFormat="1" x14ac:dyDescent="0.3"/>
    <row r="10198" customFormat="1" x14ac:dyDescent="0.3"/>
    <row r="10199" customFormat="1" x14ac:dyDescent="0.3"/>
    <row r="10200" customFormat="1" x14ac:dyDescent="0.3"/>
    <row r="10201" customFormat="1" x14ac:dyDescent="0.3"/>
    <row r="10202" customFormat="1" x14ac:dyDescent="0.3"/>
    <row r="10203" customFormat="1" x14ac:dyDescent="0.3"/>
    <row r="10204" customFormat="1" x14ac:dyDescent="0.3"/>
    <row r="10205" customFormat="1" x14ac:dyDescent="0.3"/>
    <row r="10206" customFormat="1" x14ac:dyDescent="0.3"/>
    <row r="10207" customFormat="1" x14ac:dyDescent="0.3"/>
    <row r="10208" customFormat="1" x14ac:dyDescent="0.3"/>
    <row r="10209" customFormat="1" x14ac:dyDescent="0.3"/>
    <row r="10210" customFormat="1" x14ac:dyDescent="0.3"/>
    <row r="10211" customFormat="1" x14ac:dyDescent="0.3"/>
    <row r="10212" customFormat="1" x14ac:dyDescent="0.3"/>
    <row r="10213" customFormat="1" x14ac:dyDescent="0.3"/>
    <row r="10214" customFormat="1" x14ac:dyDescent="0.3"/>
    <row r="10215" customFormat="1" x14ac:dyDescent="0.3"/>
    <row r="10216" customFormat="1" x14ac:dyDescent="0.3"/>
    <row r="10217" customFormat="1" x14ac:dyDescent="0.3"/>
    <row r="10218" customFormat="1" x14ac:dyDescent="0.3"/>
    <row r="10219" customFormat="1" x14ac:dyDescent="0.3"/>
    <row r="10220" customFormat="1" x14ac:dyDescent="0.3"/>
    <row r="10221" customFormat="1" x14ac:dyDescent="0.3"/>
    <row r="10222" customFormat="1" x14ac:dyDescent="0.3"/>
    <row r="10223" customFormat="1" x14ac:dyDescent="0.3"/>
    <row r="10224" customFormat="1" x14ac:dyDescent="0.3"/>
    <row r="10225" customFormat="1" x14ac:dyDescent="0.3"/>
    <row r="10226" customFormat="1" x14ac:dyDescent="0.3"/>
    <row r="10227" customFormat="1" x14ac:dyDescent="0.3"/>
    <row r="10228" customFormat="1" x14ac:dyDescent="0.3"/>
    <row r="10229" customFormat="1" x14ac:dyDescent="0.3"/>
    <row r="10230" customFormat="1" x14ac:dyDescent="0.3"/>
    <row r="10231" customFormat="1" x14ac:dyDescent="0.3"/>
    <row r="10232" customFormat="1" x14ac:dyDescent="0.3"/>
    <row r="10233" customFormat="1" x14ac:dyDescent="0.3"/>
    <row r="10234" customFormat="1" x14ac:dyDescent="0.3"/>
    <row r="10235" customFormat="1" x14ac:dyDescent="0.3"/>
    <row r="10236" customFormat="1" x14ac:dyDescent="0.3"/>
    <row r="10237" customFormat="1" x14ac:dyDescent="0.3"/>
    <row r="10238" customFormat="1" x14ac:dyDescent="0.3"/>
    <row r="10239" customFormat="1" x14ac:dyDescent="0.3"/>
    <row r="10240" customFormat="1" x14ac:dyDescent="0.3"/>
    <row r="10241" customFormat="1" x14ac:dyDescent="0.3"/>
    <row r="10242" customFormat="1" x14ac:dyDescent="0.3"/>
    <row r="10243" customFormat="1" x14ac:dyDescent="0.3"/>
    <row r="10244" customFormat="1" x14ac:dyDescent="0.3"/>
    <row r="10245" customFormat="1" x14ac:dyDescent="0.3"/>
    <row r="10246" customFormat="1" x14ac:dyDescent="0.3"/>
    <row r="10247" customFormat="1" x14ac:dyDescent="0.3"/>
    <row r="10248" customFormat="1" x14ac:dyDescent="0.3"/>
    <row r="10249" customFormat="1" x14ac:dyDescent="0.3"/>
    <row r="10250" customFormat="1" x14ac:dyDescent="0.3"/>
    <row r="10251" customFormat="1" x14ac:dyDescent="0.3"/>
    <row r="10252" customFormat="1" x14ac:dyDescent="0.3"/>
    <row r="10253" customFormat="1" x14ac:dyDescent="0.3"/>
    <row r="10254" customFormat="1" x14ac:dyDescent="0.3"/>
    <row r="10255" customFormat="1" x14ac:dyDescent="0.3"/>
    <row r="10256" customFormat="1" x14ac:dyDescent="0.3"/>
    <row r="10257" customFormat="1" x14ac:dyDescent="0.3"/>
    <row r="10258" customFormat="1" x14ac:dyDescent="0.3"/>
    <row r="10259" customFormat="1" x14ac:dyDescent="0.3"/>
    <row r="10260" customFormat="1" x14ac:dyDescent="0.3"/>
    <row r="10261" customFormat="1" x14ac:dyDescent="0.3"/>
    <row r="10262" customFormat="1" x14ac:dyDescent="0.3"/>
    <row r="10263" customFormat="1" x14ac:dyDescent="0.3"/>
    <row r="10264" customFormat="1" x14ac:dyDescent="0.3"/>
    <row r="10265" customFormat="1" x14ac:dyDescent="0.3"/>
    <row r="10266" customFormat="1" x14ac:dyDescent="0.3"/>
    <row r="10267" customFormat="1" x14ac:dyDescent="0.3"/>
    <row r="10268" customFormat="1" x14ac:dyDescent="0.3"/>
    <row r="10269" customFormat="1" x14ac:dyDescent="0.3"/>
    <row r="10270" customFormat="1" x14ac:dyDescent="0.3"/>
    <row r="10271" customFormat="1" x14ac:dyDescent="0.3"/>
    <row r="10272" customFormat="1" x14ac:dyDescent="0.3"/>
    <row r="10273" customFormat="1" x14ac:dyDescent="0.3"/>
    <row r="10274" customFormat="1" x14ac:dyDescent="0.3"/>
    <row r="10275" customFormat="1" x14ac:dyDescent="0.3"/>
    <row r="10276" customFormat="1" x14ac:dyDescent="0.3"/>
    <row r="10277" customFormat="1" x14ac:dyDescent="0.3"/>
    <row r="10278" customFormat="1" x14ac:dyDescent="0.3"/>
    <row r="10279" customFormat="1" x14ac:dyDescent="0.3"/>
    <row r="10280" customFormat="1" x14ac:dyDescent="0.3"/>
    <row r="10281" customFormat="1" x14ac:dyDescent="0.3"/>
    <row r="10282" customFormat="1" x14ac:dyDescent="0.3"/>
    <row r="10283" customFormat="1" x14ac:dyDescent="0.3"/>
    <row r="10284" customFormat="1" x14ac:dyDescent="0.3"/>
    <row r="10285" customFormat="1" x14ac:dyDescent="0.3"/>
    <row r="10286" customFormat="1" x14ac:dyDescent="0.3"/>
    <row r="10287" customFormat="1" x14ac:dyDescent="0.3"/>
    <row r="10288" customFormat="1" x14ac:dyDescent="0.3"/>
    <row r="10289" customFormat="1" x14ac:dyDescent="0.3"/>
    <row r="10290" customFormat="1" x14ac:dyDescent="0.3"/>
    <row r="10291" customFormat="1" x14ac:dyDescent="0.3"/>
    <row r="10292" customFormat="1" x14ac:dyDescent="0.3"/>
    <row r="10293" customFormat="1" x14ac:dyDescent="0.3"/>
    <row r="10294" customFormat="1" x14ac:dyDescent="0.3"/>
    <row r="10295" customFormat="1" x14ac:dyDescent="0.3"/>
    <row r="10296" customFormat="1" x14ac:dyDescent="0.3"/>
    <row r="10297" customFormat="1" x14ac:dyDescent="0.3"/>
    <row r="10298" customFormat="1" x14ac:dyDescent="0.3"/>
    <row r="10299" customFormat="1" x14ac:dyDescent="0.3"/>
    <row r="10300" customFormat="1" x14ac:dyDescent="0.3"/>
    <row r="10301" customFormat="1" x14ac:dyDescent="0.3"/>
    <row r="10302" customFormat="1" x14ac:dyDescent="0.3"/>
    <row r="10303" customFormat="1" x14ac:dyDescent="0.3"/>
    <row r="10304" customFormat="1" x14ac:dyDescent="0.3"/>
    <row r="10305" customFormat="1" x14ac:dyDescent="0.3"/>
    <row r="10306" customFormat="1" x14ac:dyDescent="0.3"/>
    <row r="10307" customFormat="1" x14ac:dyDescent="0.3"/>
    <row r="10308" customFormat="1" x14ac:dyDescent="0.3"/>
    <row r="10309" customFormat="1" x14ac:dyDescent="0.3"/>
    <row r="10310" customFormat="1" x14ac:dyDescent="0.3"/>
    <row r="10311" customFormat="1" x14ac:dyDescent="0.3"/>
    <row r="10312" customFormat="1" x14ac:dyDescent="0.3"/>
    <row r="10313" customFormat="1" x14ac:dyDescent="0.3"/>
    <row r="10314" customFormat="1" x14ac:dyDescent="0.3"/>
    <row r="10315" customFormat="1" x14ac:dyDescent="0.3"/>
    <row r="10316" customFormat="1" x14ac:dyDescent="0.3"/>
    <row r="10317" customFormat="1" x14ac:dyDescent="0.3"/>
    <row r="10318" customFormat="1" x14ac:dyDescent="0.3"/>
    <row r="10319" customFormat="1" x14ac:dyDescent="0.3"/>
    <row r="10320" customFormat="1" x14ac:dyDescent="0.3"/>
    <row r="10321" customFormat="1" x14ac:dyDescent="0.3"/>
    <row r="10322" customFormat="1" x14ac:dyDescent="0.3"/>
    <row r="10323" customFormat="1" x14ac:dyDescent="0.3"/>
    <row r="10324" customFormat="1" x14ac:dyDescent="0.3"/>
    <row r="10325" customFormat="1" x14ac:dyDescent="0.3"/>
    <row r="10326" customFormat="1" x14ac:dyDescent="0.3"/>
    <row r="10327" customFormat="1" x14ac:dyDescent="0.3"/>
    <row r="10328" customFormat="1" x14ac:dyDescent="0.3"/>
    <row r="10329" customFormat="1" x14ac:dyDescent="0.3"/>
    <row r="10330" customFormat="1" x14ac:dyDescent="0.3"/>
    <row r="10331" customFormat="1" x14ac:dyDescent="0.3"/>
    <row r="10332" customFormat="1" x14ac:dyDescent="0.3"/>
    <row r="10333" customFormat="1" x14ac:dyDescent="0.3"/>
    <row r="10334" customFormat="1" x14ac:dyDescent="0.3"/>
    <row r="10335" customFormat="1" x14ac:dyDescent="0.3"/>
    <row r="10336" customFormat="1" x14ac:dyDescent="0.3"/>
    <row r="10337" customFormat="1" x14ac:dyDescent="0.3"/>
    <row r="10338" customFormat="1" x14ac:dyDescent="0.3"/>
    <row r="10339" customFormat="1" x14ac:dyDescent="0.3"/>
    <row r="10340" customFormat="1" x14ac:dyDescent="0.3"/>
    <row r="10341" customFormat="1" x14ac:dyDescent="0.3"/>
    <row r="10342" customFormat="1" x14ac:dyDescent="0.3"/>
    <row r="10343" customFormat="1" x14ac:dyDescent="0.3"/>
    <row r="10344" customFormat="1" x14ac:dyDescent="0.3"/>
    <row r="10345" customFormat="1" x14ac:dyDescent="0.3"/>
    <row r="10346" customFormat="1" x14ac:dyDescent="0.3"/>
    <row r="10347" customFormat="1" x14ac:dyDescent="0.3"/>
    <row r="10348" customFormat="1" x14ac:dyDescent="0.3"/>
    <row r="10349" customFormat="1" x14ac:dyDescent="0.3"/>
    <row r="10350" customFormat="1" x14ac:dyDescent="0.3"/>
    <row r="10351" customFormat="1" x14ac:dyDescent="0.3"/>
    <row r="10352" customFormat="1" x14ac:dyDescent="0.3"/>
    <row r="10353" customFormat="1" x14ac:dyDescent="0.3"/>
    <row r="10354" customFormat="1" x14ac:dyDescent="0.3"/>
    <row r="10355" customFormat="1" x14ac:dyDescent="0.3"/>
    <row r="10356" customFormat="1" x14ac:dyDescent="0.3"/>
    <row r="10357" customFormat="1" x14ac:dyDescent="0.3"/>
    <row r="10358" customFormat="1" x14ac:dyDescent="0.3"/>
    <row r="10359" customFormat="1" x14ac:dyDescent="0.3"/>
    <row r="10360" customFormat="1" x14ac:dyDescent="0.3"/>
    <row r="10361" customFormat="1" x14ac:dyDescent="0.3"/>
    <row r="10362" customFormat="1" x14ac:dyDescent="0.3"/>
    <row r="10363" customFormat="1" x14ac:dyDescent="0.3"/>
    <row r="10364" customFormat="1" x14ac:dyDescent="0.3"/>
    <row r="10365" customFormat="1" x14ac:dyDescent="0.3"/>
    <row r="10366" customFormat="1" x14ac:dyDescent="0.3"/>
    <row r="10367" customFormat="1" x14ac:dyDescent="0.3"/>
    <row r="10368" customFormat="1" x14ac:dyDescent="0.3"/>
    <row r="10369" customFormat="1" x14ac:dyDescent="0.3"/>
    <row r="10370" customFormat="1" x14ac:dyDescent="0.3"/>
    <row r="10371" customFormat="1" x14ac:dyDescent="0.3"/>
    <row r="10372" customFormat="1" x14ac:dyDescent="0.3"/>
    <row r="10373" customFormat="1" x14ac:dyDescent="0.3"/>
    <row r="10374" customFormat="1" x14ac:dyDescent="0.3"/>
    <row r="10375" customFormat="1" x14ac:dyDescent="0.3"/>
    <row r="10376" customFormat="1" x14ac:dyDescent="0.3"/>
    <row r="10377" customFormat="1" x14ac:dyDescent="0.3"/>
    <row r="10378" customFormat="1" x14ac:dyDescent="0.3"/>
    <row r="10379" customFormat="1" x14ac:dyDescent="0.3"/>
    <row r="10380" customFormat="1" x14ac:dyDescent="0.3"/>
    <row r="10381" customFormat="1" x14ac:dyDescent="0.3"/>
    <row r="10382" customFormat="1" x14ac:dyDescent="0.3"/>
    <row r="10383" customFormat="1" x14ac:dyDescent="0.3"/>
    <row r="10384" customFormat="1" x14ac:dyDescent="0.3"/>
    <row r="10385" customFormat="1" x14ac:dyDescent="0.3"/>
    <row r="10386" customFormat="1" x14ac:dyDescent="0.3"/>
    <row r="10387" customFormat="1" x14ac:dyDescent="0.3"/>
    <row r="10388" customFormat="1" x14ac:dyDescent="0.3"/>
    <row r="10389" customFormat="1" x14ac:dyDescent="0.3"/>
    <row r="10390" customFormat="1" x14ac:dyDescent="0.3"/>
    <row r="10391" customFormat="1" x14ac:dyDescent="0.3"/>
    <row r="10392" customFormat="1" x14ac:dyDescent="0.3"/>
    <row r="10393" customFormat="1" x14ac:dyDescent="0.3"/>
    <row r="10394" customFormat="1" x14ac:dyDescent="0.3"/>
    <row r="10395" customFormat="1" x14ac:dyDescent="0.3"/>
    <row r="10396" customFormat="1" x14ac:dyDescent="0.3"/>
    <row r="10397" customFormat="1" x14ac:dyDescent="0.3"/>
    <row r="10398" customFormat="1" x14ac:dyDescent="0.3"/>
    <row r="10399" customFormat="1" x14ac:dyDescent="0.3"/>
    <row r="10400" customFormat="1" x14ac:dyDescent="0.3"/>
    <row r="10401" customFormat="1" x14ac:dyDescent="0.3"/>
    <row r="10402" customFormat="1" x14ac:dyDescent="0.3"/>
    <row r="10403" customFormat="1" x14ac:dyDescent="0.3"/>
    <row r="10404" customFormat="1" x14ac:dyDescent="0.3"/>
    <row r="10405" customFormat="1" x14ac:dyDescent="0.3"/>
    <row r="10406" customFormat="1" x14ac:dyDescent="0.3"/>
    <row r="10407" customFormat="1" x14ac:dyDescent="0.3"/>
    <row r="10408" customFormat="1" x14ac:dyDescent="0.3"/>
    <row r="10409" customFormat="1" x14ac:dyDescent="0.3"/>
    <row r="10410" customFormat="1" x14ac:dyDescent="0.3"/>
    <row r="10411" customFormat="1" x14ac:dyDescent="0.3"/>
    <row r="10412" customFormat="1" x14ac:dyDescent="0.3"/>
    <row r="10413" customFormat="1" x14ac:dyDescent="0.3"/>
    <row r="10414" customFormat="1" x14ac:dyDescent="0.3"/>
    <row r="10415" customFormat="1" x14ac:dyDescent="0.3"/>
    <row r="10416" customFormat="1" x14ac:dyDescent="0.3"/>
    <row r="10417" customFormat="1" x14ac:dyDescent="0.3"/>
    <row r="10418" customFormat="1" x14ac:dyDescent="0.3"/>
    <row r="10419" customFormat="1" x14ac:dyDescent="0.3"/>
    <row r="10420" customFormat="1" x14ac:dyDescent="0.3"/>
    <row r="10421" customFormat="1" x14ac:dyDescent="0.3"/>
    <row r="10422" customFormat="1" x14ac:dyDescent="0.3"/>
    <row r="10423" customFormat="1" x14ac:dyDescent="0.3"/>
    <row r="10424" customFormat="1" x14ac:dyDescent="0.3"/>
    <row r="10425" customFormat="1" x14ac:dyDescent="0.3"/>
    <row r="10426" customFormat="1" x14ac:dyDescent="0.3"/>
    <row r="10427" customFormat="1" x14ac:dyDescent="0.3"/>
    <row r="10428" customFormat="1" x14ac:dyDescent="0.3"/>
    <row r="10429" customFormat="1" x14ac:dyDescent="0.3"/>
    <row r="10430" customFormat="1" x14ac:dyDescent="0.3"/>
    <row r="10431" customFormat="1" x14ac:dyDescent="0.3"/>
    <row r="10432" customFormat="1" x14ac:dyDescent="0.3"/>
    <row r="10433" customFormat="1" x14ac:dyDescent="0.3"/>
    <row r="10434" customFormat="1" x14ac:dyDescent="0.3"/>
    <row r="10435" customFormat="1" x14ac:dyDescent="0.3"/>
    <row r="10436" customFormat="1" x14ac:dyDescent="0.3"/>
    <row r="10437" customFormat="1" x14ac:dyDescent="0.3"/>
    <row r="10438" customFormat="1" x14ac:dyDescent="0.3"/>
    <row r="10439" customFormat="1" x14ac:dyDescent="0.3"/>
    <row r="10440" customFormat="1" x14ac:dyDescent="0.3"/>
    <row r="10441" customFormat="1" x14ac:dyDescent="0.3"/>
    <row r="10442" customFormat="1" x14ac:dyDescent="0.3"/>
    <row r="10443" customFormat="1" x14ac:dyDescent="0.3"/>
    <row r="10444" customFormat="1" x14ac:dyDescent="0.3"/>
    <row r="10445" customFormat="1" x14ac:dyDescent="0.3"/>
    <row r="10446" customFormat="1" x14ac:dyDescent="0.3"/>
    <row r="10447" customFormat="1" x14ac:dyDescent="0.3"/>
    <row r="10448" customFormat="1" x14ac:dyDescent="0.3"/>
    <row r="10449" customFormat="1" x14ac:dyDescent="0.3"/>
    <row r="10450" customFormat="1" x14ac:dyDescent="0.3"/>
    <row r="10451" customFormat="1" x14ac:dyDescent="0.3"/>
    <row r="10452" customFormat="1" x14ac:dyDescent="0.3"/>
    <row r="10453" customFormat="1" x14ac:dyDescent="0.3"/>
    <row r="10454" customFormat="1" x14ac:dyDescent="0.3"/>
    <row r="10455" customFormat="1" x14ac:dyDescent="0.3"/>
    <row r="10456" customFormat="1" x14ac:dyDescent="0.3"/>
    <row r="10457" customFormat="1" x14ac:dyDescent="0.3"/>
    <row r="10458" customFormat="1" x14ac:dyDescent="0.3"/>
    <row r="10459" customFormat="1" x14ac:dyDescent="0.3"/>
    <row r="10460" customFormat="1" x14ac:dyDescent="0.3"/>
    <row r="10461" customFormat="1" x14ac:dyDescent="0.3"/>
    <row r="10462" customFormat="1" x14ac:dyDescent="0.3"/>
    <row r="10463" customFormat="1" x14ac:dyDescent="0.3"/>
    <row r="10464" customFormat="1" x14ac:dyDescent="0.3"/>
    <row r="10465" customFormat="1" x14ac:dyDescent="0.3"/>
    <row r="10466" customFormat="1" x14ac:dyDescent="0.3"/>
    <row r="10467" customFormat="1" x14ac:dyDescent="0.3"/>
    <row r="10468" customFormat="1" x14ac:dyDescent="0.3"/>
    <row r="10469" customFormat="1" x14ac:dyDescent="0.3"/>
    <row r="10470" customFormat="1" x14ac:dyDescent="0.3"/>
    <row r="10471" customFormat="1" x14ac:dyDescent="0.3"/>
    <row r="10472" customFormat="1" x14ac:dyDescent="0.3"/>
    <row r="10473" customFormat="1" x14ac:dyDescent="0.3"/>
    <row r="10474" customFormat="1" x14ac:dyDescent="0.3"/>
    <row r="10475" customFormat="1" x14ac:dyDescent="0.3"/>
    <row r="10476" customFormat="1" x14ac:dyDescent="0.3"/>
    <row r="10477" customFormat="1" x14ac:dyDescent="0.3"/>
    <row r="10478" customFormat="1" x14ac:dyDescent="0.3"/>
    <row r="10479" customFormat="1" x14ac:dyDescent="0.3"/>
    <row r="10480" customFormat="1" x14ac:dyDescent="0.3"/>
    <row r="10481" customFormat="1" x14ac:dyDescent="0.3"/>
    <row r="10482" customFormat="1" x14ac:dyDescent="0.3"/>
    <row r="10483" customFormat="1" x14ac:dyDescent="0.3"/>
    <row r="10484" customFormat="1" x14ac:dyDescent="0.3"/>
    <row r="10485" customFormat="1" x14ac:dyDescent="0.3"/>
    <row r="10486" customFormat="1" x14ac:dyDescent="0.3"/>
    <row r="10487" customFormat="1" x14ac:dyDescent="0.3"/>
    <row r="10488" customFormat="1" x14ac:dyDescent="0.3"/>
    <row r="10489" customFormat="1" x14ac:dyDescent="0.3"/>
    <row r="10490" customFormat="1" x14ac:dyDescent="0.3"/>
    <row r="10491" customFormat="1" x14ac:dyDescent="0.3"/>
    <row r="10492" customFormat="1" x14ac:dyDescent="0.3"/>
    <row r="10493" customFormat="1" x14ac:dyDescent="0.3"/>
    <row r="10494" customFormat="1" x14ac:dyDescent="0.3"/>
    <row r="10495" customFormat="1" x14ac:dyDescent="0.3"/>
    <row r="10496" customFormat="1" x14ac:dyDescent="0.3"/>
    <row r="10497" customFormat="1" x14ac:dyDescent="0.3"/>
    <row r="10498" customFormat="1" x14ac:dyDescent="0.3"/>
    <row r="10499" customFormat="1" x14ac:dyDescent="0.3"/>
    <row r="10500" customFormat="1" x14ac:dyDescent="0.3"/>
    <row r="10501" customFormat="1" x14ac:dyDescent="0.3"/>
    <row r="10502" customFormat="1" x14ac:dyDescent="0.3"/>
    <row r="10503" customFormat="1" x14ac:dyDescent="0.3"/>
    <row r="10504" customFormat="1" x14ac:dyDescent="0.3"/>
    <row r="10505" customFormat="1" x14ac:dyDescent="0.3"/>
    <row r="10506" customFormat="1" x14ac:dyDescent="0.3"/>
    <row r="10507" customFormat="1" x14ac:dyDescent="0.3"/>
    <row r="10508" customFormat="1" x14ac:dyDescent="0.3"/>
    <row r="10509" customFormat="1" x14ac:dyDescent="0.3"/>
    <row r="10510" customFormat="1" x14ac:dyDescent="0.3"/>
    <row r="10511" customFormat="1" x14ac:dyDescent="0.3"/>
    <row r="10512" customFormat="1" x14ac:dyDescent="0.3"/>
    <row r="10513" customFormat="1" x14ac:dyDescent="0.3"/>
    <row r="10514" customFormat="1" x14ac:dyDescent="0.3"/>
    <row r="10515" customFormat="1" x14ac:dyDescent="0.3"/>
    <row r="10516" customFormat="1" x14ac:dyDescent="0.3"/>
    <row r="10517" customFormat="1" x14ac:dyDescent="0.3"/>
    <row r="10518" customFormat="1" x14ac:dyDescent="0.3"/>
    <row r="10519" customFormat="1" x14ac:dyDescent="0.3"/>
    <row r="10520" customFormat="1" x14ac:dyDescent="0.3"/>
    <row r="10521" customFormat="1" x14ac:dyDescent="0.3"/>
    <row r="10522" customFormat="1" x14ac:dyDescent="0.3"/>
    <row r="10523" customFormat="1" x14ac:dyDescent="0.3"/>
    <row r="10524" customFormat="1" x14ac:dyDescent="0.3"/>
    <row r="10525" customFormat="1" x14ac:dyDescent="0.3"/>
    <row r="10526" customFormat="1" x14ac:dyDescent="0.3"/>
    <row r="10527" customFormat="1" x14ac:dyDescent="0.3"/>
    <row r="10528" customFormat="1" x14ac:dyDescent="0.3"/>
    <row r="10529" customFormat="1" x14ac:dyDescent="0.3"/>
    <row r="10530" customFormat="1" x14ac:dyDescent="0.3"/>
    <row r="10531" customFormat="1" x14ac:dyDescent="0.3"/>
    <row r="10532" customFormat="1" x14ac:dyDescent="0.3"/>
    <row r="10533" customFormat="1" x14ac:dyDescent="0.3"/>
    <row r="10534" customFormat="1" x14ac:dyDescent="0.3"/>
    <row r="10535" customFormat="1" x14ac:dyDescent="0.3"/>
    <row r="10536" customFormat="1" x14ac:dyDescent="0.3"/>
    <row r="10537" customFormat="1" x14ac:dyDescent="0.3"/>
    <row r="10538" customFormat="1" x14ac:dyDescent="0.3"/>
    <row r="10539" customFormat="1" x14ac:dyDescent="0.3"/>
    <row r="10540" customFormat="1" x14ac:dyDescent="0.3"/>
    <row r="10541" customFormat="1" x14ac:dyDescent="0.3"/>
    <row r="10542" customFormat="1" x14ac:dyDescent="0.3"/>
    <row r="10543" customFormat="1" x14ac:dyDescent="0.3"/>
    <row r="10544" customFormat="1" x14ac:dyDescent="0.3"/>
    <row r="10545" customFormat="1" x14ac:dyDescent="0.3"/>
    <row r="10546" customFormat="1" x14ac:dyDescent="0.3"/>
    <row r="10547" customFormat="1" x14ac:dyDescent="0.3"/>
    <row r="10548" customFormat="1" x14ac:dyDescent="0.3"/>
    <row r="10549" customFormat="1" x14ac:dyDescent="0.3"/>
    <row r="10550" customFormat="1" x14ac:dyDescent="0.3"/>
    <row r="10551" customFormat="1" x14ac:dyDescent="0.3"/>
    <row r="10552" customFormat="1" x14ac:dyDescent="0.3"/>
    <row r="10553" customFormat="1" x14ac:dyDescent="0.3"/>
    <row r="10554" customFormat="1" x14ac:dyDescent="0.3"/>
    <row r="10555" customFormat="1" x14ac:dyDescent="0.3"/>
    <row r="10556" customFormat="1" x14ac:dyDescent="0.3"/>
    <row r="10557" customFormat="1" x14ac:dyDescent="0.3"/>
    <row r="10558" customFormat="1" x14ac:dyDescent="0.3"/>
    <row r="10559" customFormat="1" x14ac:dyDescent="0.3"/>
    <row r="10560" customFormat="1" x14ac:dyDescent="0.3"/>
    <row r="10561" customFormat="1" x14ac:dyDescent="0.3"/>
    <row r="10562" customFormat="1" x14ac:dyDescent="0.3"/>
    <row r="10563" customFormat="1" x14ac:dyDescent="0.3"/>
    <row r="10564" customFormat="1" x14ac:dyDescent="0.3"/>
    <row r="10565" customFormat="1" x14ac:dyDescent="0.3"/>
    <row r="10566" customFormat="1" x14ac:dyDescent="0.3"/>
    <row r="10567" customFormat="1" x14ac:dyDescent="0.3"/>
    <row r="10568" customFormat="1" x14ac:dyDescent="0.3"/>
    <row r="10569" customFormat="1" x14ac:dyDescent="0.3"/>
    <row r="10570" customFormat="1" x14ac:dyDescent="0.3"/>
    <row r="10571" customFormat="1" x14ac:dyDescent="0.3"/>
    <row r="10572" customFormat="1" x14ac:dyDescent="0.3"/>
    <row r="10573" customFormat="1" x14ac:dyDescent="0.3"/>
    <row r="10574" customFormat="1" x14ac:dyDescent="0.3"/>
    <row r="10575" customFormat="1" x14ac:dyDescent="0.3"/>
    <row r="10576" customFormat="1" x14ac:dyDescent="0.3"/>
    <row r="10577" customFormat="1" x14ac:dyDescent="0.3"/>
    <row r="10578" customFormat="1" x14ac:dyDescent="0.3"/>
    <row r="10579" customFormat="1" x14ac:dyDescent="0.3"/>
    <row r="10580" customFormat="1" x14ac:dyDescent="0.3"/>
    <row r="10581" customFormat="1" x14ac:dyDescent="0.3"/>
    <row r="10582" customFormat="1" x14ac:dyDescent="0.3"/>
    <row r="10583" customFormat="1" x14ac:dyDescent="0.3"/>
    <row r="10584" customFormat="1" x14ac:dyDescent="0.3"/>
    <row r="10585" customFormat="1" x14ac:dyDescent="0.3"/>
    <row r="10586" customFormat="1" x14ac:dyDescent="0.3"/>
    <row r="10587" customFormat="1" x14ac:dyDescent="0.3"/>
    <row r="10588" customFormat="1" x14ac:dyDescent="0.3"/>
    <row r="10589" customFormat="1" x14ac:dyDescent="0.3"/>
    <row r="10590" customFormat="1" x14ac:dyDescent="0.3"/>
    <row r="10591" customFormat="1" x14ac:dyDescent="0.3"/>
    <row r="10592" customFormat="1" x14ac:dyDescent="0.3"/>
    <row r="10593" customFormat="1" x14ac:dyDescent="0.3"/>
    <row r="10594" customFormat="1" x14ac:dyDescent="0.3"/>
    <row r="10595" customFormat="1" x14ac:dyDescent="0.3"/>
    <row r="10596" customFormat="1" x14ac:dyDescent="0.3"/>
    <row r="10597" customFormat="1" x14ac:dyDescent="0.3"/>
    <row r="10598" customFormat="1" x14ac:dyDescent="0.3"/>
    <row r="10599" customFormat="1" x14ac:dyDescent="0.3"/>
    <row r="10600" customFormat="1" x14ac:dyDescent="0.3"/>
    <row r="10601" customFormat="1" x14ac:dyDescent="0.3"/>
    <row r="10602" customFormat="1" x14ac:dyDescent="0.3"/>
    <row r="10603" customFormat="1" x14ac:dyDescent="0.3"/>
    <row r="10604" customFormat="1" x14ac:dyDescent="0.3"/>
    <row r="10605" customFormat="1" x14ac:dyDescent="0.3"/>
    <row r="10606" customFormat="1" x14ac:dyDescent="0.3"/>
    <row r="10607" customFormat="1" x14ac:dyDescent="0.3"/>
    <row r="10608" customFormat="1" x14ac:dyDescent="0.3"/>
    <row r="10609" customFormat="1" x14ac:dyDescent="0.3"/>
    <row r="10610" customFormat="1" x14ac:dyDescent="0.3"/>
    <row r="10611" customFormat="1" x14ac:dyDescent="0.3"/>
    <row r="10612" customFormat="1" x14ac:dyDescent="0.3"/>
    <row r="10613" customFormat="1" x14ac:dyDescent="0.3"/>
    <row r="10614" customFormat="1" x14ac:dyDescent="0.3"/>
    <row r="10615" customFormat="1" x14ac:dyDescent="0.3"/>
    <row r="10616" customFormat="1" x14ac:dyDescent="0.3"/>
    <row r="10617" customFormat="1" x14ac:dyDescent="0.3"/>
    <row r="10618" customFormat="1" x14ac:dyDescent="0.3"/>
    <row r="10619" customFormat="1" x14ac:dyDescent="0.3"/>
    <row r="10620" customFormat="1" x14ac:dyDescent="0.3"/>
    <row r="10621" customFormat="1" x14ac:dyDescent="0.3"/>
    <row r="10622" customFormat="1" x14ac:dyDescent="0.3"/>
    <row r="10623" customFormat="1" x14ac:dyDescent="0.3"/>
    <row r="10624" customFormat="1" x14ac:dyDescent="0.3"/>
    <row r="10625" customFormat="1" x14ac:dyDescent="0.3"/>
    <row r="10626" customFormat="1" x14ac:dyDescent="0.3"/>
    <row r="10627" customFormat="1" x14ac:dyDescent="0.3"/>
    <row r="10628" customFormat="1" x14ac:dyDescent="0.3"/>
    <row r="10629" customFormat="1" x14ac:dyDescent="0.3"/>
    <row r="10630" customFormat="1" x14ac:dyDescent="0.3"/>
    <row r="10631" customFormat="1" x14ac:dyDescent="0.3"/>
    <row r="10632" customFormat="1" x14ac:dyDescent="0.3"/>
    <row r="10633" customFormat="1" x14ac:dyDescent="0.3"/>
    <row r="10634" customFormat="1" x14ac:dyDescent="0.3"/>
    <row r="10635" customFormat="1" x14ac:dyDescent="0.3"/>
    <row r="10636" customFormat="1" x14ac:dyDescent="0.3"/>
    <row r="10637" customFormat="1" x14ac:dyDescent="0.3"/>
    <row r="10638" customFormat="1" x14ac:dyDescent="0.3"/>
    <row r="10639" customFormat="1" x14ac:dyDescent="0.3"/>
    <row r="10640" customFormat="1" x14ac:dyDescent="0.3"/>
    <row r="10641" customFormat="1" x14ac:dyDescent="0.3"/>
    <row r="10642" customFormat="1" x14ac:dyDescent="0.3"/>
    <row r="10643" customFormat="1" x14ac:dyDescent="0.3"/>
    <row r="10644" customFormat="1" x14ac:dyDescent="0.3"/>
    <row r="10645" customFormat="1" x14ac:dyDescent="0.3"/>
    <row r="10646" customFormat="1" x14ac:dyDescent="0.3"/>
    <row r="10647" customFormat="1" x14ac:dyDescent="0.3"/>
    <row r="10648" customFormat="1" x14ac:dyDescent="0.3"/>
    <row r="10649" customFormat="1" x14ac:dyDescent="0.3"/>
    <row r="10650" customFormat="1" x14ac:dyDescent="0.3"/>
    <row r="10651" customFormat="1" x14ac:dyDescent="0.3"/>
    <row r="10652" customFormat="1" x14ac:dyDescent="0.3"/>
    <row r="10653" customFormat="1" x14ac:dyDescent="0.3"/>
    <row r="10654" customFormat="1" x14ac:dyDescent="0.3"/>
    <row r="10655" customFormat="1" x14ac:dyDescent="0.3"/>
    <row r="10656" customFormat="1" x14ac:dyDescent="0.3"/>
    <row r="10657" customFormat="1" x14ac:dyDescent="0.3"/>
    <row r="10658" customFormat="1" x14ac:dyDescent="0.3"/>
    <row r="10659" customFormat="1" x14ac:dyDescent="0.3"/>
    <row r="10660" customFormat="1" x14ac:dyDescent="0.3"/>
    <row r="10661" customFormat="1" x14ac:dyDescent="0.3"/>
    <row r="10662" customFormat="1" x14ac:dyDescent="0.3"/>
    <row r="10663" customFormat="1" x14ac:dyDescent="0.3"/>
    <row r="10664" customFormat="1" x14ac:dyDescent="0.3"/>
    <row r="10665" customFormat="1" x14ac:dyDescent="0.3"/>
    <row r="10666" customFormat="1" x14ac:dyDescent="0.3"/>
    <row r="10667" customFormat="1" x14ac:dyDescent="0.3"/>
    <row r="10668" customFormat="1" x14ac:dyDescent="0.3"/>
    <row r="10669" customFormat="1" x14ac:dyDescent="0.3"/>
    <row r="10670" customFormat="1" x14ac:dyDescent="0.3"/>
    <row r="10671" customFormat="1" x14ac:dyDescent="0.3"/>
    <row r="10672" customFormat="1" x14ac:dyDescent="0.3"/>
    <row r="10673" customFormat="1" x14ac:dyDescent="0.3"/>
    <row r="10674" customFormat="1" x14ac:dyDescent="0.3"/>
    <row r="10675" customFormat="1" x14ac:dyDescent="0.3"/>
    <row r="10676" customFormat="1" x14ac:dyDescent="0.3"/>
    <row r="10677" customFormat="1" x14ac:dyDescent="0.3"/>
    <row r="10678" customFormat="1" x14ac:dyDescent="0.3"/>
    <row r="10679" customFormat="1" x14ac:dyDescent="0.3"/>
    <row r="10680" customFormat="1" x14ac:dyDescent="0.3"/>
    <row r="10681" customFormat="1" x14ac:dyDescent="0.3"/>
    <row r="10682" customFormat="1" x14ac:dyDescent="0.3"/>
    <row r="10683" customFormat="1" x14ac:dyDescent="0.3"/>
    <row r="10684" customFormat="1" x14ac:dyDescent="0.3"/>
    <row r="10685" customFormat="1" x14ac:dyDescent="0.3"/>
    <row r="10686" customFormat="1" x14ac:dyDescent="0.3"/>
    <row r="10687" customFormat="1" x14ac:dyDescent="0.3"/>
    <row r="10688" customFormat="1" x14ac:dyDescent="0.3"/>
    <row r="10689" customFormat="1" x14ac:dyDescent="0.3"/>
    <row r="10690" customFormat="1" x14ac:dyDescent="0.3"/>
    <row r="10691" customFormat="1" x14ac:dyDescent="0.3"/>
    <row r="10692" customFormat="1" x14ac:dyDescent="0.3"/>
    <row r="10693" customFormat="1" x14ac:dyDescent="0.3"/>
    <row r="10694" customFormat="1" x14ac:dyDescent="0.3"/>
    <row r="10695" customFormat="1" x14ac:dyDescent="0.3"/>
    <row r="10696" customFormat="1" x14ac:dyDescent="0.3"/>
    <row r="10697" customFormat="1" x14ac:dyDescent="0.3"/>
    <row r="10698" customFormat="1" x14ac:dyDescent="0.3"/>
    <row r="10699" customFormat="1" x14ac:dyDescent="0.3"/>
    <row r="10700" customFormat="1" x14ac:dyDescent="0.3"/>
    <row r="10701" customFormat="1" x14ac:dyDescent="0.3"/>
    <row r="10702" customFormat="1" x14ac:dyDescent="0.3"/>
    <row r="10703" customFormat="1" x14ac:dyDescent="0.3"/>
    <row r="10704" customFormat="1" x14ac:dyDescent="0.3"/>
    <row r="10705" customFormat="1" x14ac:dyDescent="0.3"/>
    <row r="10706" customFormat="1" x14ac:dyDescent="0.3"/>
    <row r="10707" customFormat="1" x14ac:dyDescent="0.3"/>
    <row r="10708" customFormat="1" x14ac:dyDescent="0.3"/>
    <row r="10709" customFormat="1" x14ac:dyDescent="0.3"/>
    <row r="10710" customFormat="1" x14ac:dyDescent="0.3"/>
    <row r="10711" customFormat="1" x14ac:dyDescent="0.3"/>
    <row r="10712" customFormat="1" x14ac:dyDescent="0.3"/>
    <row r="10713" customFormat="1" x14ac:dyDescent="0.3"/>
    <row r="10714" customFormat="1" x14ac:dyDescent="0.3"/>
    <row r="10715" customFormat="1" x14ac:dyDescent="0.3"/>
    <row r="10716" customFormat="1" x14ac:dyDescent="0.3"/>
    <row r="10717" customFormat="1" x14ac:dyDescent="0.3"/>
    <row r="10718" customFormat="1" x14ac:dyDescent="0.3"/>
    <row r="10719" customFormat="1" x14ac:dyDescent="0.3"/>
    <row r="10720" customFormat="1" x14ac:dyDescent="0.3"/>
    <row r="10721" customFormat="1" x14ac:dyDescent="0.3"/>
    <row r="10722" customFormat="1" x14ac:dyDescent="0.3"/>
    <row r="10723" customFormat="1" x14ac:dyDescent="0.3"/>
    <row r="10724" customFormat="1" x14ac:dyDescent="0.3"/>
    <row r="10725" customFormat="1" x14ac:dyDescent="0.3"/>
    <row r="10726" customFormat="1" x14ac:dyDescent="0.3"/>
    <row r="10727" customFormat="1" x14ac:dyDescent="0.3"/>
    <row r="10728" customFormat="1" x14ac:dyDescent="0.3"/>
    <row r="10729" customFormat="1" x14ac:dyDescent="0.3"/>
    <row r="10730" customFormat="1" x14ac:dyDescent="0.3"/>
    <row r="10731" customFormat="1" x14ac:dyDescent="0.3"/>
    <row r="10732" customFormat="1" x14ac:dyDescent="0.3"/>
    <row r="10733" customFormat="1" x14ac:dyDescent="0.3"/>
    <row r="10734" customFormat="1" x14ac:dyDescent="0.3"/>
    <row r="10735" customFormat="1" x14ac:dyDescent="0.3"/>
    <row r="10736" customFormat="1" x14ac:dyDescent="0.3"/>
    <row r="10737" customFormat="1" x14ac:dyDescent="0.3"/>
    <row r="10738" customFormat="1" x14ac:dyDescent="0.3"/>
    <row r="10739" customFormat="1" x14ac:dyDescent="0.3"/>
    <row r="10740" customFormat="1" x14ac:dyDescent="0.3"/>
    <row r="10741" customFormat="1" x14ac:dyDescent="0.3"/>
    <row r="10742" customFormat="1" x14ac:dyDescent="0.3"/>
    <row r="10743" customFormat="1" x14ac:dyDescent="0.3"/>
    <row r="10744" customFormat="1" x14ac:dyDescent="0.3"/>
    <row r="10745" customFormat="1" x14ac:dyDescent="0.3"/>
    <row r="10746" customFormat="1" x14ac:dyDescent="0.3"/>
    <row r="10747" customFormat="1" x14ac:dyDescent="0.3"/>
    <row r="10748" customFormat="1" x14ac:dyDescent="0.3"/>
    <row r="10749" customFormat="1" x14ac:dyDescent="0.3"/>
    <row r="10750" customFormat="1" x14ac:dyDescent="0.3"/>
    <row r="10751" customFormat="1" x14ac:dyDescent="0.3"/>
    <row r="10752" customFormat="1" x14ac:dyDescent="0.3"/>
    <row r="10753" customFormat="1" x14ac:dyDescent="0.3"/>
    <row r="10754" customFormat="1" x14ac:dyDescent="0.3"/>
    <row r="10755" customFormat="1" x14ac:dyDescent="0.3"/>
    <row r="10756" customFormat="1" x14ac:dyDescent="0.3"/>
    <row r="10757" customFormat="1" x14ac:dyDescent="0.3"/>
    <row r="10758" customFormat="1" x14ac:dyDescent="0.3"/>
    <row r="10759" customFormat="1" x14ac:dyDescent="0.3"/>
    <row r="10760" customFormat="1" x14ac:dyDescent="0.3"/>
    <row r="10761" customFormat="1" x14ac:dyDescent="0.3"/>
    <row r="10762" customFormat="1" x14ac:dyDescent="0.3"/>
    <row r="10763" customFormat="1" x14ac:dyDescent="0.3"/>
    <row r="10764" customFormat="1" x14ac:dyDescent="0.3"/>
    <row r="10765" customFormat="1" x14ac:dyDescent="0.3"/>
    <row r="10766" customFormat="1" x14ac:dyDescent="0.3"/>
    <row r="10767" customFormat="1" x14ac:dyDescent="0.3"/>
    <row r="10768" customFormat="1" x14ac:dyDescent="0.3"/>
    <row r="10769" customFormat="1" x14ac:dyDescent="0.3"/>
    <row r="10770" customFormat="1" x14ac:dyDescent="0.3"/>
    <row r="10771" customFormat="1" x14ac:dyDescent="0.3"/>
    <row r="10772" customFormat="1" x14ac:dyDescent="0.3"/>
    <row r="10773" customFormat="1" x14ac:dyDescent="0.3"/>
    <row r="10774" customFormat="1" x14ac:dyDescent="0.3"/>
    <row r="10775" customFormat="1" x14ac:dyDescent="0.3"/>
    <row r="10776" customFormat="1" x14ac:dyDescent="0.3"/>
    <row r="10777" customFormat="1" x14ac:dyDescent="0.3"/>
    <row r="10778" customFormat="1" x14ac:dyDescent="0.3"/>
    <row r="10779" customFormat="1" x14ac:dyDescent="0.3"/>
    <row r="10780" customFormat="1" x14ac:dyDescent="0.3"/>
    <row r="10781" customFormat="1" x14ac:dyDescent="0.3"/>
    <row r="10782" customFormat="1" x14ac:dyDescent="0.3"/>
    <row r="10783" customFormat="1" x14ac:dyDescent="0.3"/>
    <row r="10784" customFormat="1" x14ac:dyDescent="0.3"/>
    <row r="10785" customFormat="1" x14ac:dyDescent="0.3"/>
    <row r="10786" customFormat="1" x14ac:dyDescent="0.3"/>
    <row r="10787" customFormat="1" x14ac:dyDescent="0.3"/>
    <row r="10788" customFormat="1" x14ac:dyDescent="0.3"/>
    <row r="10789" customFormat="1" x14ac:dyDescent="0.3"/>
    <row r="10790" customFormat="1" x14ac:dyDescent="0.3"/>
    <row r="10791" customFormat="1" x14ac:dyDescent="0.3"/>
    <row r="10792" customFormat="1" x14ac:dyDescent="0.3"/>
    <row r="10793" customFormat="1" x14ac:dyDescent="0.3"/>
    <row r="10794" customFormat="1" x14ac:dyDescent="0.3"/>
    <row r="10795" customFormat="1" x14ac:dyDescent="0.3"/>
    <row r="10796" customFormat="1" x14ac:dyDescent="0.3"/>
    <row r="10797" customFormat="1" x14ac:dyDescent="0.3"/>
    <row r="10798" customFormat="1" x14ac:dyDescent="0.3"/>
    <row r="10799" customFormat="1" x14ac:dyDescent="0.3"/>
    <row r="10800" customFormat="1" x14ac:dyDescent="0.3"/>
    <row r="10801" customFormat="1" x14ac:dyDescent="0.3"/>
    <row r="10802" customFormat="1" x14ac:dyDescent="0.3"/>
    <row r="10803" customFormat="1" x14ac:dyDescent="0.3"/>
    <row r="10804" customFormat="1" x14ac:dyDescent="0.3"/>
    <row r="10805" customFormat="1" x14ac:dyDescent="0.3"/>
    <row r="10806" customFormat="1" x14ac:dyDescent="0.3"/>
    <row r="10807" customFormat="1" x14ac:dyDescent="0.3"/>
    <row r="10808" customFormat="1" x14ac:dyDescent="0.3"/>
    <row r="10809" customFormat="1" x14ac:dyDescent="0.3"/>
    <row r="10810" customFormat="1" x14ac:dyDescent="0.3"/>
    <row r="10811" customFormat="1" x14ac:dyDescent="0.3"/>
    <row r="10812" customFormat="1" x14ac:dyDescent="0.3"/>
    <row r="10813" customFormat="1" x14ac:dyDescent="0.3"/>
    <row r="10814" customFormat="1" x14ac:dyDescent="0.3"/>
    <row r="10815" customFormat="1" x14ac:dyDescent="0.3"/>
    <row r="10816" customFormat="1" x14ac:dyDescent="0.3"/>
    <row r="10817" customFormat="1" x14ac:dyDescent="0.3"/>
    <row r="10818" customFormat="1" x14ac:dyDescent="0.3"/>
    <row r="10819" customFormat="1" x14ac:dyDescent="0.3"/>
    <row r="10820" customFormat="1" x14ac:dyDescent="0.3"/>
    <row r="10821" customFormat="1" x14ac:dyDescent="0.3"/>
    <row r="10822" customFormat="1" x14ac:dyDescent="0.3"/>
    <row r="10823" customFormat="1" x14ac:dyDescent="0.3"/>
    <row r="10824" customFormat="1" x14ac:dyDescent="0.3"/>
    <row r="10825" customFormat="1" x14ac:dyDescent="0.3"/>
    <row r="10826" customFormat="1" x14ac:dyDescent="0.3"/>
    <row r="10827" customFormat="1" x14ac:dyDescent="0.3"/>
    <row r="10828" customFormat="1" x14ac:dyDescent="0.3"/>
    <row r="10829" customFormat="1" x14ac:dyDescent="0.3"/>
    <row r="10830" customFormat="1" x14ac:dyDescent="0.3"/>
    <row r="10831" customFormat="1" x14ac:dyDescent="0.3"/>
    <row r="10832" customFormat="1" x14ac:dyDescent="0.3"/>
    <row r="10833" customFormat="1" x14ac:dyDescent="0.3"/>
    <row r="10834" customFormat="1" x14ac:dyDescent="0.3"/>
    <row r="10835" customFormat="1" x14ac:dyDescent="0.3"/>
    <row r="10836" customFormat="1" x14ac:dyDescent="0.3"/>
    <row r="10837" customFormat="1" x14ac:dyDescent="0.3"/>
    <row r="10838" customFormat="1" x14ac:dyDescent="0.3"/>
    <row r="10839" customFormat="1" x14ac:dyDescent="0.3"/>
    <row r="10840" customFormat="1" x14ac:dyDescent="0.3"/>
    <row r="10841" customFormat="1" x14ac:dyDescent="0.3"/>
    <row r="10842" customFormat="1" x14ac:dyDescent="0.3"/>
    <row r="10843" customFormat="1" x14ac:dyDescent="0.3"/>
    <row r="10844" customFormat="1" x14ac:dyDescent="0.3"/>
    <row r="10845" customFormat="1" x14ac:dyDescent="0.3"/>
    <row r="10846" customFormat="1" x14ac:dyDescent="0.3"/>
    <row r="10847" customFormat="1" x14ac:dyDescent="0.3"/>
    <row r="10848" customFormat="1" x14ac:dyDescent="0.3"/>
    <row r="10849" customFormat="1" x14ac:dyDescent="0.3"/>
    <row r="10850" customFormat="1" x14ac:dyDescent="0.3"/>
    <row r="10851" customFormat="1" x14ac:dyDescent="0.3"/>
    <row r="10852" customFormat="1" x14ac:dyDescent="0.3"/>
    <row r="10853" customFormat="1" x14ac:dyDescent="0.3"/>
    <row r="10854" customFormat="1" x14ac:dyDescent="0.3"/>
    <row r="10855" customFormat="1" x14ac:dyDescent="0.3"/>
    <row r="10856" customFormat="1" x14ac:dyDescent="0.3"/>
    <row r="10857" customFormat="1" x14ac:dyDescent="0.3"/>
    <row r="10858" customFormat="1" x14ac:dyDescent="0.3"/>
    <row r="10859" customFormat="1" x14ac:dyDescent="0.3"/>
    <row r="10860" customFormat="1" x14ac:dyDescent="0.3"/>
    <row r="10861" customFormat="1" x14ac:dyDescent="0.3"/>
    <row r="10862" customFormat="1" x14ac:dyDescent="0.3"/>
    <row r="10863" customFormat="1" x14ac:dyDescent="0.3"/>
    <row r="10864" customFormat="1" x14ac:dyDescent="0.3"/>
    <row r="10865" customFormat="1" x14ac:dyDescent="0.3"/>
    <row r="10866" customFormat="1" x14ac:dyDescent="0.3"/>
    <row r="10867" customFormat="1" x14ac:dyDescent="0.3"/>
    <row r="10868" customFormat="1" x14ac:dyDescent="0.3"/>
    <row r="10869" customFormat="1" x14ac:dyDescent="0.3"/>
    <row r="10870" customFormat="1" x14ac:dyDescent="0.3"/>
    <row r="10871" customFormat="1" x14ac:dyDescent="0.3"/>
    <row r="10872" customFormat="1" x14ac:dyDescent="0.3"/>
    <row r="10873" customFormat="1" x14ac:dyDescent="0.3"/>
    <row r="10874" customFormat="1" x14ac:dyDescent="0.3"/>
    <row r="10875" customFormat="1" x14ac:dyDescent="0.3"/>
    <row r="10876" customFormat="1" x14ac:dyDescent="0.3"/>
    <row r="10877" customFormat="1" x14ac:dyDescent="0.3"/>
    <row r="10878" customFormat="1" x14ac:dyDescent="0.3"/>
    <row r="10879" customFormat="1" x14ac:dyDescent="0.3"/>
    <row r="10880" customFormat="1" x14ac:dyDescent="0.3"/>
    <row r="10881" customFormat="1" x14ac:dyDescent="0.3"/>
    <row r="10882" customFormat="1" x14ac:dyDescent="0.3"/>
    <row r="10883" customFormat="1" x14ac:dyDescent="0.3"/>
    <row r="10884" customFormat="1" x14ac:dyDescent="0.3"/>
    <row r="10885" customFormat="1" x14ac:dyDescent="0.3"/>
    <row r="10886" customFormat="1" x14ac:dyDescent="0.3"/>
    <row r="10887" customFormat="1" x14ac:dyDescent="0.3"/>
    <row r="10888" customFormat="1" x14ac:dyDescent="0.3"/>
    <row r="10889" customFormat="1" x14ac:dyDescent="0.3"/>
    <row r="10890" customFormat="1" x14ac:dyDescent="0.3"/>
    <row r="10891" customFormat="1" x14ac:dyDescent="0.3"/>
    <row r="10892" customFormat="1" x14ac:dyDescent="0.3"/>
    <row r="10893" customFormat="1" x14ac:dyDescent="0.3"/>
    <row r="10894" customFormat="1" x14ac:dyDescent="0.3"/>
    <row r="10895" customFormat="1" x14ac:dyDescent="0.3"/>
    <row r="10896" customFormat="1" x14ac:dyDescent="0.3"/>
    <row r="10897" customFormat="1" x14ac:dyDescent="0.3"/>
    <row r="10898" customFormat="1" x14ac:dyDescent="0.3"/>
    <row r="10899" customFormat="1" x14ac:dyDescent="0.3"/>
    <row r="10900" customFormat="1" x14ac:dyDescent="0.3"/>
    <row r="10901" customFormat="1" x14ac:dyDescent="0.3"/>
    <row r="10902" customFormat="1" x14ac:dyDescent="0.3"/>
    <row r="10903" customFormat="1" x14ac:dyDescent="0.3"/>
    <row r="10904" customFormat="1" x14ac:dyDescent="0.3"/>
    <row r="10905" customFormat="1" x14ac:dyDescent="0.3"/>
    <row r="10906" customFormat="1" x14ac:dyDescent="0.3"/>
    <row r="10907" customFormat="1" x14ac:dyDescent="0.3"/>
    <row r="10908" customFormat="1" x14ac:dyDescent="0.3"/>
    <row r="10909" customFormat="1" x14ac:dyDescent="0.3"/>
    <row r="10910" customFormat="1" x14ac:dyDescent="0.3"/>
    <row r="10911" customFormat="1" x14ac:dyDescent="0.3"/>
    <row r="10912" customFormat="1" x14ac:dyDescent="0.3"/>
    <row r="10913" customFormat="1" x14ac:dyDescent="0.3"/>
    <row r="10914" customFormat="1" x14ac:dyDescent="0.3"/>
    <row r="10915" customFormat="1" x14ac:dyDescent="0.3"/>
    <row r="10916" customFormat="1" x14ac:dyDescent="0.3"/>
    <row r="10917" customFormat="1" x14ac:dyDescent="0.3"/>
    <row r="10918" customFormat="1" x14ac:dyDescent="0.3"/>
    <row r="10919" customFormat="1" x14ac:dyDescent="0.3"/>
    <row r="10920" customFormat="1" x14ac:dyDescent="0.3"/>
    <row r="10921" customFormat="1" x14ac:dyDescent="0.3"/>
    <row r="10922" customFormat="1" x14ac:dyDescent="0.3"/>
    <row r="10923" customFormat="1" x14ac:dyDescent="0.3"/>
    <row r="10924" customFormat="1" x14ac:dyDescent="0.3"/>
    <row r="10925" customFormat="1" x14ac:dyDescent="0.3"/>
    <row r="10926" customFormat="1" x14ac:dyDescent="0.3"/>
    <row r="10927" customFormat="1" x14ac:dyDescent="0.3"/>
    <row r="10928" customFormat="1" x14ac:dyDescent="0.3"/>
    <row r="10929" customFormat="1" x14ac:dyDescent="0.3"/>
    <row r="10930" customFormat="1" x14ac:dyDescent="0.3"/>
    <row r="10931" customFormat="1" x14ac:dyDescent="0.3"/>
    <row r="10932" customFormat="1" x14ac:dyDescent="0.3"/>
    <row r="10933" customFormat="1" x14ac:dyDescent="0.3"/>
    <row r="10934" customFormat="1" x14ac:dyDescent="0.3"/>
    <row r="10935" customFormat="1" x14ac:dyDescent="0.3"/>
    <row r="10936" customFormat="1" x14ac:dyDescent="0.3"/>
    <row r="10937" customFormat="1" x14ac:dyDescent="0.3"/>
    <row r="10938" customFormat="1" x14ac:dyDescent="0.3"/>
    <row r="10939" customFormat="1" x14ac:dyDescent="0.3"/>
    <row r="10940" customFormat="1" x14ac:dyDescent="0.3"/>
    <row r="10941" customFormat="1" x14ac:dyDescent="0.3"/>
    <row r="10942" customFormat="1" x14ac:dyDescent="0.3"/>
    <row r="10943" customFormat="1" x14ac:dyDescent="0.3"/>
    <row r="10944" customFormat="1" x14ac:dyDescent="0.3"/>
    <row r="10945" customFormat="1" x14ac:dyDescent="0.3"/>
    <row r="10946" customFormat="1" x14ac:dyDescent="0.3"/>
    <row r="10947" customFormat="1" x14ac:dyDescent="0.3"/>
    <row r="10948" customFormat="1" x14ac:dyDescent="0.3"/>
    <row r="10949" customFormat="1" x14ac:dyDescent="0.3"/>
    <row r="10950" customFormat="1" x14ac:dyDescent="0.3"/>
    <row r="10951" customFormat="1" x14ac:dyDescent="0.3"/>
    <row r="10952" customFormat="1" x14ac:dyDescent="0.3"/>
    <row r="10953" customFormat="1" x14ac:dyDescent="0.3"/>
    <row r="10954" customFormat="1" x14ac:dyDescent="0.3"/>
    <row r="10955" customFormat="1" x14ac:dyDescent="0.3"/>
    <row r="10956" customFormat="1" x14ac:dyDescent="0.3"/>
    <row r="10957" customFormat="1" x14ac:dyDescent="0.3"/>
    <row r="10958" customFormat="1" x14ac:dyDescent="0.3"/>
    <row r="10959" customFormat="1" x14ac:dyDescent="0.3"/>
    <row r="10960" customFormat="1" x14ac:dyDescent="0.3"/>
    <row r="10961" customFormat="1" x14ac:dyDescent="0.3"/>
    <row r="10962" customFormat="1" x14ac:dyDescent="0.3"/>
    <row r="10963" customFormat="1" x14ac:dyDescent="0.3"/>
    <row r="10964" customFormat="1" x14ac:dyDescent="0.3"/>
    <row r="10965" customFormat="1" x14ac:dyDescent="0.3"/>
    <row r="10966" customFormat="1" x14ac:dyDescent="0.3"/>
    <row r="10967" customFormat="1" x14ac:dyDescent="0.3"/>
    <row r="10968" customFormat="1" x14ac:dyDescent="0.3"/>
    <row r="10969" customFormat="1" x14ac:dyDescent="0.3"/>
    <row r="10970" customFormat="1" x14ac:dyDescent="0.3"/>
    <row r="10971" customFormat="1" x14ac:dyDescent="0.3"/>
    <row r="10972" customFormat="1" x14ac:dyDescent="0.3"/>
    <row r="10973" customFormat="1" x14ac:dyDescent="0.3"/>
    <row r="10974" customFormat="1" x14ac:dyDescent="0.3"/>
    <row r="10975" customFormat="1" x14ac:dyDescent="0.3"/>
    <row r="10976" customFormat="1" x14ac:dyDescent="0.3"/>
    <row r="10977" customFormat="1" x14ac:dyDescent="0.3"/>
    <row r="10978" customFormat="1" x14ac:dyDescent="0.3"/>
    <row r="10979" customFormat="1" x14ac:dyDescent="0.3"/>
    <row r="10980" customFormat="1" x14ac:dyDescent="0.3"/>
    <row r="10981" customFormat="1" x14ac:dyDescent="0.3"/>
    <row r="10982" customFormat="1" x14ac:dyDescent="0.3"/>
    <row r="10983" customFormat="1" x14ac:dyDescent="0.3"/>
    <row r="10984" customFormat="1" x14ac:dyDescent="0.3"/>
    <row r="10985" customFormat="1" x14ac:dyDescent="0.3"/>
    <row r="10986" customFormat="1" x14ac:dyDescent="0.3"/>
    <row r="10987" customFormat="1" x14ac:dyDescent="0.3"/>
    <row r="10988" customFormat="1" x14ac:dyDescent="0.3"/>
    <row r="10989" customFormat="1" x14ac:dyDescent="0.3"/>
    <row r="10990" customFormat="1" x14ac:dyDescent="0.3"/>
    <row r="10991" customFormat="1" x14ac:dyDescent="0.3"/>
    <row r="10992" customFormat="1" x14ac:dyDescent="0.3"/>
    <row r="10993" customFormat="1" x14ac:dyDescent="0.3"/>
    <row r="10994" customFormat="1" x14ac:dyDescent="0.3"/>
    <row r="10995" customFormat="1" x14ac:dyDescent="0.3"/>
    <row r="10996" customFormat="1" x14ac:dyDescent="0.3"/>
    <row r="10997" customFormat="1" x14ac:dyDescent="0.3"/>
    <row r="10998" customFormat="1" x14ac:dyDescent="0.3"/>
    <row r="10999" customFormat="1" x14ac:dyDescent="0.3"/>
    <row r="11000" customFormat="1" x14ac:dyDescent="0.3"/>
    <row r="11001" customFormat="1" x14ac:dyDescent="0.3"/>
    <row r="11002" customFormat="1" x14ac:dyDescent="0.3"/>
    <row r="11003" customFormat="1" x14ac:dyDescent="0.3"/>
    <row r="11004" customFormat="1" x14ac:dyDescent="0.3"/>
    <row r="11005" customFormat="1" x14ac:dyDescent="0.3"/>
    <row r="11006" customFormat="1" x14ac:dyDescent="0.3"/>
    <row r="11007" customFormat="1" x14ac:dyDescent="0.3"/>
    <row r="11008" customFormat="1" x14ac:dyDescent="0.3"/>
    <row r="11009" customFormat="1" x14ac:dyDescent="0.3"/>
    <row r="11010" customFormat="1" x14ac:dyDescent="0.3"/>
    <row r="11011" customFormat="1" x14ac:dyDescent="0.3"/>
    <row r="11012" customFormat="1" x14ac:dyDescent="0.3"/>
    <row r="11013" customFormat="1" x14ac:dyDescent="0.3"/>
    <row r="11014" customFormat="1" x14ac:dyDescent="0.3"/>
    <row r="11015" customFormat="1" x14ac:dyDescent="0.3"/>
    <row r="11016" customFormat="1" x14ac:dyDescent="0.3"/>
    <row r="11017" customFormat="1" x14ac:dyDescent="0.3"/>
    <row r="11018" customFormat="1" x14ac:dyDescent="0.3"/>
    <row r="11019" customFormat="1" x14ac:dyDescent="0.3"/>
    <row r="11020" customFormat="1" x14ac:dyDescent="0.3"/>
    <row r="11021" customFormat="1" x14ac:dyDescent="0.3"/>
    <row r="11022" customFormat="1" x14ac:dyDescent="0.3"/>
    <row r="11023" customFormat="1" x14ac:dyDescent="0.3"/>
    <row r="11024" customFormat="1" x14ac:dyDescent="0.3"/>
    <row r="11025" customFormat="1" x14ac:dyDescent="0.3"/>
    <row r="11026" customFormat="1" x14ac:dyDescent="0.3"/>
    <row r="11027" customFormat="1" x14ac:dyDescent="0.3"/>
    <row r="11028" customFormat="1" x14ac:dyDescent="0.3"/>
    <row r="11029" customFormat="1" x14ac:dyDescent="0.3"/>
    <row r="11030" customFormat="1" x14ac:dyDescent="0.3"/>
    <row r="11031" customFormat="1" x14ac:dyDescent="0.3"/>
    <row r="11032" customFormat="1" x14ac:dyDescent="0.3"/>
    <row r="11033" customFormat="1" x14ac:dyDescent="0.3"/>
    <row r="11034" customFormat="1" x14ac:dyDescent="0.3"/>
    <row r="11035" customFormat="1" x14ac:dyDescent="0.3"/>
    <row r="11036" customFormat="1" x14ac:dyDescent="0.3"/>
    <row r="11037" customFormat="1" x14ac:dyDescent="0.3"/>
    <row r="11038" customFormat="1" x14ac:dyDescent="0.3"/>
    <row r="11039" customFormat="1" x14ac:dyDescent="0.3"/>
    <row r="11040" customFormat="1" x14ac:dyDescent="0.3"/>
    <row r="11041" customFormat="1" x14ac:dyDescent="0.3"/>
    <row r="11042" customFormat="1" x14ac:dyDescent="0.3"/>
    <row r="11043" customFormat="1" x14ac:dyDescent="0.3"/>
    <row r="11044" customFormat="1" x14ac:dyDescent="0.3"/>
    <row r="11045" customFormat="1" x14ac:dyDescent="0.3"/>
    <row r="11046" customFormat="1" x14ac:dyDescent="0.3"/>
    <row r="11047" customFormat="1" x14ac:dyDescent="0.3"/>
    <row r="11048" customFormat="1" x14ac:dyDescent="0.3"/>
    <row r="11049" customFormat="1" x14ac:dyDescent="0.3"/>
    <row r="11050" customFormat="1" x14ac:dyDescent="0.3"/>
    <row r="11051" customFormat="1" x14ac:dyDescent="0.3"/>
    <row r="11052" customFormat="1" x14ac:dyDescent="0.3"/>
    <row r="11053" customFormat="1" x14ac:dyDescent="0.3"/>
    <row r="11054" customFormat="1" x14ac:dyDescent="0.3"/>
    <row r="11055" customFormat="1" x14ac:dyDescent="0.3"/>
    <row r="11056" customFormat="1" x14ac:dyDescent="0.3"/>
    <row r="11057" customFormat="1" x14ac:dyDescent="0.3"/>
    <row r="11058" customFormat="1" x14ac:dyDescent="0.3"/>
    <row r="11059" customFormat="1" x14ac:dyDescent="0.3"/>
    <row r="11060" customFormat="1" x14ac:dyDescent="0.3"/>
    <row r="11061" customFormat="1" x14ac:dyDescent="0.3"/>
    <row r="11062" customFormat="1" x14ac:dyDescent="0.3"/>
    <row r="11063" customFormat="1" x14ac:dyDescent="0.3"/>
    <row r="11064" customFormat="1" x14ac:dyDescent="0.3"/>
    <row r="11065" customFormat="1" x14ac:dyDescent="0.3"/>
    <row r="11066" customFormat="1" x14ac:dyDescent="0.3"/>
    <row r="11067" customFormat="1" x14ac:dyDescent="0.3"/>
    <row r="11068" customFormat="1" x14ac:dyDescent="0.3"/>
    <row r="11069" customFormat="1" x14ac:dyDescent="0.3"/>
    <row r="11070" customFormat="1" x14ac:dyDescent="0.3"/>
    <row r="11071" customFormat="1" x14ac:dyDescent="0.3"/>
    <row r="11072" customFormat="1" x14ac:dyDescent="0.3"/>
    <row r="11073" customFormat="1" x14ac:dyDescent="0.3"/>
    <row r="11074" customFormat="1" x14ac:dyDescent="0.3"/>
    <row r="11075" customFormat="1" x14ac:dyDescent="0.3"/>
    <row r="11076" customFormat="1" x14ac:dyDescent="0.3"/>
    <row r="11077" customFormat="1" x14ac:dyDescent="0.3"/>
    <row r="11078" customFormat="1" x14ac:dyDescent="0.3"/>
    <row r="11079" customFormat="1" x14ac:dyDescent="0.3"/>
    <row r="11080" customFormat="1" x14ac:dyDescent="0.3"/>
    <row r="11081" customFormat="1" x14ac:dyDescent="0.3"/>
    <row r="11082" customFormat="1" x14ac:dyDescent="0.3"/>
    <row r="11083" customFormat="1" x14ac:dyDescent="0.3"/>
    <row r="11084" customFormat="1" x14ac:dyDescent="0.3"/>
    <row r="11085" customFormat="1" x14ac:dyDescent="0.3"/>
    <row r="11086" customFormat="1" x14ac:dyDescent="0.3"/>
    <row r="11087" customFormat="1" x14ac:dyDescent="0.3"/>
    <row r="11088" customFormat="1" x14ac:dyDescent="0.3"/>
    <row r="11089" customFormat="1" x14ac:dyDescent="0.3"/>
    <row r="11090" customFormat="1" x14ac:dyDescent="0.3"/>
    <row r="11091" customFormat="1" x14ac:dyDescent="0.3"/>
    <row r="11092" customFormat="1" x14ac:dyDescent="0.3"/>
    <row r="11093" customFormat="1" x14ac:dyDescent="0.3"/>
    <row r="11094" customFormat="1" x14ac:dyDescent="0.3"/>
    <row r="11095" customFormat="1" x14ac:dyDescent="0.3"/>
    <row r="11096" customFormat="1" x14ac:dyDescent="0.3"/>
    <row r="11097" customFormat="1" x14ac:dyDescent="0.3"/>
    <row r="11098" customFormat="1" x14ac:dyDescent="0.3"/>
    <row r="11099" customFormat="1" x14ac:dyDescent="0.3"/>
    <row r="11100" customFormat="1" x14ac:dyDescent="0.3"/>
    <row r="11101" customFormat="1" x14ac:dyDescent="0.3"/>
    <row r="11102" customFormat="1" x14ac:dyDescent="0.3"/>
    <row r="11103" customFormat="1" x14ac:dyDescent="0.3"/>
    <row r="11104" customFormat="1" x14ac:dyDescent="0.3"/>
    <row r="11105" customFormat="1" x14ac:dyDescent="0.3"/>
    <row r="11106" customFormat="1" x14ac:dyDescent="0.3"/>
    <row r="11107" customFormat="1" x14ac:dyDescent="0.3"/>
    <row r="11108" customFormat="1" x14ac:dyDescent="0.3"/>
    <row r="11109" customFormat="1" x14ac:dyDescent="0.3"/>
    <row r="11110" customFormat="1" x14ac:dyDescent="0.3"/>
    <row r="11111" customFormat="1" x14ac:dyDescent="0.3"/>
    <row r="11112" customFormat="1" x14ac:dyDescent="0.3"/>
    <row r="11113" customFormat="1" x14ac:dyDescent="0.3"/>
    <row r="11114" customFormat="1" x14ac:dyDescent="0.3"/>
    <row r="11115" customFormat="1" x14ac:dyDescent="0.3"/>
    <row r="11116" customFormat="1" x14ac:dyDescent="0.3"/>
    <row r="11117" customFormat="1" x14ac:dyDescent="0.3"/>
    <row r="11118" customFormat="1" x14ac:dyDescent="0.3"/>
    <row r="11119" customFormat="1" x14ac:dyDescent="0.3"/>
    <row r="11120" customFormat="1" x14ac:dyDescent="0.3"/>
    <row r="11121" customFormat="1" x14ac:dyDescent="0.3"/>
    <row r="11122" customFormat="1" x14ac:dyDescent="0.3"/>
    <row r="11123" customFormat="1" x14ac:dyDescent="0.3"/>
    <row r="11124" customFormat="1" x14ac:dyDescent="0.3"/>
    <row r="11125" customFormat="1" x14ac:dyDescent="0.3"/>
    <row r="11126" customFormat="1" x14ac:dyDescent="0.3"/>
    <row r="11127" customFormat="1" x14ac:dyDescent="0.3"/>
    <row r="11128" customFormat="1" x14ac:dyDescent="0.3"/>
    <row r="11129" customFormat="1" x14ac:dyDescent="0.3"/>
    <row r="11130" customFormat="1" x14ac:dyDescent="0.3"/>
    <row r="11131" customFormat="1" x14ac:dyDescent="0.3"/>
    <row r="11132" customFormat="1" x14ac:dyDescent="0.3"/>
    <row r="11133" customFormat="1" x14ac:dyDescent="0.3"/>
    <row r="11134" customFormat="1" x14ac:dyDescent="0.3"/>
    <row r="11135" customFormat="1" x14ac:dyDescent="0.3"/>
    <row r="11136" customFormat="1" x14ac:dyDescent="0.3"/>
    <row r="11137" customFormat="1" x14ac:dyDescent="0.3"/>
    <row r="11138" customFormat="1" x14ac:dyDescent="0.3"/>
    <row r="11139" customFormat="1" x14ac:dyDescent="0.3"/>
    <row r="11140" customFormat="1" x14ac:dyDescent="0.3"/>
    <row r="11141" customFormat="1" x14ac:dyDescent="0.3"/>
    <row r="11142" customFormat="1" x14ac:dyDescent="0.3"/>
    <row r="11143" customFormat="1" x14ac:dyDescent="0.3"/>
    <row r="11144" customFormat="1" x14ac:dyDescent="0.3"/>
    <row r="11145" customFormat="1" x14ac:dyDescent="0.3"/>
    <row r="11146" customFormat="1" x14ac:dyDescent="0.3"/>
    <row r="11147" customFormat="1" x14ac:dyDescent="0.3"/>
    <row r="11148" customFormat="1" x14ac:dyDescent="0.3"/>
    <row r="11149" customFormat="1" x14ac:dyDescent="0.3"/>
    <row r="11150" customFormat="1" x14ac:dyDescent="0.3"/>
    <row r="11151" customFormat="1" x14ac:dyDescent="0.3"/>
    <row r="11152" customFormat="1" x14ac:dyDescent="0.3"/>
    <row r="11153" customFormat="1" x14ac:dyDescent="0.3"/>
    <row r="11154" customFormat="1" x14ac:dyDescent="0.3"/>
    <row r="11155" customFormat="1" x14ac:dyDescent="0.3"/>
    <row r="11156" customFormat="1" x14ac:dyDescent="0.3"/>
    <row r="11157" customFormat="1" x14ac:dyDescent="0.3"/>
    <row r="11158" customFormat="1" x14ac:dyDescent="0.3"/>
    <row r="11159" customFormat="1" x14ac:dyDescent="0.3"/>
    <row r="11160" customFormat="1" x14ac:dyDescent="0.3"/>
    <row r="11161" customFormat="1" x14ac:dyDescent="0.3"/>
    <row r="11162" customFormat="1" x14ac:dyDescent="0.3"/>
    <row r="11163" customFormat="1" x14ac:dyDescent="0.3"/>
    <row r="11164" customFormat="1" x14ac:dyDescent="0.3"/>
    <row r="11165" customFormat="1" x14ac:dyDescent="0.3"/>
    <row r="11166" customFormat="1" x14ac:dyDescent="0.3"/>
    <row r="11167" customFormat="1" x14ac:dyDescent="0.3"/>
    <row r="11168" customFormat="1" x14ac:dyDescent="0.3"/>
    <row r="11169" customFormat="1" x14ac:dyDescent="0.3"/>
    <row r="11170" customFormat="1" x14ac:dyDescent="0.3"/>
    <row r="11171" customFormat="1" x14ac:dyDescent="0.3"/>
    <row r="11172" customFormat="1" x14ac:dyDescent="0.3"/>
    <row r="11173" customFormat="1" x14ac:dyDescent="0.3"/>
    <row r="11174" customFormat="1" x14ac:dyDescent="0.3"/>
    <row r="11175" customFormat="1" x14ac:dyDescent="0.3"/>
    <row r="11176" customFormat="1" x14ac:dyDescent="0.3"/>
    <row r="11177" customFormat="1" x14ac:dyDescent="0.3"/>
    <row r="11178" customFormat="1" x14ac:dyDescent="0.3"/>
    <row r="11179" customFormat="1" x14ac:dyDescent="0.3"/>
    <row r="11180" customFormat="1" x14ac:dyDescent="0.3"/>
    <row r="11181" customFormat="1" x14ac:dyDescent="0.3"/>
    <row r="11182" customFormat="1" x14ac:dyDescent="0.3"/>
    <row r="11183" customFormat="1" x14ac:dyDescent="0.3"/>
    <row r="11184" customFormat="1" x14ac:dyDescent="0.3"/>
    <row r="11185" customFormat="1" x14ac:dyDescent="0.3"/>
    <row r="11186" customFormat="1" x14ac:dyDescent="0.3"/>
    <row r="11187" customFormat="1" x14ac:dyDescent="0.3"/>
    <row r="11188" customFormat="1" x14ac:dyDescent="0.3"/>
    <row r="11189" customFormat="1" x14ac:dyDescent="0.3"/>
    <row r="11190" customFormat="1" x14ac:dyDescent="0.3"/>
    <row r="11191" customFormat="1" x14ac:dyDescent="0.3"/>
    <row r="11192" customFormat="1" x14ac:dyDescent="0.3"/>
    <row r="11193" customFormat="1" x14ac:dyDescent="0.3"/>
    <row r="11194" customFormat="1" x14ac:dyDescent="0.3"/>
    <row r="11195" customFormat="1" x14ac:dyDescent="0.3"/>
    <row r="11196" customFormat="1" x14ac:dyDescent="0.3"/>
    <row r="11197" customFormat="1" x14ac:dyDescent="0.3"/>
    <row r="11198" customFormat="1" x14ac:dyDescent="0.3"/>
    <row r="11199" customFormat="1" x14ac:dyDescent="0.3"/>
    <row r="11200" customFormat="1" x14ac:dyDescent="0.3"/>
    <row r="11201" customFormat="1" x14ac:dyDescent="0.3"/>
    <row r="11202" customFormat="1" x14ac:dyDescent="0.3"/>
    <row r="11203" customFormat="1" x14ac:dyDescent="0.3"/>
    <row r="11204" customFormat="1" x14ac:dyDescent="0.3"/>
    <row r="11205" customFormat="1" x14ac:dyDescent="0.3"/>
    <row r="11206" customFormat="1" x14ac:dyDescent="0.3"/>
    <row r="11207" customFormat="1" x14ac:dyDescent="0.3"/>
    <row r="11208" customFormat="1" x14ac:dyDescent="0.3"/>
    <row r="11209" customFormat="1" x14ac:dyDescent="0.3"/>
    <row r="11210" customFormat="1" x14ac:dyDescent="0.3"/>
    <row r="11211" customFormat="1" x14ac:dyDescent="0.3"/>
    <row r="11212" customFormat="1" x14ac:dyDescent="0.3"/>
    <row r="11213" customFormat="1" x14ac:dyDescent="0.3"/>
    <row r="11214" customFormat="1" x14ac:dyDescent="0.3"/>
    <row r="11215" customFormat="1" x14ac:dyDescent="0.3"/>
    <row r="11216" customFormat="1" x14ac:dyDescent="0.3"/>
    <row r="11217" customFormat="1" x14ac:dyDescent="0.3"/>
    <row r="11218" customFormat="1" x14ac:dyDescent="0.3"/>
    <row r="11219" customFormat="1" x14ac:dyDescent="0.3"/>
    <row r="11220" customFormat="1" x14ac:dyDescent="0.3"/>
    <row r="11221" customFormat="1" x14ac:dyDescent="0.3"/>
    <row r="11222" customFormat="1" x14ac:dyDescent="0.3"/>
    <row r="11223" customFormat="1" x14ac:dyDescent="0.3"/>
    <row r="11224" customFormat="1" x14ac:dyDescent="0.3"/>
    <row r="11225" customFormat="1" x14ac:dyDescent="0.3"/>
    <row r="11226" customFormat="1" x14ac:dyDescent="0.3"/>
    <row r="11227" customFormat="1" x14ac:dyDescent="0.3"/>
    <row r="11228" customFormat="1" x14ac:dyDescent="0.3"/>
    <row r="11229" customFormat="1" x14ac:dyDescent="0.3"/>
    <row r="11230" customFormat="1" x14ac:dyDescent="0.3"/>
    <row r="11231" customFormat="1" x14ac:dyDescent="0.3"/>
    <row r="11232" customFormat="1" x14ac:dyDescent="0.3"/>
    <row r="11233" customFormat="1" x14ac:dyDescent="0.3"/>
    <row r="11234" customFormat="1" x14ac:dyDescent="0.3"/>
    <row r="11235" customFormat="1" x14ac:dyDescent="0.3"/>
    <row r="11236" customFormat="1" x14ac:dyDescent="0.3"/>
    <row r="11237" customFormat="1" x14ac:dyDescent="0.3"/>
    <row r="11238" customFormat="1" x14ac:dyDescent="0.3"/>
    <row r="11239" customFormat="1" x14ac:dyDescent="0.3"/>
    <row r="11240" customFormat="1" x14ac:dyDescent="0.3"/>
    <row r="11241" customFormat="1" x14ac:dyDescent="0.3"/>
    <row r="11242" customFormat="1" x14ac:dyDescent="0.3"/>
    <row r="11243" customFormat="1" x14ac:dyDescent="0.3"/>
    <row r="11244" customFormat="1" x14ac:dyDescent="0.3"/>
    <row r="11245" customFormat="1" x14ac:dyDescent="0.3"/>
    <row r="11246" customFormat="1" x14ac:dyDescent="0.3"/>
    <row r="11247" customFormat="1" x14ac:dyDescent="0.3"/>
    <row r="11248" customFormat="1" x14ac:dyDescent="0.3"/>
    <row r="11249" customFormat="1" x14ac:dyDescent="0.3"/>
    <row r="11250" customFormat="1" x14ac:dyDescent="0.3"/>
    <row r="11251" customFormat="1" x14ac:dyDescent="0.3"/>
    <row r="11252" customFormat="1" x14ac:dyDescent="0.3"/>
    <row r="11253" customFormat="1" x14ac:dyDescent="0.3"/>
    <row r="11254" customFormat="1" x14ac:dyDescent="0.3"/>
    <row r="11255" customFormat="1" x14ac:dyDescent="0.3"/>
    <row r="11256" customFormat="1" x14ac:dyDescent="0.3"/>
    <row r="11257" customFormat="1" x14ac:dyDescent="0.3"/>
    <row r="11258" customFormat="1" x14ac:dyDescent="0.3"/>
    <row r="11259" customFormat="1" x14ac:dyDescent="0.3"/>
    <row r="11260" customFormat="1" x14ac:dyDescent="0.3"/>
    <row r="11261" customFormat="1" x14ac:dyDescent="0.3"/>
    <row r="11262" customFormat="1" x14ac:dyDescent="0.3"/>
    <row r="11263" customFormat="1" x14ac:dyDescent="0.3"/>
    <row r="11264" customFormat="1" x14ac:dyDescent="0.3"/>
    <row r="11265" customFormat="1" x14ac:dyDescent="0.3"/>
    <row r="11266" customFormat="1" x14ac:dyDescent="0.3"/>
    <row r="11267" customFormat="1" x14ac:dyDescent="0.3"/>
    <row r="11268" customFormat="1" x14ac:dyDescent="0.3"/>
    <row r="11269" customFormat="1" x14ac:dyDescent="0.3"/>
    <row r="11270" customFormat="1" x14ac:dyDescent="0.3"/>
    <row r="11271" customFormat="1" x14ac:dyDescent="0.3"/>
    <row r="11272" customFormat="1" x14ac:dyDescent="0.3"/>
    <row r="11273" customFormat="1" x14ac:dyDescent="0.3"/>
    <row r="11274" customFormat="1" x14ac:dyDescent="0.3"/>
    <row r="11275" customFormat="1" x14ac:dyDescent="0.3"/>
    <row r="11276" customFormat="1" x14ac:dyDescent="0.3"/>
    <row r="11277" customFormat="1" x14ac:dyDescent="0.3"/>
    <row r="11278" customFormat="1" x14ac:dyDescent="0.3"/>
    <row r="11279" customFormat="1" x14ac:dyDescent="0.3"/>
    <row r="11280" customFormat="1" x14ac:dyDescent="0.3"/>
    <row r="11281" customFormat="1" x14ac:dyDescent="0.3"/>
    <row r="11282" customFormat="1" x14ac:dyDescent="0.3"/>
    <row r="11283" customFormat="1" x14ac:dyDescent="0.3"/>
    <row r="11284" customFormat="1" x14ac:dyDescent="0.3"/>
    <row r="11285" customFormat="1" x14ac:dyDescent="0.3"/>
    <row r="11286" customFormat="1" x14ac:dyDescent="0.3"/>
    <row r="11287" customFormat="1" x14ac:dyDescent="0.3"/>
    <row r="11288" customFormat="1" x14ac:dyDescent="0.3"/>
    <row r="11289" customFormat="1" x14ac:dyDescent="0.3"/>
    <row r="11290" customFormat="1" x14ac:dyDescent="0.3"/>
    <row r="11291" customFormat="1" x14ac:dyDescent="0.3"/>
    <row r="11292" customFormat="1" x14ac:dyDescent="0.3"/>
    <row r="11293" customFormat="1" x14ac:dyDescent="0.3"/>
    <row r="11294" customFormat="1" x14ac:dyDescent="0.3"/>
    <row r="11295" customFormat="1" x14ac:dyDescent="0.3"/>
    <row r="11296" customFormat="1" x14ac:dyDescent="0.3"/>
    <row r="11297" customFormat="1" x14ac:dyDescent="0.3"/>
    <row r="11298" customFormat="1" x14ac:dyDescent="0.3"/>
    <row r="11299" customFormat="1" x14ac:dyDescent="0.3"/>
    <row r="11300" customFormat="1" x14ac:dyDescent="0.3"/>
    <row r="11301" customFormat="1" x14ac:dyDescent="0.3"/>
    <row r="11302" customFormat="1" x14ac:dyDescent="0.3"/>
    <row r="11303" customFormat="1" x14ac:dyDescent="0.3"/>
    <row r="11304" customFormat="1" x14ac:dyDescent="0.3"/>
    <row r="11305" customFormat="1" x14ac:dyDescent="0.3"/>
    <row r="11306" customFormat="1" x14ac:dyDescent="0.3"/>
    <row r="11307" customFormat="1" x14ac:dyDescent="0.3"/>
    <row r="11308" customFormat="1" x14ac:dyDescent="0.3"/>
    <row r="11309" customFormat="1" x14ac:dyDescent="0.3"/>
    <row r="11310" customFormat="1" x14ac:dyDescent="0.3"/>
    <row r="11311" customFormat="1" x14ac:dyDescent="0.3"/>
    <row r="11312" customFormat="1" x14ac:dyDescent="0.3"/>
    <row r="11313" customFormat="1" x14ac:dyDescent="0.3"/>
    <row r="11314" customFormat="1" x14ac:dyDescent="0.3"/>
    <row r="11315" customFormat="1" x14ac:dyDescent="0.3"/>
    <row r="11316" customFormat="1" x14ac:dyDescent="0.3"/>
    <row r="11317" customFormat="1" x14ac:dyDescent="0.3"/>
    <row r="11318" customFormat="1" x14ac:dyDescent="0.3"/>
    <row r="11319" customFormat="1" x14ac:dyDescent="0.3"/>
    <row r="11320" customFormat="1" x14ac:dyDescent="0.3"/>
    <row r="11321" customFormat="1" x14ac:dyDescent="0.3"/>
    <row r="11322" customFormat="1" x14ac:dyDescent="0.3"/>
    <row r="11323" customFormat="1" x14ac:dyDescent="0.3"/>
    <row r="11324" customFormat="1" x14ac:dyDescent="0.3"/>
    <row r="11325" customFormat="1" x14ac:dyDescent="0.3"/>
    <row r="11326" customFormat="1" x14ac:dyDescent="0.3"/>
    <row r="11327" customFormat="1" x14ac:dyDescent="0.3"/>
    <row r="11328" customFormat="1" x14ac:dyDescent="0.3"/>
    <row r="11329" customFormat="1" x14ac:dyDescent="0.3"/>
    <row r="11330" customFormat="1" x14ac:dyDescent="0.3"/>
    <row r="11331" customFormat="1" x14ac:dyDescent="0.3"/>
    <row r="11332" customFormat="1" x14ac:dyDescent="0.3"/>
    <row r="11333" customFormat="1" x14ac:dyDescent="0.3"/>
    <row r="11334" customFormat="1" x14ac:dyDescent="0.3"/>
    <row r="11335" customFormat="1" x14ac:dyDescent="0.3"/>
    <row r="11336" customFormat="1" x14ac:dyDescent="0.3"/>
    <row r="11337" customFormat="1" x14ac:dyDescent="0.3"/>
    <row r="11338" customFormat="1" x14ac:dyDescent="0.3"/>
    <row r="11339" customFormat="1" x14ac:dyDescent="0.3"/>
    <row r="11340" customFormat="1" x14ac:dyDescent="0.3"/>
    <row r="11341" customFormat="1" x14ac:dyDescent="0.3"/>
    <row r="11342" customFormat="1" x14ac:dyDescent="0.3"/>
    <row r="11343" customFormat="1" x14ac:dyDescent="0.3"/>
    <row r="11344" customFormat="1" x14ac:dyDescent="0.3"/>
    <row r="11345" customFormat="1" x14ac:dyDescent="0.3"/>
    <row r="11346" customFormat="1" x14ac:dyDescent="0.3"/>
    <row r="11347" customFormat="1" x14ac:dyDescent="0.3"/>
    <row r="11348" customFormat="1" x14ac:dyDescent="0.3"/>
    <row r="11349" customFormat="1" x14ac:dyDescent="0.3"/>
    <row r="11350" customFormat="1" x14ac:dyDescent="0.3"/>
    <row r="11351" customFormat="1" x14ac:dyDescent="0.3"/>
    <row r="11352" customFormat="1" x14ac:dyDescent="0.3"/>
    <row r="11353" customFormat="1" x14ac:dyDescent="0.3"/>
    <row r="11354" customFormat="1" x14ac:dyDescent="0.3"/>
    <row r="11355" customFormat="1" x14ac:dyDescent="0.3"/>
    <row r="11356" customFormat="1" x14ac:dyDescent="0.3"/>
    <row r="11357" customFormat="1" x14ac:dyDescent="0.3"/>
    <row r="11358" customFormat="1" x14ac:dyDescent="0.3"/>
    <row r="11359" customFormat="1" x14ac:dyDescent="0.3"/>
    <row r="11360" customFormat="1" x14ac:dyDescent="0.3"/>
    <row r="11361" customFormat="1" x14ac:dyDescent="0.3"/>
    <row r="11362" customFormat="1" x14ac:dyDescent="0.3"/>
    <row r="11363" customFormat="1" x14ac:dyDescent="0.3"/>
    <row r="11364" customFormat="1" x14ac:dyDescent="0.3"/>
    <row r="11365" customFormat="1" x14ac:dyDescent="0.3"/>
    <row r="11366" customFormat="1" x14ac:dyDescent="0.3"/>
    <row r="11367" customFormat="1" x14ac:dyDescent="0.3"/>
    <row r="11368" customFormat="1" x14ac:dyDescent="0.3"/>
    <row r="11369" customFormat="1" x14ac:dyDescent="0.3"/>
    <row r="11370" customFormat="1" x14ac:dyDescent="0.3"/>
    <row r="11371" customFormat="1" x14ac:dyDescent="0.3"/>
    <row r="11372" customFormat="1" x14ac:dyDescent="0.3"/>
    <row r="11373" customFormat="1" x14ac:dyDescent="0.3"/>
    <row r="11374" customFormat="1" x14ac:dyDescent="0.3"/>
    <row r="11375" customFormat="1" x14ac:dyDescent="0.3"/>
    <row r="11376" customFormat="1" x14ac:dyDescent="0.3"/>
    <row r="11377" customFormat="1" x14ac:dyDescent="0.3"/>
    <row r="11378" customFormat="1" x14ac:dyDescent="0.3"/>
    <row r="11379" customFormat="1" x14ac:dyDescent="0.3"/>
    <row r="11380" customFormat="1" x14ac:dyDescent="0.3"/>
    <row r="11381" customFormat="1" x14ac:dyDescent="0.3"/>
    <row r="11382" customFormat="1" x14ac:dyDescent="0.3"/>
    <row r="11383" customFormat="1" x14ac:dyDescent="0.3"/>
    <row r="11384" customFormat="1" x14ac:dyDescent="0.3"/>
    <row r="11385" customFormat="1" x14ac:dyDescent="0.3"/>
    <row r="11386" customFormat="1" x14ac:dyDescent="0.3"/>
    <row r="11387" customFormat="1" x14ac:dyDescent="0.3"/>
    <row r="11388" customFormat="1" x14ac:dyDescent="0.3"/>
    <row r="11389" customFormat="1" x14ac:dyDescent="0.3"/>
    <row r="11390" customFormat="1" x14ac:dyDescent="0.3"/>
    <row r="11391" customFormat="1" x14ac:dyDescent="0.3"/>
    <row r="11392" customFormat="1" x14ac:dyDescent="0.3"/>
    <row r="11393" customFormat="1" x14ac:dyDescent="0.3"/>
    <row r="11394" customFormat="1" x14ac:dyDescent="0.3"/>
    <row r="11395" customFormat="1" x14ac:dyDescent="0.3"/>
    <row r="11396" customFormat="1" x14ac:dyDescent="0.3"/>
    <row r="11397" customFormat="1" x14ac:dyDescent="0.3"/>
    <row r="11398" customFormat="1" x14ac:dyDescent="0.3"/>
    <row r="11399" customFormat="1" x14ac:dyDescent="0.3"/>
    <row r="11400" customFormat="1" x14ac:dyDescent="0.3"/>
    <row r="11401" customFormat="1" x14ac:dyDescent="0.3"/>
    <row r="11402" customFormat="1" x14ac:dyDescent="0.3"/>
    <row r="11403" customFormat="1" x14ac:dyDescent="0.3"/>
    <row r="11404" customFormat="1" x14ac:dyDescent="0.3"/>
    <row r="11405" customFormat="1" x14ac:dyDescent="0.3"/>
    <row r="11406" customFormat="1" x14ac:dyDescent="0.3"/>
    <row r="11407" customFormat="1" x14ac:dyDescent="0.3"/>
    <row r="11408" customFormat="1" x14ac:dyDescent="0.3"/>
    <row r="11409" customFormat="1" x14ac:dyDescent="0.3"/>
    <row r="11410" customFormat="1" x14ac:dyDescent="0.3"/>
    <row r="11411" customFormat="1" x14ac:dyDescent="0.3"/>
    <row r="11412" customFormat="1" x14ac:dyDescent="0.3"/>
    <row r="11413" customFormat="1" x14ac:dyDescent="0.3"/>
    <row r="11414" customFormat="1" x14ac:dyDescent="0.3"/>
    <row r="11415" customFormat="1" x14ac:dyDescent="0.3"/>
    <row r="11416" customFormat="1" x14ac:dyDescent="0.3"/>
    <row r="11417" customFormat="1" x14ac:dyDescent="0.3"/>
    <row r="11418" customFormat="1" x14ac:dyDescent="0.3"/>
    <row r="11419" customFormat="1" x14ac:dyDescent="0.3"/>
    <row r="11420" customFormat="1" x14ac:dyDescent="0.3"/>
    <row r="11421" customFormat="1" x14ac:dyDescent="0.3"/>
    <row r="11422" customFormat="1" x14ac:dyDescent="0.3"/>
    <row r="11423" customFormat="1" x14ac:dyDescent="0.3"/>
    <row r="11424" customFormat="1" x14ac:dyDescent="0.3"/>
    <row r="11425" customFormat="1" x14ac:dyDescent="0.3"/>
    <row r="11426" customFormat="1" x14ac:dyDescent="0.3"/>
    <row r="11427" customFormat="1" x14ac:dyDescent="0.3"/>
    <row r="11428" customFormat="1" x14ac:dyDescent="0.3"/>
    <row r="11429" customFormat="1" x14ac:dyDescent="0.3"/>
    <row r="11430" customFormat="1" x14ac:dyDescent="0.3"/>
    <row r="11431" customFormat="1" x14ac:dyDescent="0.3"/>
    <row r="11432" customFormat="1" x14ac:dyDescent="0.3"/>
    <row r="11433" customFormat="1" x14ac:dyDescent="0.3"/>
    <row r="11434" customFormat="1" x14ac:dyDescent="0.3"/>
    <row r="11435" customFormat="1" x14ac:dyDescent="0.3"/>
    <row r="11436" customFormat="1" x14ac:dyDescent="0.3"/>
    <row r="11437" customFormat="1" x14ac:dyDescent="0.3"/>
    <row r="11438" customFormat="1" x14ac:dyDescent="0.3"/>
    <row r="11439" customFormat="1" x14ac:dyDescent="0.3"/>
    <row r="11440" customFormat="1" x14ac:dyDescent="0.3"/>
    <row r="11441" customFormat="1" x14ac:dyDescent="0.3"/>
    <row r="11442" customFormat="1" x14ac:dyDescent="0.3"/>
    <row r="11443" customFormat="1" x14ac:dyDescent="0.3"/>
    <row r="11444" customFormat="1" x14ac:dyDescent="0.3"/>
    <row r="11445" customFormat="1" x14ac:dyDescent="0.3"/>
    <row r="11446" customFormat="1" x14ac:dyDescent="0.3"/>
    <row r="11447" customFormat="1" x14ac:dyDescent="0.3"/>
    <row r="11448" customFormat="1" x14ac:dyDescent="0.3"/>
    <row r="11449" customFormat="1" x14ac:dyDescent="0.3"/>
    <row r="11450" customFormat="1" x14ac:dyDescent="0.3"/>
    <row r="11451" customFormat="1" x14ac:dyDescent="0.3"/>
    <row r="11452" customFormat="1" x14ac:dyDescent="0.3"/>
    <row r="11453" customFormat="1" x14ac:dyDescent="0.3"/>
    <row r="11454" customFormat="1" x14ac:dyDescent="0.3"/>
    <row r="11455" customFormat="1" x14ac:dyDescent="0.3"/>
    <row r="11456" customFormat="1" x14ac:dyDescent="0.3"/>
    <row r="11457" customFormat="1" x14ac:dyDescent="0.3"/>
    <row r="11458" customFormat="1" x14ac:dyDescent="0.3"/>
    <row r="11459" customFormat="1" x14ac:dyDescent="0.3"/>
    <row r="11460" customFormat="1" x14ac:dyDescent="0.3"/>
    <row r="11461" customFormat="1" x14ac:dyDescent="0.3"/>
    <row r="11462" customFormat="1" x14ac:dyDescent="0.3"/>
    <row r="11463" customFormat="1" x14ac:dyDescent="0.3"/>
    <row r="11464" customFormat="1" x14ac:dyDescent="0.3"/>
    <row r="11465" customFormat="1" x14ac:dyDescent="0.3"/>
    <row r="11466" customFormat="1" x14ac:dyDescent="0.3"/>
    <row r="11467" customFormat="1" x14ac:dyDescent="0.3"/>
    <row r="11468" customFormat="1" x14ac:dyDescent="0.3"/>
    <row r="11469" customFormat="1" x14ac:dyDescent="0.3"/>
    <row r="11470" customFormat="1" x14ac:dyDescent="0.3"/>
    <row r="11471" customFormat="1" x14ac:dyDescent="0.3"/>
    <row r="11472" customFormat="1" x14ac:dyDescent="0.3"/>
    <row r="11473" customFormat="1" x14ac:dyDescent="0.3"/>
    <row r="11474" customFormat="1" x14ac:dyDescent="0.3"/>
    <row r="11475" customFormat="1" x14ac:dyDescent="0.3"/>
    <row r="11476" customFormat="1" x14ac:dyDescent="0.3"/>
    <row r="11477" customFormat="1" x14ac:dyDescent="0.3"/>
    <row r="11478" customFormat="1" x14ac:dyDescent="0.3"/>
    <row r="11479" customFormat="1" x14ac:dyDescent="0.3"/>
    <row r="11480" customFormat="1" x14ac:dyDescent="0.3"/>
    <row r="11481" customFormat="1" x14ac:dyDescent="0.3"/>
    <row r="11482" customFormat="1" x14ac:dyDescent="0.3"/>
    <row r="11483" customFormat="1" x14ac:dyDescent="0.3"/>
    <row r="11484" customFormat="1" x14ac:dyDescent="0.3"/>
    <row r="11485" customFormat="1" x14ac:dyDescent="0.3"/>
    <row r="11486" customFormat="1" x14ac:dyDescent="0.3"/>
    <row r="11487" customFormat="1" x14ac:dyDescent="0.3"/>
    <row r="11488" customFormat="1" x14ac:dyDescent="0.3"/>
    <row r="11489" customFormat="1" x14ac:dyDescent="0.3"/>
    <row r="11490" customFormat="1" x14ac:dyDescent="0.3"/>
    <row r="11491" customFormat="1" x14ac:dyDescent="0.3"/>
    <row r="11492" customFormat="1" x14ac:dyDescent="0.3"/>
    <row r="11493" customFormat="1" x14ac:dyDescent="0.3"/>
    <row r="11494" customFormat="1" x14ac:dyDescent="0.3"/>
    <row r="11495" customFormat="1" x14ac:dyDescent="0.3"/>
    <row r="11496" customFormat="1" x14ac:dyDescent="0.3"/>
    <row r="11497" customFormat="1" x14ac:dyDescent="0.3"/>
    <row r="11498" customFormat="1" x14ac:dyDescent="0.3"/>
    <row r="11499" customFormat="1" x14ac:dyDescent="0.3"/>
    <row r="11500" customFormat="1" x14ac:dyDescent="0.3"/>
    <row r="11501" customFormat="1" x14ac:dyDescent="0.3"/>
    <row r="11502" customFormat="1" x14ac:dyDescent="0.3"/>
    <row r="11503" customFormat="1" x14ac:dyDescent="0.3"/>
    <row r="11504" customFormat="1" x14ac:dyDescent="0.3"/>
    <row r="11505" customFormat="1" x14ac:dyDescent="0.3"/>
    <row r="11506" customFormat="1" x14ac:dyDescent="0.3"/>
    <row r="11507" customFormat="1" x14ac:dyDescent="0.3"/>
    <row r="11508" customFormat="1" x14ac:dyDescent="0.3"/>
    <row r="11509" customFormat="1" x14ac:dyDescent="0.3"/>
    <row r="11510" customFormat="1" x14ac:dyDescent="0.3"/>
    <row r="11511" customFormat="1" x14ac:dyDescent="0.3"/>
    <row r="11512" customFormat="1" x14ac:dyDescent="0.3"/>
    <row r="11513" customFormat="1" x14ac:dyDescent="0.3"/>
    <row r="11514" customFormat="1" x14ac:dyDescent="0.3"/>
    <row r="11515" customFormat="1" x14ac:dyDescent="0.3"/>
    <row r="11516" customFormat="1" x14ac:dyDescent="0.3"/>
    <row r="11517" customFormat="1" x14ac:dyDescent="0.3"/>
    <row r="11518" customFormat="1" x14ac:dyDescent="0.3"/>
    <row r="11519" customFormat="1" x14ac:dyDescent="0.3"/>
    <row r="11520" customFormat="1" x14ac:dyDescent="0.3"/>
    <row r="11521" customFormat="1" x14ac:dyDescent="0.3"/>
    <row r="11522" customFormat="1" x14ac:dyDescent="0.3"/>
    <row r="11523" customFormat="1" x14ac:dyDescent="0.3"/>
    <row r="11524" customFormat="1" x14ac:dyDescent="0.3"/>
    <row r="11525" customFormat="1" x14ac:dyDescent="0.3"/>
    <row r="11526" customFormat="1" x14ac:dyDescent="0.3"/>
    <row r="11527" customFormat="1" x14ac:dyDescent="0.3"/>
    <row r="11528" customFormat="1" x14ac:dyDescent="0.3"/>
    <row r="11529" customFormat="1" x14ac:dyDescent="0.3"/>
    <row r="11530" customFormat="1" x14ac:dyDescent="0.3"/>
    <row r="11531" customFormat="1" x14ac:dyDescent="0.3"/>
    <row r="11532" customFormat="1" x14ac:dyDescent="0.3"/>
    <row r="11533" customFormat="1" x14ac:dyDescent="0.3"/>
    <row r="11534" customFormat="1" x14ac:dyDescent="0.3"/>
    <row r="11535" customFormat="1" x14ac:dyDescent="0.3"/>
    <row r="11536" customFormat="1" x14ac:dyDescent="0.3"/>
    <row r="11537" customFormat="1" x14ac:dyDescent="0.3"/>
    <row r="11538" customFormat="1" x14ac:dyDescent="0.3"/>
    <row r="11539" customFormat="1" x14ac:dyDescent="0.3"/>
    <row r="11540" customFormat="1" x14ac:dyDescent="0.3"/>
    <row r="11541" customFormat="1" x14ac:dyDescent="0.3"/>
    <row r="11542" customFormat="1" x14ac:dyDescent="0.3"/>
    <row r="11543" customFormat="1" x14ac:dyDescent="0.3"/>
    <row r="11544" customFormat="1" x14ac:dyDescent="0.3"/>
    <row r="11545" customFormat="1" x14ac:dyDescent="0.3"/>
    <row r="11546" customFormat="1" x14ac:dyDescent="0.3"/>
    <row r="11547" customFormat="1" x14ac:dyDescent="0.3"/>
    <row r="11548" customFormat="1" x14ac:dyDescent="0.3"/>
    <row r="11549" customFormat="1" x14ac:dyDescent="0.3"/>
    <row r="11550" customFormat="1" x14ac:dyDescent="0.3"/>
    <row r="11551" customFormat="1" x14ac:dyDescent="0.3"/>
    <row r="11552" customFormat="1" x14ac:dyDescent="0.3"/>
    <row r="11553" customFormat="1" x14ac:dyDescent="0.3"/>
    <row r="11554" customFormat="1" x14ac:dyDescent="0.3"/>
    <row r="11555" customFormat="1" x14ac:dyDescent="0.3"/>
    <row r="11556" customFormat="1" x14ac:dyDescent="0.3"/>
    <row r="11557" customFormat="1" x14ac:dyDescent="0.3"/>
    <row r="11558" customFormat="1" x14ac:dyDescent="0.3"/>
    <row r="11559" customFormat="1" x14ac:dyDescent="0.3"/>
    <row r="11560" customFormat="1" x14ac:dyDescent="0.3"/>
    <row r="11561" customFormat="1" x14ac:dyDescent="0.3"/>
    <row r="11562" customFormat="1" x14ac:dyDescent="0.3"/>
    <row r="11563" customFormat="1" x14ac:dyDescent="0.3"/>
    <row r="11564" customFormat="1" x14ac:dyDescent="0.3"/>
    <row r="11565" customFormat="1" x14ac:dyDescent="0.3"/>
    <row r="11566" customFormat="1" x14ac:dyDescent="0.3"/>
    <row r="11567" customFormat="1" x14ac:dyDescent="0.3"/>
    <row r="11568" customFormat="1" x14ac:dyDescent="0.3"/>
    <row r="11569" customFormat="1" x14ac:dyDescent="0.3"/>
    <row r="11570" customFormat="1" x14ac:dyDescent="0.3"/>
    <row r="11571" customFormat="1" x14ac:dyDescent="0.3"/>
    <row r="11572" customFormat="1" x14ac:dyDescent="0.3"/>
    <row r="11573" customFormat="1" x14ac:dyDescent="0.3"/>
    <row r="11574" customFormat="1" x14ac:dyDescent="0.3"/>
    <row r="11575" customFormat="1" x14ac:dyDescent="0.3"/>
    <row r="11576" customFormat="1" x14ac:dyDescent="0.3"/>
    <row r="11577" customFormat="1" x14ac:dyDescent="0.3"/>
    <row r="11578" customFormat="1" x14ac:dyDescent="0.3"/>
    <row r="11579" customFormat="1" x14ac:dyDescent="0.3"/>
    <row r="11580" customFormat="1" x14ac:dyDescent="0.3"/>
    <row r="11581" customFormat="1" x14ac:dyDescent="0.3"/>
    <row r="11582" customFormat="1" x14ac:dyDescent="0.3"/>
    <row r="11583" customFormat="1" x14ac:dyDescent="0.3"/>
    <row r="11584" customFormat="1" x14ac:dyDescent="0.3"/>
    <row r="11585" customFormat="1" x14ac:dyDescent="0.3"/>
    <row r="11586" customFormat="1" x14ac:dyDescent="0.3"/>
    <row r="11587" customFormat="1" x14ac:dyDescent="0.3"/>
    <row r="11588" customFormat="1" x14ac:dyDescent="0.3"/>
    <row r="11589" customFormat="1" x14ac:dyDescent="0.3"/>
    <row r="11590" customFormat="1" x14ac:dyDescent="0.3"/>
    <row r="11591" customFormat="1" x14ac:dyDescent="0.3"/>
    <row r="11592" customFormat="1" x14ac:dyDescent="0.3"/>
    <row r="11593" customFormat="1" x14ac:dyDescent="0.3"/>
    <row r="11594" customFormat="1" x14ac:dyDescent="0.3"/>
    <row r="11595" customFormat="1" x14ac:dyDescent="0.3"/>
    <row r="11596" customFormat="1" x14ac:dyDescent="0.3"/>
    <row r="11597" customFormat="1" x14ac:dyDescent="0.3"/>
    <row r="11598" customFormat="1" x14ac:dyDescent="0.3"/>
    <row r="11599" customFormat="1" x14ac:dyDescent="0.3"/>
    <row r="11600" customFormat="1" x14ac:dyDescent="0.3"/>
    <row r="11601" customFormat="1" x14ac:dyDescent="0.3"/>
    <row r="11602" customFormat="1" x14ac:dyDescent="0.3"/>
    <row r="11603" customFormat="1" x14ac:dyDescent="0.3"/>
    <row r="11604" customFormat="1" x14ac:dyDescent="0.3"/>
    <row r="11605" customFormat="1" x14ac:dyDescent="0.3"/>
    <row r="11606" customFormat="1" x14ac:dyDescent="0.3"/>
    <row r="11607" customFormat="1" x14ac:dyDescent="0.3"/>
    <row r="11608" customFormat="1" x14ac:dyDescent="0.3"/>
    <row r="11609" customFormat="1" x14ac:dyDescent="0.3"/>
    <row r="11610" customFormat="1" x14ac:dyDescent="0.3"/>
    <row r="11611" customFormat="1" x14ac:dyDescent="0.3"/>
    <row r="11612" customFormat="1" x14ac:dyDescent="0.3"/>
    <row r="11613" customFormat="1" x14ac:dyDescent="0.3"/>
    <row r="11614" customFormat="1" x14ac:dyDescent="0.3"/>
    <row r="11615" customFormat="1" x14ac:dyDescent="0.3"/>
    <row r="11616" customFormat="1" x14ac:dyDescent="0.3"/>
    <row r="11617" customFormat="1" x14ac:dyDescent="0.3"/>
    <row r="11618" customFormat="1" x14ac:dyDescent="0.3"/>
    <row r="11619" customFormat="1" x14ac:dyDescent="0.3"/>
    <row r="11620" customFormat="1" x14ac:dyDescent="0.3"/>
    <row r="11621" customFormat="1" x14ac:dyDescent="0.3"/>
    <row r="11622" customFormat="1" x14ac:dyDescent="0.3"/>
    <row r="11623" customFormat="1" x14ac:dyDescent="0.3"/>
    <row r="11624" customFormat="1" x14ac:dyDescent="0.3"/>
    <row r="11625" customFormat="1" x14ac:dyDescent="0.3"/>
    <row r="11626" customFormat="1" x14ac:dyDescent="0.3"/>
    <row r="11627" customFormat="1" x14ac:dyDescent="0.3"/>
    <row r="11628" customFormat="1" x14ac:dyDescent="0.3"/>
    <row r="11629" customFormat="1" x14ac:dyDescent="0.3"/>
    <row r="11630" customFormat="1" x14ac:dyDescent="0.3"/>
    <row r="11631" customFormat="1" x14ac:dyDescent="0.3"/>
    <row r="11632" customFormat="1" x14ac:dyDescent="0.3"/>
    <row r="11633" customFormat="1" x14ac:dyDescent="0.3"/>
    <row r="11634" customFormat="1" x14ac:dyDescent="0.3"/>
    <row r="11635" customFormat="1" x14ac:dyDescent="0.3"/>
    <row r="11636" customFormat="1" x14ac:dyDescent="0.3"/>
    <row r="11637" customFormat="1" x14ac:dyDescent="0.3"/>
    <row r="11638" customFormat="1" x14ac:dyDescent="0.3"/>
    <row r="11639" customFormat="1" x14ac:dyDescent="0.3"/>
    <row r="11640" customFormat="1" x14ac:dyDescent="0.3"/>
    <row r="11641" customFormat="1" x14ac:dyDescent="0.3"/>
    <row r="11642" customFormat="1" x14ac:dyDescent="0.3"/>
    <row r="11643" customFormat="1" x14ac:dyDescent="0.3"/>
    <row r="11644" customFormat="1" x14ac:dyDescent="0.3"/>
    <row r="11645" customFormat="1" x14ac:dyDescent="0.3"/>
    <row r="11646" customFormat="1" x14ac:dyDescent="0.3"/>
    <row r="11647" customFormat="1" x14ac:dyDescent="0.3"/>
    <row r="11648" customFormat="1" x14ac:dyDescent="0.3"/>
    <row r="11649" customFormat="1" x14ac:dyDescent="0.3"/>
    <row r="11650" customFormat="1" x14ac:dyDescent="0.3"/>
    <row r="11651" customFormat="1" x14ac:dyDescent="0.3"/>
    <row r="11652" customFormat="1" x14ac:dyDescent="0.3"/>
    <row r="11653" customFormat="1" x14ac:dyDescent="0.3"/>
    <row r="11654" customFormat="1" x14ac:dyDescent="0.3"/>
    <row r="11655" customFormat="1" x14ac:dyDescent="0.3"/>
    <row r="11656" customFormat="1" x14ac:dyDescent="0.3"/>
    <row r="11657" customFormat="1" x14ac:dyDescent="0.3"/>
    <row r="11658" customFormat="1" x14ac:dyDescent="0.3"/>
    <row r="11659" customFormat="1" x14ac:dyDescent="0.3"/>
    <row r="11660" customFormat="1" x14ac:dyDescent="0.3"/>
    <row r="11661" customFormat="1" x14ac:dyDescent="0.3"/>
    <row r="11662" customFormat="1" x14ac:dyDescent="0.3"/>
    <row r="11663" customFormat="1" x14ac:dyDescent="0.3"/>
    <row r="11664" customFormat="1" x14ac:dyDescent="0.3"/>
    <row r="11665" customFormat="1" x14ac:dyDescent="0.3"/>
    <row r="11666" customFormat="1" x14ac:dyDescent="0.3"/>
    <row r="11667" customFormat="1" x14ac:dyDescent="0.3"/>
    <row r="11668" customFormat="1" x14ac:dyDescent="0.3"/>
    <row r="11669" customFormat="1" x14ac:dyDescent="0.3"/>
    <row r="11670" customFormat="1" x14ac:dyDescent="0.3"/>
    <row r="11671" customFormat="1" x14ac:dyDescent="0.3"/>
    <row r="11672" customFormat="1" x14ac:dyDescent="0.3"/>
    <row r="11673" customFormat="1" x14ac:dyDescent="0.3"/>
    <row r="11674" customFormat="1" x14ac:dyDescent="0.3"/>
    <row r="11675" customFormat="1" x14ac:dyDescent="0.3"/>
    <row r="11676" customFormat="1" x14ac:dyDescent="0.3"/>
    <row r="11677" customFormat="1" x14ac:dyDescent="0.3"/>
    <row r="11678" customFormat="1" x14ac:dyDescent="0.3"/>
    <row r="11679" customFormat="1" x14ac:dyDescent="0.3"/>
    <row r="11680" customFormat="1" x14ac:dyDescent="0.3"/>
    <row r="11681" customFormat="1" x14ac:dyDescent="0.3"/>
    <row r="11682" customFormat="1" x14ac:dyDescent="0.3"/>
    <row r="11683" customFormat="1" x14ac:dyDescent="0.3"/>
    <row r="11684" customFormat="1" x14ac:dyDescent="0.3"/>
    <row r="11685" customFormat="1" x14ac:dyDescent="0.3"/>
    <row r="11686" customFormat="1" x14ac:dyDescent="0.3"/>
    <row r="11687" customFormat="1" x14ac:dyDescent="0.3"/>
    <row r="11688" customFormat="1" x14ac:dyDescent="0.3"/>
    <row r="11689" customFormat="1" x14ac:dyDescent="0.3"/>
    <row r="11690" customFormat="1" x14ac:dyDescent="0.3"/>
    <row r="11691" customFormat="1" x14ac:dyDescent="0.3"/>
    <row r="11692" customFormat="1" x14ac:dyDescent="0.3"/>
    <row r="11693" customFormat="1" x14ac:dyDescent="0.3"/>
    <row r="11694" customFormat="1" x14ac:dyDescent="0.3"/>
    <row r="11695" customFormat="1" x14ac:dyDescent="0.3"/>
    <row r="11696" customFormat="1" x14ac:dyDescent="0.3"/>
    <row r="11697" customFormat="1" x14ac:dyDescent="0.3"/>
    <row r="11698" customFormat="1" x14ac:dyDescent="0.3"/>
    <row r="11699" customFormat="1" x14ac:dyDescent="0.3"/>
    <row r="11700" customFormat="1" x14ac:dyDescent="0.3"/>
    <row r="11701" customFormat="1" x14ac:dyDescent="0.3"/>
    <row r="11702" customFormat="1" x14ac:dyDescent="0.3"/>
    <row r="11703" customFormat="1" x14ac:dyDescent="0.3"/>
    <row r="11704" customFormat="1" x14ac:dyDescent="0.3"/>
    <row r="11705" customFormat="1" x14ac:dyDescent="0.3"/>
    <row r="11706" customFormat="1" x14ac:dyDescent="0.3"/>
    <row r="11707" customFormat="1" x14ac:dyDescent="0.3"/>
    <row r="11708" customFormat="1" x14ac:dyDescent="0.3"/>
    <row r="11709" customFormat="1" x14ac:dyDescent="0.3"/>
    <row r="11710" customFormat="1" x14ac:dyDescent="0.3"/>
    <row r="11711" customFormat="1" x14ac:dyDescent="0.3"/>
    <row r="11712" customFormat="1" x14ac:dyDescent="0.3"/>
    <row r="11713" customFormat="1" x14ac:dyDescent="0.3"/>
    <row r="11714" customFormat="1" x14ac:dyDescent="0.3"/>
    <row r="11715" customFormat="1" x14ac:dyDescent="0.3"/>
    <row r="11716" customFormat="1" x14ac:dyDescent="0.3"/>
    <row r="11717" customFormat="1" x14ac:dyDescent="0.3"/>
    <row r="11718" customFormat="1" x14ac:dyDescent="0.3"/>
    <row r="11719" customFormat="1" x14ac:dyDescent="0.3"/>
    <row r="11720" customFormat="1" x14ac:dyDescent="0.3"/>
    <row r="11721" customFormat="1" x14ac:dyDescent="0.3"/>
    <row r="11722" customFormat="1" x14ac:dyDescent="0.3"/>
    <row r="11723" customFormat="1" x14ac:dyDescent="0.3"/>
    <row r="11724" customFormat="1" x14ac:dyDescent="0.3"/>
    <row r="11725" customFormat="1" x14ac:dyDescent="0.3"/>
    <row r="11726" customFormat="1" x14ac:dyDescent="0.3"/>
    <row r="11727" customFormat="1" x14ac:dyDescent="0.3"/>
    <row r="11728" customFormat="1" x14ac:dyDescent="0.3"/>
    <row r="11729" customFormat="1" x14ac:dyDescent="0.3"/>
    <row r="11730" customFormat="1" x14ac:dyDescent="0.3"/>
    <row r="11731" customFormat="1" x14ac:dyDescent="0.3"/>
    <row r="11732" customFormat="1" x14ac:dyDescent="0.3"/>
    <row r="11733" customFormat="1" x14ac:dyDescent="0.3"/>
    <row r="11734" customFormat="1" x14ac:dyDescent="0.3"/>
    <row r="11735" customFormat="1" x14ac:dyDescent="0.3"/>
    <row r="11736" customFormat="1" x14ac:dyDescent="0.3"/>
    <row r="11737" customFormat="1" x14ac:dyDescent="0.3"/>
    <row r="11738" customFormat="1" x14ac:dyDescent="0.3"/>
    <row r="11739" customFormat="1" x14ac:dyDescent="0.3"/>
    <row r="11740" customFormat="1" x14ac:dyDescent="0.3"/>
    <row r="11741" customFormat="1" x14ac:dyDescent="0.3"/>
    <row r="11742" customFormat="1" x14ac:dyDescent="0.3"/>
    <row r="11743" customFormat="1" x14ac:dyDescent="0.3"/>
    <row r="11744" customFormat="1" x14ac:dyDescent="0.3"/>
    <row r="11745" customFormat="1" x14ac:dyDescent="0.3"/>
    <row r="11746" customFormat="1" x14ac:dyDescent="0.3"/>
    <row r="11747" customFormat="1" x14ac:dyDescent="0.3"/>
    <row r="11748" customFormat="1" x14ac:dyDescent="0.3"/>
    <row r="11749" customFormat="1" x14ac:dyDescent="0.3"/>
    <row r="11750" customFormat="1" x14ac:dyDescent="0.3"/>
    <row r="11751" customFormat="1" x14ac:dyDescent="0.3"/>
    <row r="11752" customFormat="1" x14ac:dyDescent="0.3"/>
    <row r="11753" customFormat="1" x14ac:dyDescent="0.3"/>
    <row r="11754" customFormat="1" x14ac:dyDescent="0.3"/>
    <row r="11755" customFormat="1" x14ac:dyDescent="0.3"/>
    <row r="11756" customFormat="1" x14ac:dyDescent="0.3"/>
    <row r="11757" customFormat="1" x14ac:dyDescent="0.3"/>
    <row r="11758" customFormat="1" x14ac:dyDescent="0.3"/>
    <row r="11759" customFormat="1" x14ac:dyDescent="0.3"/>
    <row r="11760" customFormat="1" x14ac:dyDescent="0.3"/>
    <row r="11761" customFormat="1" x14ac:dyDescent="0.3"/>
    <row r="11762" customFormat="1" x14ac:dyDescent="0.3"/>
    <row r="11763" customFormat="1" x14ac:dyDescent="0.3"/>
    <row r="11764" customFormat="1" x14ac:dyDescent="0.3"/>
    <row r="11765" customFormat="1" x14ac:dyDescent="0.3"/>
    <row r="11766" customFormat="1" x14ac:dyDescent="0.3"/>
    <row r="11767" customFormat="1" x14ac:dyDescent="0.3"/>
    <row r="11768" customFormat="1" x14ac:dyDescent="0.3"/>
    <row r="11769" customFormat="1" x14ac:dyDescent="0.3"/>
    <row r="11770" customFormat="1" x14ac:dyDescent="0.3"/>
    <row r="11771" customFormat="1" x14ac:dyDescent="0.3"/>
    <row r="11772" customFormat="1" x14ac:dyDescent="0.3"/>
    <row r="11773" customFormat="1" x14ac:dyDescent="0.3"/>
    <row r="11774" customFormat="1" x14ac:dyDescent="0.3"/>
    <row r="11775" customFormat="1" x14ac:dyDescent="0.3"/>
    <row r="11776" customFormat="1" x14ac:dyDescent="0.3"/>
    <row r="11777" customFormat="1" x14ac:dyDescent="0.3"/>
    <row r="11778" customFormat="1" x14ac:dyDescent="0.3"/>
    <row r="11779" customFormat="1" x14ac:dyDescent="0.3"/>
    <row r="11780" customFormat="1" x14ac:dyDescent="0.3"/>
    <row r="11781" customFormat="1" x14ac:dyDescent="0.3"/>
    <row r="11782" customFormat="1" x14ac:dyDescent="0.3"/>
    <row r="11783" customFormat="1" x14ac:dyDescent="0.3"/>
    <row r="11784" customFormat="1" x14ac:dyDescent="0.3"/>
    <row r="11785" customFormat="1" x14ac:dyDescent="0.3"/>
    <row r="11786" customFormat="1" x14ac:dyDescent="0.3"/>
    <row r="11787" customFormat="1" x14ac:dyDescent="0.3"/>
    <row r="11788" customFormat="1" x14ac:dyDescent="0.3"/>
    <row r="11789" customFormat="1" x14ac:dyDescent="0.3"/>
    <row r="11790" customFormat="1" x14ac:dyDescent="0.3"/>
    <row r="11791" customFormat="1" x14ac:dyDescent="0.3"/>
    <row r="11792" customFormat="1" x14ac:dyDescent="0.3"/>
    <row r="11793" customFormat="1" x14ac:dyDescent="0.3"/>
    <row r="11794" customFormat="1" x14ac:dyDescent="0.3"/>
    <row r="11795" customFormat="1" x14ac:dyDescent="0.3"/>
    <row r="11796" customFormat="1" x14ac:dyDescent="0.3"/>
    <row r="11797" customFormat="1" x14ac:dyDescent="0.3"/>
    <row r="11798" customFormat="1" x14ac:dyDescent="0.3"/>
    <row r="11799" customFormat="1" x14ac:dyDescent="0.3"/>
    <row r="11800" customFormat="1" x14ac:dyDescent="0.3"/>
    <row r="11801" customFormat="1" x14ac:dyDescent="0.3"/>
    <row r="11802" customFormat="1" x14ac:dyDescent="0.3"/>
    <row r="11803" customFormat="1" x14ac:dyDescent="0.3"/>
    <row r="11804" customFormat="1" x14ac:dyDescent="0.3"/>
    <row r="11805" customFormat="1" x14ac:dyDescent="0.3"/>
    <row r="11806" customFormat="1" x14ac:dyDescent="0.3"/>
    <row r="11807" customFormat="1" x14ac:dyDescent="0.3"/>
    <row r="11808" customFormat="1" x14ac:dyDescent="0.3"/>
    <row r="11809" customFormat="1" x14ac:dyDescent="0.3"/>
    <row r="11810" customFormat="1" x14ac:dyDescent="0.3"/>
    <row r="11811" customFormat="1" x14ac:dyDescent="0.3"/>
    <row r="11812" customFormat="1" x14ac:dyDescent="0.3"/>
    <row r="11813" customFormat="1" x14ac:dyDescent="0.3"/>
    <row r="11814" customFormat="1" x14ac:dyDescent="0.3"/>
    <row r="11815" customFormat="1" x14ac:dyDescent="0.3"/>
    <row r="11816" customFormat="1" x14ac:dyDescent="0.3"/>
    <row r="11817" customFormat="1" x14ac:dyDescent="0.3"/>
    <row r="11818" customFormat="1" x14ac:dyDescent="0.3"/>
    <row r="11819" customFormat="1" x14ac:dyDescent="0.3"/>
    <row r="11820" customFormat="1" x14ac:dyDescent="0.3"/>
    <row r="11821" customFormat="1" x14ac:dyDescent="0.3"/>
    <row r="11822" customFormat="1" x14ac:dyDescent="0.3"/>
    <row r="11823" customFormat="1" x14ac:dyDescent="0.3"/>
    <row r="11824" customFormat="1" x14ac:dyDescent="0.3"/>
    <row r="11825" customFormat="1" x14ac:dyDescent="0.3"/>
    <row r="11826" customFormat="1" x14ac:dyDescent="0.3"/>
    <row r="11827" customFormat="1" x14ac:dyDescent="0.3"/>
    <row r="11828" customFormat="1" x14ac:dyDescent="0.3"/>
    <row r="11829" customFormat="1" x14ac:dyDescent="0.3"/>
    <row r="11830" customFormat="1" x14ac:dyDescent="0.3"/>
    <row r="11831" customFormat="1" x14ac:dyDescent="0.3"/>
    <row r="11832" customFormat="1" x14ac:dyDescent="0.3"/>
    <row r="11833" customFormat="1" x14ac:dyDescent="0.3"/>
    <row r="11834" customFormat="1" x14ac:dyDescent="0.3"/>
    <row r="11835" customFormat="1" x14ac:dyDescent="0.3"/>
    <row r="11836" customFormat="1" x14ac:dyDescent="0.3"/>
    <row r="11837" customFormat="1" x14ac:dyDescent="0.3"/>
    <row r="11838" customFormat="1" x14ac:dyDescent="0.3"/>
    <row r="11839" customFormat="1" x14ac:dyDescent="0.3"/>
    <row r="11840" customFormat="1" x14ac:dyDescent="0.3"/>
    <row r="11841" customFormat="1" x14ac:dyDescent="0.3"/>
    <row r="11842" customFormat="1" x14ac:dyDescent="0.3"/>
    <row r="11843" customFormat="1" x14ac:dyDescent="0.3"/>
    <row r="11844" customFormat="1" x14ac:dyDescent="0.3"/>
    <row r="11845" customFormat="1" x14ac:dyDescent="0.3"/>
    <row r="11846" customFormat="1" x14ac:dyDescent="0.3"/>
    <row r="11847" customFormat="1" x14ac:dyDescent="0.3"/>
    <row r="11848" customFormat="1" x14ac:dyDescent="0.3"/>
    <row r="11849" customFormat="1" x14ac:dyDescent="0.3"/>
    <row r="11850" customFormat="1" x14ac:dyDescent="0.3"/>
    <row r="11851" customFormat="1" x14ac:dyDescent="0.3"/>
    <row r="11852" customFormat="1" x14ac:dyDescent="0.3"/>
    <row r="11853" customFormat="1" x14ac:dyDescent="0.3"/>
    <row r="11854" customFormat="1" x14ac:dyDescent="0.3"/>
    <row r="11855" customFormat="1" x14ac:dyDescent="0.3"/>
    <row r="11856" customFormat="1" x14ac:dyDescent="0.3"/>
    <row r="11857" customFormat="1" x14ac:dyDescent="0.3"/>
    <row r="11858" customFormat="1" x14ac:dyDescent="0.3"/>
    <row r="11859" customFormat="1" x14ac:dyDescent="0.3"/>
    <row r="11860" customFormat="1" x14ac:dyDescent="0.3"/>
    <row r="11861" customFormat="1" x14ac:dyDescent="0.3"/>
    <row r="11862" customFormat="1" x14ac:dyDescent="0.3"/>
    <row r="11863" customFormat="1" x14ac:dyDescent="0.3"/>
    <row r="11864" customFormat="1" x14ac:dyDescent="0.3"/>
    <row r="11865" customFormat="1" x14ac:dyDescent="0.3"/>
    <row r="11866" customFormat="1" x14ac:dyDescent="0.3"/>
    <row r="11867" customFormat="1" x14ac:dyDescent="0.3"/>
    <row r="11868" customFormat="1" x14ac:dyDescent="0.3"/>
    <row r="11869" customFormat="1" x14ac:dyDescent="0.3"/>
    <row r="11870" customFormat="1" x14ac:dyDescent="0.3"/>
    <row r="11871" customFormat="1" x14ac:dyDescent="0.3"/>
    <row r="11872" customFormat="1" x14ac:dyDescent="0.3"/>
    <row r="11873" customFormat="1" x14ac:dyDescent="0.3"/>
    <row r="11874" customFormat="1" x14ac:dyDescent="0.3"/>
    <row r="11875" customFormat="1" x14ac:dyDescent="0.3"/>
    <row r="11876" customFormat="1" x14ac:dyDescent="0.3"/>
    <row r="11877" customFormat="1" x14ac:dyDescent="0.3"/>
    <row r="11878" customFormat="1" x14ac:dyDescent="0.3"/>
    <row r="11879" customFormat="1" x14ac:dyDescent="0.3"/>
    <row r="11880" customFormat="1" x14ac:dyDescent="0.3"/>
    <row r="11881" customFormat="1" x14ac:dyDescent="0.3"/>
    <row r="11882" customFormat="1" x14ac:dyDescent="0.3"/>
    <row r="11883" customFormat="1" x14ac:dyDescent="0.3"/>
    <row r="11884" customFormat="1" x14ac:dyDescent="0.3"/>
    <row r="11885" customFormat="1" x14ac:dyDescent="0.3"/>
    <row r="11886" customFormat="1" x14ac:dyDescent="0.3"/>
    <row r="11887" customFormat="1" x14ac:dyDescent="0.3"/>
    <row r="11888" customFormat="1" x14ac:dyDescent="0.3"/>
    <row r="11889" customFormat="1" x14ac:dyDescent="0.3"/>
    <row r="11890" customFormat="1" x14ac:dyDescent="0.3"/>
    <row r="11891" customFormat="1" x14ac:dyDescent="0.3"/>
    <row r="11892" customFormat="1" x14ac:dyDescent="0.3"/>
    <row r="11893" customFormat="1" x14ac:dyDescent="0.3"/>
    <row r="11894" customFormat="1" x14ac:dyDescent="0.3"/>
    <row r="11895" customFormat="1" x14ac:dyDescent="0.3"/>
    <row r="11896" customFormat="1" x14ac:dyDescent="0.3"/>
    <row r="11897" customFormat="1" x14ac:dyDescent="0.3"/>
    <row r="11898" customFormat="1" x14ac:dyDescent="0.3"/>
    <row r="11899" customFormat="1" x14ac:dyDescent="0.3"/>
    <row r="11900" customFormat="1" x14ac:dyDescent="0.3"/>
    <row r="11901" customFormat="1" x14ac:dyDescent="0.3"/>
    <row r="11902" customFormat="1" x14ac:dyDescent="0.3"/>
    <row r="11903" customFormat="1" x14ac:dyDescent="0.3"/>
    <row r="11904" customFormat="1" x14ac:dyDescent="0.3"/>
    <row r="11905" customFormat="1" x14ac:dyDescent="0.3"/>
    <row r="11906" customFormat="1" x14ac:dyDescent="0.3"/>
    <row r="11907" customFormat="1" x14ac:dyDescent="0.3"/>
    <row r="11908" customFormat="1" x14ac:dyDescent="0.3"/>
    <row r="11909" customFormat="1" x14ac:dyDescent="0.3"/>
    <row r="11910" customFormat="1" x14ac:dyDescent="0.3"/>
    <row r="11911" customFormat="1" x14ac:dyDescent="0.3"/>
    <row r="11912" customFormat="1" x14ac:dyDescent="0.3"/>
    <row r="11913" customFormat="1" x14ac:dyDescent="0.3"/>
    <row r="11914" customFormat="1" x14ac:dyDescent="0.3"/>
    <row r="11915" customFormat="1" x14ac:dyDescent="0.3"/>
    <row r="11916" customFormat="1" x14ac:dyDescent="0.3"/>
    <row r="11917" customFormat="1" x14ac:dyDescent="0.3"/>
    <row r="11918" customFormat="1" x14ac:dyDescent="0.3"/>
    <row r="11919" customFormat="1" x14ac:dyDescent="0.3"/>
    <row r="11920" customFormat="1" x14ac:dyDescent="0.3"/>
    <row r="11921" customFormat="1" x14ac:dyDescent="0.3"/>
    <row r="11922" customFormat="1" x14ac:dyDescent="0.3"/>
    <row r="11923" customFormat="1" x14ac:dyDescent="0.3"/>
    <row r="11924" customFormat="1" x14ac:dyDescent="0.3"/>
    <row r="11925" customFormat="1" x14ac:dyDescent="0.3"/>
    <row r="11926" customFormat="1" x14ac:dyDescent="0.3"/>
    <row r="11927" customFormat="1" x14ac:dyDescent="0.3"/>
    <row r="11928" customFormat="1" x14ac:dyDescent="0.3"/>
    <row r="11929" customFormat="1" x14ac:dyDescent="0.3"/>
    <row r="11930" customFormat="1" x14ac:dyDescent="0.3"/>
    <row r="11931" customFormat="1" x14ac:dyDescent="0.3"/>
    <row r="11932" customFormat="1" x14ac:dyDescent="0.3"/>
    <row r="11933" customFormat="1" x14ac:dyDescent="0.3"/>
    <row r="11934" customFormat="1" x14ac:dyDescent="0.3"/>
    <row r="11935" customFormat="1" x14ac:dyDescent="0.3"/>
    <row r="11936" customFormat="1" x14ac:dyDescent="0.3"/>
    <row r="11937" customFormat="1" x14ac:dyDescent="0.3"/>
    <row r="11938" customFormat="1" x14ac:dyDescent="0.3"/>
    <row r="11939" customFormat="1" x14ac:dyDescent="0.3"/>
    <row r="11940" customFormat="1" x14ac:dyDescent="0.3"/>
    <row r="11941" customFormat="1" x14ac:dyDescent="0.3"/>
    <row r="11942" customFormat="1" x14ac:dyDescent="0.3"/>
    <row r="11943" customFormat="1" x14ac:dyDescent="0.3"/>
    <row r="11944" customFormat="1" x14ac:dyDescent="0.3"/>
    <row r="11945" customFormat="1" x14ac:dyDescent="0.3"/>
    <row r="11946" customFormat="1" x14ac:dyDescent="0.3"/>
    <row r="11947" customFormat="1" x14ac:dyDescent="0.3"/>
    <row r="11948" customFormat="1" x14ac:dyDescent="0.3"/>
    <row r="11949" customFormat="1" x14ac:dyDescent="0.3"/>
    <row r="11950" customFormat="1" x14ac:dyDescent="0.3"/>
    <row r="11951" customFormat="1" x14ac:dyDescent="0.3"/>
    <row r="11952" customFormat="1" x14ac:dyDescent="0.3"/>
    <row r="11953" customFormat="1" x14ac:dyDescent="0.3"/>
    <row r="11954" customFormat="1" x14ac:dyDescent="0.3"/>
    <row r="11955" customFormat="1" x14ac:dyDescent="0.3"/>
    <row r="11956" customFormat="1" x14ac:dyDescent="0.3"/>
    <row r="11957" customFormat="1" x14ac:dyDescent="0.3"/>
    <row r="11958" customFormat="1" x14ac:dyDescent="0.3"/>
    <row r="11959" customFormat="1" x14ac:dyDescent="0.3"/>
    <row r="11960" customFormat="1" x14ac:dyDescent="0.3"/>
    <row r="11961" customFormat="1" x14ac:dyDescent="0.3"/>
    <row r="11962" customFormat="1" x14ac:dyDescent="0.3"/>
    <row r="11963" customFormat="1" x14ac:dyDescent="0.3"/>
    <row r="11964" customFormat="1" x14ac:dyDescent="0.3"/>
    <row r="11965" customFormat="1" x14ac:dyDescent="0.3"/>
    <row r="11966" customFormat="1" x14ac:dyDescent="0.3"/>
    <row r="11967" customFormat="1" x14ac:dyDescent="0.3"/>
    <row r="11968" customFormat="1" x14ac:dyDescent="0.3"/>
    <row r="11969" customFormat="1" x14ac:dyDescent="0.3"/>
    <row r="11970" customFormat="1" x14ac:dyDescent="0.3"/>
    <row r="11971" customFormat="1" x14ac:dyDescent="0.3"/>
    <row r="11972" customFormat="1" x14ac:dyDescent="0.3"/>
    <row r="11973" customFormat="1" x14ac:dyDescent="0.3"/>
    <row r="11974" customFormat="1" x14ac:dyDescent="0.3"/>
    <row r="11975" customFormat="1" x14ac:dyDescent="0.3"/>
    <row r="11976" customFormat="1" x14ac:dyDescent="0.3"/>
    <row r="11977" customFormat="1" x14ac:dyDescent="0.3"/>
    <row r="11978" customFormat="1" x14ac:dyDescent="0.3"/>
    <row r="11979" customFormat="1" x14ac:dyDescent="0.3"/>
    <row r="11980" customFormat="1" x14ac:dyDescent="0.3"/>
    <row r="11981" customFormat="1" x14ac:dyDescent="0.3"/>
    <row r="11982" customFormat="1" x14ac:dyDescent="0.3"/>
    <row r="11983" customFormat="1" x14ac:dyDescent="0.3"/>
    <row r="11984" customFormat="1" x14ac:dyDescent="0.3"/>
    <row r="11985" customFormat="1" x14ac:dyDescent="0.3"/>
    <row r="11986" customFormat="1" x14ac:dyDescent="0.3"/>
    <row r="11987" customFormat="1" x14ac:dyDescent="0.3"/>
    <row r="11988" customFormat="1" x14ac:dyDescent="0.3"/>
    <row r="11989" customFormat="1" x14ac:dyDescent="0.3"/>
    <row r="11990" customFormat="1" x14ac:dyDescent="0.3"/>
    <row r="11991" customFormat="1" x14ac:dyDescent="0.3"/>
    <row r="11992" customFormat="1" x14ac:dyDescent="0.3"/>
    <row r="11993" customFormat="1" x14ac:dyDescent="0.3"/>
    <row r="11994" customFormat="1" x14ac:dyDescent="0.3"/>
    <row r="11995" customFormat="1" x14ac:dyDescent="0.3"/>
    <row r="11996" customFormat="1" x14ac:dyDescent="0.3"/>
    <row r="11997" customFormat="1" x14ac:dyDescent="0.3"/>
    <row r="11998" customFormat="1" x14ac:dyDescent="0.3"/>
    <row r="11999" customFormat="1" x14ac:dyDescent="0.3"/>
    <row r="12000" customFormat="1" x14ac:dyDescent="0.3"/>
    <row r="12001" customFormat="1" x14ac:dyDescent="0.3"/>
    <row r="12002" customFormat="1" x14ac:dyDescent="0.3"/>
    <row r="12003" customFormat="1" x14ac:dyDescent="0.3"/>
    <row r="12004" customFormat="1" x14ac:dyDescent="0.3"/>
    <row r="12005" customFormat="1" x14ac:dyDescent="0.3"/>
    <row r="12006" customFormat="1" x14ac:dyDescent="0.3"/>
    <row r="12007" customFormat="1" x14ac:dyDescent="0.3"/>
    <row r="12008" customFormat="1" x14ac:dyDescent="0.3"/>
    <row r="12009" customFormat="1" x14ac:dyDescent="0.3"/>
    <row r="12010" customFormat="1" x14ac:dyDescent="0.3"/>
    <row r="12011" customFormat="1" x14ac:dyDescent="0.3"/>
    <row r="12012" customFormat="1" x14ac:dyDescent="0.3"/>
    <row r="12013" customFormat="1" x14ac:dyDescent="0.3"/>
    <row r="12014" customFormat="1" x14ac:dyDescent="0.3"/>
    <row r="12015" customFormat="1" x14ac:dyDescent="0.3"/>
    <row r="12016" customFormat="1" x14ac:dyDescent="0.3"/>
    <row r="12017" customFormat="1" x14ac:dyDescent="0.3"/>
    <row r="12018" customFormat="1" x14ac:dyDescent="0.3"/>
    <row r="12019" customFormat="1" x14ac:dyDescent="0.3"/>
    <row r="12020" customFormat="1" x14ac:dyDescent="0.3"/>
    <row r="12021" customFormat="1" x14ac:dyDescent="0.3"/>
    <row r="12022" customFormat="1" x14ac:dyDescent="0.3"/>
    <row r="12023" customFormat="1" x14ac:dyDescent="0.3"/>
    <row r="12024" customFormat="1" x14ac:dyDescent="0.3"/>
    <row r="12025" customFormat="1" x14ac:dyDescent="0.3"/>
    <row r="12026" customFormat="1" x14ac:dyDescent="0.3"/>
    <row r="12027" customFormat="1" x14ac:dyDescent="0.3"/>
    <row r="12028" customFormat="1" x14ac:dyDescent="0.3"/>
    <row r="12029" customFormat="1" x14ac:dyDescent="0.3"/>
    <row r="12030" customFormat="1" x14ac:dyDescent="0.3"/>
    <row r="12031" customFormat="1" x14ac:dyDescent="0.3"/>
    <row r="12032" customFormat="1" x14ac:dyDescent="0.3"/>
    <row r="12033" customFormat="1" x14ac:dyDescent="0.3"/>
    <row r="12034" customFormat="1" x14ac:dyDescent="0.3"/>
    <row r="12035" customFormat="1" x14ac:dyDescent="0.3"/>
    <row r="12036" customFormat="1" x14ac:dyDescent="0.3"/>
    <row r="12037" customFormat="1" x14ac:dyDescent="0.3"/>
    <row r="12038" customFormat="1" x14ac:dyDescent="0.3"/>
    <row r="12039" customFormat="1" x14ac:dyDescent="0.3"/>
    <row r="12040" customFormat="1" x14ac:dyDescent="0.3"/>
    <row r="12041" customFormat="1" x14ac:dyDescent="0.3"/>
    <row r="12042" customFormat="1" x14ac:dyDescent="0.3"/>
    <row r="12043" customFormat="1" x14ac:dyDescent="0.3"/>
    <row r="12044" customFormat="1" x14ac:dyDescent="0.3"/>
    <row r="12045" customFormat="1" x14ac:dyDescent="0.3"/>
    <row r="12046" customFormat="1" x14ac:dyDescent="0.3"/>
    <row r="12047" customFormat="1" x14ac:dyDescent="0.3"/>
    <row r="12048" customFormat="1" x14ac:dyDescent="0.3"/>
    <row r="12049" customFormat="1" x14ac:dyDescent="0.3"/>
    <row r="12050" customFormat="1" x14ac:dyDescent="0.3"/>
    <row r="12051" customFormat="1" x14ac:dyDescent="0.3"/>
    <row r="12052" customFormat="1" x14ac:dyDescent="0.3"/>
    <row r="12053" customFormat="1" x14ac:dyDescent="0.3"/>
    <row r="12054" customFormat="1" x14ac:dyDescent="0.3"/>
    <row r="12055" customFormat="1" x14ac:dyDescent="0.3"/>
    <row r="12056" customFormat="1" x14ac:dyDescent="0.3"/>
    <row r="12057" customFormat="1" x14ac:dyDescent="0.3"/>
    <row r="12058" customFormat="1" x14ac:dyDescent="0.3"/>
    <row r="12059" customFormat="1" x14ac:dyDescent="0.3"/>
    <row r="12060" customFormat="1" x14ac:dyDescent="0.3"/>
    <row r="12061" customFormat="1" x14ac:dyDescent="0.3"/>
    <row r="12062" customFormat="1" x14ac:dyDescent="0.3"/>
    <row r="12063" customFormat="1" x14ac:dyDescent="0.3"/>
    <row r="12064" customFormat="1" x14ac:dyDescent="0.3"/>
    <row r="12065" customFormat="1" x14ac:dyDescent="0.3"/>
    <row r="12066" customFormat="1" x14ac:dyDescent="0.3"/>
    <row r="12067" customFormat="1" x14ac:dyDescent="0.3"/>
    <row r="12068" customFormat="1" x14ac:dyDescent="0.3"/>
    <row r="12069" customFormat="1" x14ac:dyDescent="0.3"/>
    <row r="12070" customFormat="1" x14ac:dyDescent="0.3"/>
    <row r="12071" customFormat="1" x14ac:dyDescent="0.3"/>
    <row r="12072" customFormat="1" x14ac:dyDescent="0.3"/>
    <row r="12073" customFormat="1" x14ac:dyDescent="0.3"/>
    <row r="12074" customFormat="1" x14ac:dyDescent="0.3"/>
    <row r="12075" customFormat="1" x14ac:dyDescent="0.3"/>
    <row r="12076" customFormat="1" x14ac:dyDescent="0.3"/>
    <row r="12077" customFormat="1" x14ac:dyDescent="0.3"/>
    <row r="12078" customFormat="1" x14ac:dyDescent="0.3"/>
    <row r="12079" customFormat="1" x14ac:dyDescent="0.3"/>
    <row r="12080" customFormat="1" x14ac:dyDescent="0.3"/>
    <row r="12081" customFormat="1" x14ac:dyDescent="0.3"/>
    <row r="12082" customFormat="1" x14ac:dyDescent="0.3"/>
    <row r="12083" customFormat="1" x14ac:dyDescent="0.3"/>
    <row r="12084" customFormat="1" x14ac:dyDescent="0.3"/>
    <row r="12085" customFormat="1" x14ac:dyDescent="0.3"/>
    <row r="12086" customFormat="1" x14ac:dyDescent="0.3"/>
    <row r="12087" customFormat="1" x14ac:dyDescent="0.3"/>
    <row r="12088" customFormat="1" x14ac:dyDescent="0.3"/>
    <row r="12089" customFormat="1" x14ac:dyDescent="0.3"/>
    <row r="12090" customFormat="1" x14ac:dyDescent="0.3"/>
    <row r="12091" customFormat="1" x14ac:dyDescent="0.3"/>
    <row r="12092" customFormat="1" x14ac:dyDescent="0.3"/>
    <row r="12093" customFormat="1" x14ac:dyDescent="0.3"/>
    <row r="12094" customFormat="1" x14ac:dyDescent="0.3"/>
    <row r="12095" customFormat="1" x14ac:dyDescent="0.3"/>
    <row r="12096" customFormat="1" x14ac:dyDescent="0.3"/>
    <row r="12097" customFormat="1" x14ac:dyDescent="0.3"/>
    <row r="12098" customFormat="1" x14ac:dyDescent="0.3"/>
    <row r="12099" customFormat="1" x14ac:dyDescent="0.3"/>
    <row r="12100" customFormat="1" x14ac:dyDescent="0.3"/>
    <row r="12101" customFormat="1" x14ac:dyDescent="0.3"/>
    <row r="12102" customFormat="1" x14ac:dyDescent="0.3"/>
    <row r="12103" customFormat="1" x14ac:dyDescent="0.3"/>
    <row r="12104" customFormat="1" x14ac:dyDescent="0.3"/>
    <row r="12105" customFormat="1" x14ac:dyDescent="0.3"/>
    <row r="12106" customFormat="1" x14ac:dyDescent="0.3"/>
    <row r="12107" customFormat="1" x14ac:dyDescent="0.3"/>
    <row r="12108" customFormat="1" x14ac:dyDescent="0.3"/>
    <row r="12109" customFormat="1" x14ac:dyDescent="0.3"/>
    <row r="12110" customFormat="1" x14ac:dyDescent="0.3"/>
    <row r="12111" customFormat="1" x14ac:dyDescent="0.3"/>
    <row r="12112" customFormat="1" x14ac:dyDescent="0.3"/>
    <row r="12113" customFormat="1" x14ac:dyDescent="0.3"/>
    <row r="12114" customFormat="1" x14ac:dyDescent="0.3"/>
    <row r="12115" customFormat="1" x14ac:dyDescent="0.3"/>
    <row r="12116" customFormat="1" x14ac:dyDescent="0.3"/>
    <row r="12117" customFormat="1" x14ac:dyDescent="0.3"/>
    <row r="12118" customFormat="1" x14ac:dyDescent="0.3"/>
    <row r="12119" customFormat="1" x14ac:dyDescent="0.3"/>
    <row r="12120" customFormat="1" x14ac:dyDescent="0.3"/>
    <row r="12121" customFormat="1" x14ac:dyDescent="0.3"/>
    <row r="12122" customFormat="1" x14ac:dyDescent="0.3"/>
    <row r="12123" customFormat="1" x14ac:dyDescent="0.3"/>
    <row r="12124" customFormat="1" x14ac:dyDescent="0.3"/>
    <row r="12125" customFormat="1" x14ac:dyDescent="0.3"/>
    <row r="12126" customFormat="1" x14ac:dyDescent="0.3"/>
    <row r="12127" customFormat="1" x14ac:dyDescent="0.3"/>
    <row r="12128" customFormat="1" x14ac:dyDescent="0.3"/>
    <row r="12129" customFormat="1" x14ac:dyDescent="0.3"/>
    <row r="12130" customFormat="1" x14ac:dyDescent="0.3"/>
    <row r="12131" customFormat="1" x14ac:dyDescent="0.3"/>
    <row r="12132" customFormat="1" x14ac:dyDescent="0.3"/>
    <row r="12133" customFormat="1" x14ac:dyDescent="0.3"/>
    <row r="12134" customFormat="1" x14ac:dyDescent="0.3"/>
    <row r="12135" customFormat="1" x14ac:dyDescent="0.3"/>
    <row r="12136" customFormat="1" x14ac:dyDescent="0.3"/>
    <row r="12137" customFormat="1" x14ac:dyDescent="0.3"/>
    <row r="12138" customFormat="1" x14ac:dyDescent="0.3"/>
    <row r="12139" customFormat="1" x14ac:dyDescent="0.3"/>
    <row r="12140" customFormat="1" x14ac:dyDescent="0.3"/>
    <row r="12141" customFormat="1" x14ac:dyDescent="0.3"/>
    <row r="12142" customFormat="1" x14ac:dyDescent="0.3"/>
    <row r="12143" customFormat="1" x14ac:dyDescent="0.3"/>
    <row r="12144" customFormat="1" x14ac:dyDescent="0.3"/>
    <row r="12145" customFormat="1" x14ac:dyDescent="0.3"/>
    <row r="12146" customFormat="1" x14ac:dyDescent="0.3"/>
    <row r="12147" customFormat="1" x14ac:dyDescent="0.3"/>
    <row r="12148" customFormat="1" x14ac:dyDescent="0.3"/>
    <row r="12149" customFormat="1" x14ac:dyDescent="0.3"/>
    <row r="12150" customFormat="1" x14ac:dyDescent="0.3"/>
    <row r="12151" customFormat="1" x14ac:dyDescent="0.3"/>
    <row r="12152" customFormat="1" x14ac:dyDescent="0.3"/>
    <row r="12153" customFormat="1" x14ac:dyDescent="0.3"/>
    <row r="12154" customFormat="1" x14ac:dyDescent="0.3"/>
    <row r="12155" customFormat="1" x14ac:dyDescent="0.3"/>
    <row r="12156" customFormat="1" x14ac:dyDescent="0.3"/>
    <row r="12157" customFormat="1" x14ac:dyDescent="0.3"/>
    <row r="12158" customFormat="1" x14ac:dyDescent="0.3"/>
    <row r="12159" customFormat="1" x14ac:dyDescent="0.3"/>
    <row r="12160" customFormat="1" x14ac:dyDescent="0.3"/>
    <row r="12161" customFormat="1" x14ac:dyDescent="0.3"/>
    <row r="12162" customFormat="1" x14ac:dyDescent="0.3"/>
    <row r="12163" customFormat="1" x14ac:dyDescent="0.3"/>
    <row r="12164" customFormat="1" x14ac:dyDescent="0.3"/>
    <row r="12165" customFormat="1" x14ac:dyDescent="0.3"/>
    <row r="12166" customFormat="1" x14ac:dyDescent="0.3"/>
    <row r="12167" customFormat="1" x14ac:dyDescent="0.3"/>
    <row r="12168" customFormat="1" x14ac:dyDescent="0.3"/>
    <row r="12169" customFormat="1" x14ac:dyDescent="0.3"/>
    <row r="12170" customFormat="1" x14ac:dyDescent="0.3"/>
    <row r="12171" customFormat="1" x14ac:dyDescent="0.3"/>
    <row r="12172" customFormat="1" x14ac:dyDescent="0.3"/>
    <row r="12173" customFormat="1" x14ac:dyDescent="0.3"/>
    <row r="12174" customFormat="1" x14ac:dyDescent="0.3"/>
    <row r="12175" customFormat="1" x14ac:dyDescent="0.3"/>
    <row r="12176" customFormat="1" x14ac:dyDescent="0.3"/>
    <row r="12177" customFormat="1" x14ac:dyDescent="0.3"/>
    <row r="12178" customFormat="1" x14ac:dyDescent="0.3"/>
    <row r="12179" customFormat="1" x14ac:dyDescent="0.3"/>
    <row r="12180" customFormat="1" x14ac:dyDescent="0.3"/>
    <row r="12181" customFormat="1" x14ac:dyDescent="0.3"/>
    <row r="12182" customFormat="1" x14ac:dyDescent="0.3"/>
    <row r="12183" customFormat="1" x14ac:dyDescent="0.3"/>
    <row r="12184" customFormat="1" x14ac:dyDescent="0.3"/>
    <row r="12185" customFormat="1" x14ac:dyDescent="0.3"/>
    <row r="12186" customFormat="1" x14ac:dyDescent="0.3"/>
    <row r="12187" customFormat="1" x14ac:dyDescent="0.3"/>
    <row r="12188" customFormat="1" x14ac:dyDescent="0.3"/>
    <row r="12189" customFormat="1" x14ac:dyDescent="0.3"/>
    <row r="12190" customFormat="1" x14ac:dyDescent="0.3"/>
    <row r="12191" customFormat="1" x14ac:dyDescent="0.3"/>
    <row r="12192" customFormat="1" x14ac:dyDescent="0.3"/>
    <row r="12193" customFormat="1" x14ac:dyDescent="0.3"/>
    <row r="12194" customFormat="1" x14ac:dyDescent="0.3"/>
    <row r="12195" customFormat="1" x14ac:dyDescent="0.3"/>
    <row r="12196" customFormat="1" x14ac:dyDescent="0.3"/>
    <row r="12197" customFormat="1" x14ac:dyDescent="0.3"/>
    <row r="12198" customFormat="1" x14ac:dyDescent="0.3"/>
    <row r="12199" customFormat="1" x14ac:dyDescent="0.3"/>
    <row r="12200" customFormat="1" x14ac:dyDescent="0.3"/>
    <row r="12201" customFormat="1" x14ac:dyDescent="0.3"/>
    <row r="12202" customFormat="1" x14ac:dyDescent="0.3"/>
    <row r="12203" customFormat="1" x14ac:dyDescent="0.3"/>
    <row r="12204" customFormat="1" x14ac:dyDescent="0.3"/>
    <row r="12205" customFormat="1" x14ac:dyDescent="0.3"/>
    <row r="12206" customFormat="1" x14ac:dyDescent="0.3"/>
    <row r="12207" customFormat="1" x14ac:dyDescent="0.3"/>
    <row r="12208" customFormat="1" x14ac:dyDescent="0.3"/>
    <row r="12209" customFormat="1" x14ac:dyDescent="0.3"/>
    <row r="12210" customFormat="1" x14ac:dyDescent="0.3"/>
    <row r="12211" customFormat="1" x14ac:dyDescent="0.3"/>
    <row r="12212" customFormat="1" x14ac:dyDescent="0.3"/>
    <row r="12213" customFormat="1" x14ac:dyDescent="0.3"/>
    <row r="12214" customFormat="1" x14ac:dyDescent="0.3"/>
    <row r="12215" customFormat="1" x14ac:dyDescent="0.3"/>
    <row r="12216" customFormat="1" x14ac:dyDescent="0.3"/>
    <row r="12217" customFormat="1" x14ac:dyDescent="0.3"/>
    <row r="12218" customFormat="1" x14ac:dyDescent="0.3"/>
    <row r="12219" customFormat="1" x14ac:dyDescent="0.3"/>
    <row r="12220" customFormat="1" x14ac:dyDescent="0.3"/>
    <row r="12221" customFormat="1" x14ac:dyDescent="0.3"/>
    <row r="12222" customFormat="1" x14ac:dyDescent="0.3"/>
    <row r="12223" customFormat="1" x14ac:dyDescent="0.3"/>
    <row r="12224" customFormat="1" x14ac:dyDescent="0.3"/>
    <row r="12225" customFormat="1" x14ac:dyDescent="0.3"/>
    <row r="12226" customFormat="1" x14ac:dyDescent="0.3"/>
    <row r="12227" customFormat="1" x14ac:dyDescent="0.3"/>
    <row r="12228" customFormat="1" x14ac:dyDescent="0.3"/>
    <row r="12229" customFormat="1" x14ac:dyDescent="0.3"/>
    <row r="12230" customFormat="1" x14ac:dyDescent="0.3"/>
    <row r="12231" customFormat="1" x14ac:dyDescent="0.3"/>
    <row r="12232" customFormat="1" x14ac:dyDescent="0.3"/>
    <row r="12233" customFormat="1" x14ac:dyDescent="0.3"/>
    <row r="12234" customFormat="1" x14ac:dyDescent="0.3"/>
    <row r="12235" customFormat="1" x14ac:dyDescent="0.3"/>
    <row r="12236" customFormat="1" x14ac:dyDescent="0.3"/>
    <row r="12237" customFormat="1" x14ac:dyDescent="0.3"/>
    <row r="12238" customFormat="1" x14ac:dyDescent="0.3"/>
    <row r="12239" customFormat="1" x14ac:dyDescent="0.3"/>
    <row r="12240" customFormat="1" x14ac:dyDescent="0.3"/>
    <row r="12241" customFormat="1" x14ac:dyDescent="0.3"/>
    <row r="12242" customFormat="1" x14ac:dyDescent="0.3"/>
    <row r="12243" customFormat="1" x14ac:dyDescent="0.3"/>
    <row r="12244" customFormat="1" x14ac:dyDescent="0.3"/>
    <row r="12245" customFormat="1" x14ac:dyDescent="0.3"/>
    <row r="12246" customFormat="1" x14ac:dyDescent="0.3"/>
    <row r="12247" customFormat="1" x14ac:dyDescent="0.3"/>
    <row r="12248" customFormat="1" x14ac:dyDescent="0.3"/>
    <row r="12249" customFormat="1" x14ac:dyDescent="0.3"/>
    <row r="12250" customFormat="1" x14ac:dyDescent="0.3"/>
    <row r="12251" customFormat="1" x14ac:dyDescent="0.3"/>
    <row r="12252" customFormat="1" x14ac:dyDescent="0.3"/>
    <row r="12253" customFormat="1" x14ac:dyDescent="0.3"/>
    <row r="12254" customFormat="1" x14ac:dyDescent="0.3"/>
    <row r="12255" customFormat="1" x14ac:dyDescent="0.3"/>
    <row r="12256" customFormat="1" x14ac:dyDescent="0.3"/>
    <row r="12257" customFormat="1" x14ac:dyDescent="0.3"/>
    <row r="12258" customFormat="1" x14ac:dyDescent="0.3"/>
    <row r="12259" customFormat="1" x14ac:dyDescent="0.3"/>
    <row r="12260" customFormat="1" x14ac:dyDescent="0.3"/>
    <row r="12261" customFormat="1" x14ac:dyDescent="0.3"/>
    <row r="12262" customFormat="1" x14ac:dyDescent="0.3"/>
    <row r="12263" customFormat="1" x14ac:dyDescent="0.3"/>
    <row r="12264" customFormat="1" x14ac:dyDescent="0.3"/>
    <row r="12265" customFormat="1" x14ac:dyDescent="0.3"/>
    <row r="12266" customFormat="1" x14ac:dyDescent="0.3"/>
    <row r="12267" customFormat="1" x14ac:dyDescent="0.3"/>
    <row r="12268" customFormat="1" x14ac:dyDescent="0.3"/>
    <row r="12269" customFormat="1" x14ac:dyDescent="0.3"/>
    <row r="12270" customFormat="1" x14ac:dyDescent="0.3"/>
    <row r="12271" customFormat="1" x14ac:dyDescent="0.3"/>
    <row r="12272" customFormat="1" x14ac:dyDescent="0.3"/>
    <row r="12273" customFormat="1" x14ac:dyDescent="0.3"/>
    <row r="12274" customFormat="1" x14ac:dyDescent="0.3"/>
    <row r="12275" customFormat="1" x14ac:dyDescent="0.3"/>
    <row r="12276" customFormat="1" x14ac:dyDescent="0.3"/>
    <row r="12277" customFormat="1" x14ac:dyDescent="0.3"/>
    <row r="12278" customFormat="1" x14ac:dyDescent="0.3"/>
    <row r="12279" customFormat="1" x14ac:dyDescent="0.3"/>
    <row r="12280" customFormat="1" x14ac:dyDescent="0.3"/>
    <row r="12281" customFormat="1" x14ac:dyDescent="0.3"/>
    <row r="12282" customFormat="1" x14ac:dyDescent="0.3"/>
    <row r="12283" customFormat="1" x14ac:dyDescent="0.3"/>
    <row r="12284" customFormat="1" x14ac:dyDescent="0.3"/>
    <row r="12285" customFormat="1" x14ac:dyDescent="0.3"/>
    <row r="12286" customFormat="1" x14ac:dyDescent="0.3"/>
    <row r="12287" customFormat="1" x14ac:dyDescent="0.3"/>
    <row r="12288" customFormat="1" x14ac:dyDescent="0.3"/>
    <row r="12289" customFormat="1" x14ac:dyDescent="0.3"/>
    <row r="12290" customFormat="1" x14ac:dyDescent="0.3"/>
    <row r="12291" customFormat="1" x14ac:dyDescent="0.3"/>
    <row r="12292" customFormat="1" x14ac:dyDescent="0.3"/>
    <row r="12293" customFormat="1" x14ac:dyDescent="0.3"/>
    <row r="12294" customFormat="1" x14ac:dyDescent="0.3"/>
    <row r="12295" customFormat="1" x14ac:dyDescent="0.3"/>
    <row r="12296" customFormat="1" x14ac:dyDescent="0.3"/>
    <row r="12297" customFormat="1" x14ac:dyDescent="0.3"/>
    <row r="12298" customFormat="1" x14ac:dyDescent="0.3"/>
    <row r="12299" customFormat="1" x14ac:dyDescent="0.3"/>
    <row r="12300" customFormat="1" x14ac:dyDescent="0.3"/>
    <row r="12301" customFormat="1" x14ac:dyDescent="0.3"/>
    <row r="12302" customFormat="1" x14ac:dyDescent="0.3"/>
    <row r="12303" customFormat="1" x14ac:dyDescent="0.3"/>
    <row r="12304" customFormat="1" x14ac:dyDescent="0.3"/>
    <row r="12305" customFormat="1" x14ac:dyDescent="0.3"/>
    <row r="12306" customFormat="1" x14ac:dyDescent="0.3"/>
    <row r="12307" customFormat="1" x14ac:dyDescent="0.3"/>
    <row r="12308" customFormat="1" x14ac:dyDescent="0.3"/>
    <row r="12309" customFormat="1" x14ac:dyDescent="0.3"/>
    <row r="12310" customFormat="1" x14ac:dyDescent="0.3"/>
    <row r="12311" customFormat="1" x14ac:dyDescent="0.3"/>
    <row r="12312" customFormat="1" x14ac:dyDescent="0.3"/>
    <row r="12313" customFormat="1" x14ac:dyDescent="0.3"/>
    <row r="12314" customFormat="1" x14ac:dyDescent="0.3"/>
    <row r="12315" customFormat="1" x14ac:dyDescent="0.3"/>
    <row r="12316" customFormat="1" x14ac:dyDescent="0.3"/>
    <row r="12317" customFormat="1" x14ac:dyDescent="0.3"/>
    <row r="12318" customFormat="1" x14ac:dyDescent="0.3"/>
    <row r="12319" customFormat="1" x14ac:dyDescent="0.3"/>
    <row r="12320" customFormat="1" x14ac:dyDescent="0.3"/>
    <row r="12321" customFormat="1" x14ac:dyDescent="0.3"/>
    <row r="12322" customFormat="1" x14ac:dyDescent="0.3"/>
    <row r="12323" customFormat="1" x14ac:dyDescent="0.3"/>
    <row r="12324" customFormat="1" x14ac:dyDescent="0.3"/>
    <row r="12325" customFormat="1" x14ac:dyDescent="0.3"/>
    <row r="12326" customFormat="1" x14ac:dyDescent="0.3"/>
    <row r="12327" customFormat="1" x14ac:dyDescent="0.3"/>
    <row r="12328" customFormat="1" x14ac:dyDescent="0.3"/>
    <row r="12329" customFormat="1" x14ac:dyDescent="0.3"/>
    <row r="12330" customFormat="1" x14ac:dyDescent="0.3"/>
    <row r="12331" customFormat="1" x14ac:dyDescent="0.3"/>
    <row r="12332" customFormat="1" x14ac:dyDescent="0.3"/>
    <row r="12333" customFormat="1" x14ac:dyDescent="0.3"/>
    <row r="12334" customFormat="1" x14ac:dyDescent="0.3"/>
    <row r="12335" customFormat="1" x14ac:dyDescent="0.3"/>
    <row r="12336" customFormat="1" x14ac:dyDescent="0.3"/>
    <row r="12337" customFormat="1" x14ac:dyDescent="0.3"/>
    <row r="12338" customFormat="1" x14ac:dyDescent="0.3"/>
    <row r="12339" customFormat="1" x14ac:dyDescent="0.3"/>
    <row r="12340" customFormat="1" x14ac:dyDescent="0.3"/>
    <row r="12341" customFormat="1" x14ac:dyDescent="0.3"/>
    <row r="12342" customFormat="1" x14ac:dyDescent="0.3"/>
    <row r="12343" customFormat="1" x14ac:dyDescent="0.3"/>
    <row r="12344" customFormat="1" x14ac:dyDescent="0.3"/>
    <row r="12345" customFormat="1" x14ac:dyDescent="0.3"/>
    <row r="12346" customFormat="1" x14ac:dyDescent="0.3"/>
    <row r="12347" customFormat="1" x14ac:dyDescent="0.3"/>
    <row r="12348" customFormat="1" x14ac:dyDescent="0.3"/>
    <row r="12349" customFormat="1" x14ac:dyDescent="0.3"/>
    <row r="12350" customFormat="1" x14ac:dyDescent="0.3"/>
    <row r="12351" customFormat="1" x14ac:dyDescent="0.3"/>
    <row r="12352" customFormat="1" x14ac:dyDescent="0.3"/>
    <row r="12353" customFormat="1" x14ac:dyDescent="0.3"/>
    <row r="12354" customFormat="1" x14ac:dyDescent="0.3"/>
    <row r="12355" customFormat="1" x14ac:dyDescent="0.3"/>
    <row r="12356" customFormat="1" x14ac:dyDescent="0.3"/>
    <row r="12357" customFormat="1" x14ac:dyDescent="0.3"/>
    <row r="12358" customFormat="1" x14ac:dyDescent="0.3"/>
    <row r="12359" customFormat="1" x14ac:dyDescent="0.3"/>
    <row r="12360" customFormat="1" x14ac:dyDescent="0.3"/>
    <row r="12361" customFormat="1" x14ac:dyDescent="0.3"/>
    <row r="12362" customFormat="1" x14ac:dyDescent="0.3"/>
    <row r="12363" customFormat="1" x14ac:dyDescent="0.3"/>
    <row r="12364" customFormat="1" x14ac:dyDescent="0.3"/>
    <row r="12365" customFormat="1" x14ac:dyDescent="0.3"/>
    <row r="12366" customFormat="1" x14ac:dyDescent="0.3"/>
    <row r="12367" customFormat="1" x14ac:dyDescent="0.3"/>
    <row r="12368" customFormat="1" x14ac:dyDescent="0.3"/>
    <row r="12369" customFormat="1" x14ac:dyDescent="0.3"/>
    <row r="12370" customFormat="1" x14ac:dyDescent="0.3"/>
    <row r="12371" customFormat="1" x14ac:dyDescent="0.3"/>
    <row r="12372" customFormat="1" x14ac:dyDescent="0.3"/>
    <row r="12373" customFormat="1" x14ac:dyDescent="0.3"/>
    <row r="12374" customFormat="1" x14ac:dyDescent="0.3"/>
    <row r="12375" customFormat="1" x14ac:dyDescent="0.3"/>
    <row r="12376" customFormat="1" x14ac:dyDescent="0.3"/>
    <row r="12377" customFormat="1" x14ac:dyDescent="0.3"/>
    <row r="12378" customFormat="1" x14ac:dyDescent="0.3"/>
    <row r="12379" customFormat="1" x14ac:dyDescent="0.3"/>
    <row r="12380" customFormat="1" x14ac:dyDescent="0.3"/>
    <row r="12381" customFormat="1" x14ac:dyDescent="0.3"/>
    <row r="12382" customFormat="1" x14ac:dyDescent="0.3"/>
    <row r="12383" customFormat="1" x14ac:dyDescent="0.3"/>
    <row r="12384" customFormat="1" x14ac:dyDescent="0.3"/>
    <row r="12385" customFormat="1" x14ac:dyDescent="0.3"/>
    <row r="12386" customFormat="1" x14ac:dyDescent="0.3"/>
    <row r="12387" customFormat="1" x14ac:dyDescent="0.3"/>
    <row r="12388" customFormat="1" x14ac:dyDescent="0.3"/>
    <row r="12389" customFormat="1" x14ac:dyDescent="0.3"/>
    <row r="12390" customFormat="1" x14ac:dyDescent="0.3"/>
    <row r="12391" customFormat="1" x14ac:dyDescent="0.3"/>
    <row r="12392" customFormat="1" x14ac:dyDescent="0.3"/>
    <row r="12393" customFormat="1" x14ac:dyDescent="0.3"/>
    <row r="12394" customFormat="1" x14ac:dyDescent="0.3"/>
    <row r="12395" customFormat="1" x14ac:dyDescent="0.3"/>
    <row r="12396" customFormat="1" x14ac:dyDescent="0.3"/>
    <row r="12397" customFormat="1" x14ac:dyDescent="0.3"/>
    <row r="12398" customFormat="1" x14ac:dyDescent="0.3"/>
    <row r="12399" customFormat="1" x14ac:dyDescent="0.3"/>
    <row r="12400" customFormat="1" x14ac:dyDescent="0.3"/>
    <row r="12401" customFormat="1" x14ac:dyDescent="0.3"/>
    <row r="12402" customFormat="1" x14ac:dyDescent="0.3"/>
    <row r="12403" customFormat="1" x14ac:dyDescent="0.3"/>
    <row r="12404" customFormat="1" x14ac:dyDescent="0.3"/>
    <row r="12405" customFormat="1" x14ac:dyDescent="0.3"/>
    <row r="12406" customFormat="1" x14ac:dyDescent="0.3"/>
    <row r="12407" customFormat="1" x14ac:dyDescent="0.3"/>
    <row r="12408" customFormat="1" x14ac:dyDescent="0.3"/>
    <row r="12409" customFormat="1" x14ac:dyDescent="0.3"/>
    <row r="12410" customFormat="1" x14ac:dyDescent="0.3"/>
    <row r="12411" customFormat="1" x14ac:dyDescent="0.3"/>
    <row r="12412" customFormat="1" x14ac:dyDescent="0.3"/>
    <row r="12413" customFormat="1" x14ac:dyDescent="0.3"/>
    <row r="12414" customFormat="1" x14ac:dyDescent="0.3"/>
    <row r="12415" customFormat="1" x14ac:dyDescent="0.3"/>
    <row r="12416" customFormat="1" x14ac:dyDescent="0.3"/>
    <row r="12417" customFormat="1" x14ac:dyDescent="0.3"/>
    <row r="12418" customFormat="1" x14ac:dyDescent="0.3"/>
    <row r="12419" customFormat="1" x14ac:dyDescent="0.3"/>
    <row r="12420" customFormat="1" x14ac:dyDescent="0.3"/>
    <row r="12421" customFormat="1" x14ac:dyDescent="0.3"/>
    <row r="12422" customFormat="1" x14ac:dyDescent="0.3"/>
    <row r="12423" customFormat="1" x14ac:dyDescent="0.3"/>
    <row r="12424" customFormat="1" x14ac:dyDescent="0.3"/>
    <row r="12425" customFormat="1" x14ac:dyDescent="0.3"/>
    <row r="12426" customFormat="1" x14ac:dyDescent="0.3"/>
    <row r="12427" customFormat="1" x14ac:dyDescent="0.3"/>
    <row r="12428" customFormat="1" x14ac:dyDescent="0.3"/>
    <row r="12429" customFormat="1" x14ac:dyDescent="0.3"/>
    <row r="12430" customFormat="1" x14ac:dyDescent="0.3"/>
    <row r="12431" customFormat="1" x14ac:dyDescent="0.3"/>
    <row r="12432" customFormat="1" x14ac:dyDescent="0.3"/>
    <row r="12433" customFormat="1" x14ac:dyDescent="0.3"/>
    <row r="12434" customFormat="1" x14ac:dyDescent="0.3"/>
    <row r="12435" customFormat="1" x14ac:dyDescent="0.3"/>
    <row r="12436" customFormat="1" x14ac:dyDescent="0.3"/>
    <row r="12437" customFormat="1" x14ac:dyDescent="0.3"/>
    <row r="12438" customFormat="1" x14ac:dyDescent="0.3"/>
    <row r="12439" customFormat="1" x14ac:dyDescent="0.3"/>
    <row r="12440" customFormat="1" x14ac:dyDescent="0.3"/>
    <row r="12441" customFormat="1" x14ac:dyDescent="0.3"/>
    <row r="12442" customFormat="1" x14ac:dyDescent="0.3"/>
    <row r="12443" customFormat="1" x14ac:dyDescent="0.3"/>
    <row r="12444" customFormat="1" x14ac:dyDescent="0.3"/>
    <row r="12445" customFormat="1" x14ac:dyDescent="0.3"/>
    <row r="12446" customFormat="1" x14ac:dyDescent="0.3"/>
    <row r="12447" customFormat="1" x14ac:dyDescent="0.3"/>
    <row r="12448" customFormat="1" x14ac:dyDescent="0.3"/>
    <row r="12449" customFormat="1" x14ac:dyDescent="0.3"/>
    <row r="12450" customFormat="1" x14ac:dyDescent="0.3"/>
    <row r="12451" customFormat="1" x14ac:dyDescent="0.3"/>
    <row r="12452" customFormat="1" x14ac:dyDescent="0.3"/>
    <row r="12453" customFormat="1" x14ac:dyDescent="0.3"/>
    <row r="12454" customFormat="1" x14ac:dyDescent="0.3"/>
    <row r="12455" customFormat="1" x14ac:dyDescent="0.3"/>
    <row r="12456" customFormat="1" x14ac:dyDescent="0.3"/>
    <row r="12457" customFormat="1" x14ac:dyDescent="0.3"/>
    <row r="12458" customFormat="1" x14ac:dyDescent="0.3"/>
    <row r="12459" customFormat="1" x14ac:dyDescent="0.3"/>
    <row r="12460" customFormat="1" x14ac:dyDescent="0.3"/>
    <row r="12461" customFormat="1" x14ac:dyDescent="0.3"/>
    <row r="12462" customFormat="1" x14ac:dyDescent="0.3"/>
    <row r="12463" customFormat="1" x14ac:dyDescent="0.3"/>
    <row r="12464" customFormat="1" x14ac:dyDescent="0.3"/>
    <row r="12465" customFormat="1" x14ac:dyDescent="0.3"/>
    <row r="12466" customFormat="1" x14ac:dyDescent="0.3"/>
    <row r="12467" customFormat="1" x14ac:dyDescent="0.3"/>
    <row r="12468" customFormat="1" x14ac:dyDescent="0.3"/>
    <row r="12469" customFormat="1" x14ac:dyDescent="0.3"/>
    <row r="12470" customFormat="1" x14ac:dyDescent="0.3"/>
    <row r="12471" customFormat="1" x14ac:dyDescent="0.3"/>
    <row r="12472" customFormat="1" x14ac:dyDescent="0.3"/>
    <row r="12473" customFormat="1" x14ac:dyDescent="0.3"/>
    <row r="12474" customFormat="1" x14ac:dyDescent="0.3"/>
    <row r="12475" customFormat="1" x14ac:dyDescent="0.3"/>
    <row r="12476" customFormat="1" x14ac:dyDescent="0.3"/>
    <row r="12477" customFormat="1" x14ac:dyDescent="0.3"/>
    <row r="12478" customFormat="1" x14ac:dyDescent="0.3"/>
    <row r="12479" customFormat="1" x14ac:dyDescent="0.3"/>
    <row r="12480" customFormat="1" x14ac:dyDescent="0.3"/>
    <row r="12481" customFormat="1" x14ac:dyDescent="0.3"/>
    <row r="12482" customFormat="1" x14ac:dyDescent="0.3"/>
    <row r="12483" customFormat="1" x14ac:dyDescent="0.3"/>
    <row r="12484" customFormat="1" x14ac:dyDescent="0.3"/>
    <row r="12485" customFormat="1" x14ac:dyDescent="0.3"/>
    <row r="12486" customFormat="1" x14ac:dyDescent="0.3"/>
    <row r="12487" customFormat="1" x14ac:dyDescent="0.3"/>
    <row r="12488" customFormat="1" x14ac:dyDescent="0.3"/>
    <row r="12489" customFormat="1" x14ac:dyDescent="0.3"/>
    <row r="12490" customFormat="1" x14ac:dyDescent="0.3"/>
    <row r="12491" customFormat="1" x14ac:dyDescent="0.3"/>
    <row r="12492" customFormat="1" x14ac:dyDescent="0.3"/>
    <row r="12493" customFormat="1" x14ac:dyDescent="0.3"/>
    <row r="12494" customFormat="1" x14ac:dyDescent="0.3"/>
    <row r="12495" customFormat="1" x14ac:dyDescent="0.3"/>
    <row r="12496" customFormat="1" x14ac:dyDescent="0.3"/>
    <row r="12497" customFormat="1" x14ac:dyDescent="0.3"/>
    <row r="12498" customFormat="1" x14ac:dyDescent="0.3"/>
    <row r="12499" customFormat="1" x14ac:dyDescent="0.3"/>
    <row r="12500" customFormat="1" x14ac:dyDescent="0.3"/>
    <row r="12501" customFormat="1" x14ac:dyDescent="0.3"/>
    <row r="12502" customFormat="1" x14ac:dyDescent="0.3"/>
    <row r="12503" customFormat="1" x14ac:dyDescent="0.3"/>
    <row r="12504" customFormat="1" x14ac:dyDescent="0.3"/>
    <row r="12505" customFormat="1" x14ac:dyDescent="0.3"/>
    <row r="12506" customFormat="1" x14ac:dyDescent="0.3"/>
    <row r="12507" customFormat="1" x14ac:dyDescent="0.3"/>
    <row r="12508" customFormat="1" x14ac:dyDescent="0.3"/>
    <row r="12509" customFormat="1" x14ac:dyDescent="0.3"/>
    <row r="12510" customFormat="1" x14ac:dyDescent="0.3"/>
    <row r="12511" customFormat="1" x14ac:dyDescent="0.3"/>
    <row r="12512" customFormat="1" x14ac:dyDescent="0.3"/>
    <row r="12513" customFormat="1" x14ac:dyDescent="0.3"/>
    <row r="12514" customFormat="1" x14ac:dyDescent="0.3"/>
    <row r="12515" customFormat="1" x14ac:dyDescent="0.3"/>
    <row r="12516" customFormat="1" x14ac:dyDescent="0.3"/>
    <row r="12517" customFormat="1" x14ac:dyDescent="0.3"/>
    <row r="12518" customFormat="1" x14ac:dyDescent="0.3"/>
    <row r="12519" customFormat="1" x14ac:dyDescent="0.3"/>
    <row r="12520" customFormat="1" x14ac:dyDescent="0.3"/>
    <row r="12521" customFormat="1" x14ac:dyDescent="0.3"/>
    <row r="12522" customFormat="1" x14ac:dyDescent="0.3"/>
    <row r="12523" customFormat="1" x14ac:dyDescent="0.3"/>
    <row r="12524" customFormat="1" x14ac:dyDescent="0.3"/>
    <row r="12525" customFormat="1" x14ac:dyDescent="0.3"/>
    <row r="12526" customFormat="1" x14ac:dyDescent="0.3"/>
    <row r="12527" customFormat="1" x14ac:dyDescent="0.3"/>
    <row r="12528" customFormat="1" x14ac:dyDescent="0.3"/>
    <row r="12529" customFormat="1" x14ac:dyDescent="0.3"/>
    <row r="12530" customFormat="1" x14ac:dyDescent="0.3"/>
    <row r="12531" customFormat="1" x14ac:dyDescent="0.3"/>
    <row r="12532" customFormat="1" x14ac:dyDescent="0.3"/>
    <row r="12533" customFormat="1" x14ac:dyDescent="0.3"/>
    <row r="12534" customFormat="1" x14ac:dyDescent="0.3"/>
    <row r="12535" customFormat="1" x14ac:dyDescent="0.3"/>
    <row r="12536" customFormat="1" x14ac:dyDescent="0.3"/>
    <row r="12537" customFormat="1" x14ac:dyDescent="0.3"/>
    <row r="12538" customFormat="1" x14ac:dyDescent="0.3"/>
    <row r="12539" customFormat="1" x14ac:dyDescent="0.3"/>
    <row r="12540" customFormat="1" x14ac:dyDescent="0.3"/>
    <row r="12541" customFormat="1" x14ac:dyDescent="0.3"/>
    <row r="12542" customFormat="1" x14ac:dyDescent="0.3"/>
    <row r="12543" customFormat="1" x14ac:dyDescent="0.3"/>
    <row r="12544" customFormat="1" x14ac:dyDescent="0.3"/>
    <row r="12545" customFormat="1" x14ac:dyDescent="0.3"/>
    <row r="12546" customFormat="1" x14ac:dyDescent="0.3"/>
    <row r="12547" customFormat="1" x14ac:dyDescent="0.3"/>
    <row r="12548" customFormat="1" x14ac:dyDescent="0.3"/>
    <row r="12549" customFormat="1" x14ac:dyDescent="0.3"/>
    <row r="12550" customFormat="1" x14ac:dyDescent="0.3"/>
    <row r="12551" customFormat="1" x14ac:dyDescent="0.3"/>
    <row r="12552" customFormat="1" x14ac:dyDescent="0.3"/>
    <row r="12553" customFormat="1" x14ac:dyDescent="0.3"/>
    <row r="12554" customFormat="1" x14ac:dyDescent="0.3"/>
    <row r="12555" customFormat="1" x14ac:dyDescent="0.3"/>
    <row r="12556" customFormat="1" x14ac:dyDescent="0.3"/>
    <row r="12557" customFormat="1" x14ac:dyDescent="0.3"/>
    <row r="12558" customFormat="1" x14ac:dyDescent="0.3"/>
    <row r="12559" customFormat="1" x14ac:dyDescent="0.3"/>
    <row r="12560" customFormat="1" x14ac:dyDescent="0.3"/>
    <row r="12561" customFormat="1" x14ac:dyDescent="0.3"/>
    <row r="12562" customFormat="1" x14ac:dyDescent="0.3"/>
    <row r="12563" customFormat="1" x14ac:dyDescent="0.3"/>
    <row r="12564" customFormat="1" x14ac:dyDescent="0.3"/>
    <row r="12565" customFormat="1" x14ac:dyDescent="0.3"/>
    <row r="12566" customFormat="1" x14ac:dyDescent="0.3"/>
    <row r="12567" customFormat="1" x14ac:dyDescent="0.3"/>
    <row r="12568" customFormat="1" x14ac:dyDescent="0.3"/>
    <row r="12569" customFormat="1" x14ac:dyDescent="0.3"/>
    <row r="12570" customFormat="1" x14ac:dyDescent="0.3"/>
    <row r="12571" customFormat="1" x14ac:dyDescent="0.3"/>
    <row r="12572" customFormat="1" x14ac:dyDescent="0.3"/>
    <row r="12573" customFormat="1" x14ac:dyDescent="0.3"/>
    <row r="12574" customFormat="1" x14ac:dyDescent="0.3"/>
    <row r="12575" customFormat="1" x14ac:dyDescent="0.3"/>
    <row r="12576" customFormat="1" x14ac:dyDescent="0.3"/>
    <row r="12577" customFormat="1" x14ac:dyDescent="0.3"/>
    <row r="12578" customFormat="1" x14ac:dyDescent="0.3"/>
    <row r="12579" customFormat="1" x14ac:dyDescent="0.3"/>
    <row r="12580" customFormat="1" x14ac:dyDescent="0.3"/>
    <row r="12581" customFormat="1" x14ac:dyDescent="0.3"/>
    <row r="12582" customFormat="1" x14ac:dyDescent="0.3"/>
    <row r="12583" customFormat="1" x14ac:dyDescent="0.3"/>
    <row r="12584" customFormat="1" x14ac:dyDescent="0.3"/>
    <row r="12585" customFormat="1" x14ac:dyDescent="0.3"/>
    <row r="12586" customFormat="1" x14ac:dyDescent="0.3"/>
    <row r="12587" customFormat="1" x14ac:dyDescent="0.3"/>
    <row r="12588" customFormat="1" x14ac:dyDescent="0.3"/>
    <row r="12589" customFormat="1" x14ac:dyDescent="0.3"/>
    <row r="12590" customFormat="1" x14ac:dyDescent="0.3"/>
    <row r="12591" customFormat="1" x14ac:dyDescent="0.3"/>
    <row r="12592" customFormat="1" x14ac:dyDescent="0.3"/>
    <row r="12593" customFormat="1" x14ac:dyDescent="0.3"/>
    <row r="12594" customFormat="1" x14ac:dyDescent="0.3"/>
    <row r="12595" customFormat="1" x14ac:dyDescent="0.3"/>
    <row r="12596" customFormat="1" x14ac:dyDescent="0.3"/>
    <row r="12597" customFormat="1" x14ac:dyDescent="0.3"/>
    <row r="12598" customFormat="1" x14ac:dyDescent="0.3"/>
    <row r="12599" customFormat="1" x14ac:dyDescent="0.3"/>
    <row r="12600" customFormat="1" x14ac:dyDescent="0.3"/>
    <row r="12601" customFormat="1" x14ac:dyDescent="0.3"/>
    <row r="12602" customFormat="1" x14ac:dyDescent="0.3"/>
    <row r="12603" customFormat="1" x14ac:dyDescent="0.3"/>
    <row r="12604" customFormat="1" x14ac:dyDescent="0.3"/>
    <row r="12605" customFormat="1" x14ac:dyDescent="0.3"/>
    <row r="12606" customFormat="1" x14ac:dyDescent="0.3"/>
    <row r="12607" customFormat="1" x14ac:dyDescent="0.3"/>
    <row r="12608" customFormat="1" x14ac:dyDescent="0.3"/>
    <row r="12609" customFormat="1" x14ac:dyDescent="0.3"/>
    <row r="12610" customFormat="1" x14ac:dyDescent="0.3"/>
    <row r="12611" customFormat="1" x14ac:dyDescent="0.3"/>
    <row r="12612" customFormat="1" x14ac:dyDescent="0.3"/>
    <row r="12613" customFormat="1" x14ac:dyDescent="0.3"/>
    <row r="12614" customFormat="1" x14ac:dyDescent="0.3"/>
    <row r="12615" customFormat="1" x14ac:dyDescent="0.3"/>
    <row r="12616" customFormat="1" x14ac:dyDescent="0.3"/>
    <row r="12617" customFormat="1" x14ac:dyDescent="0.3"/>
    <row r="12618" customFormat="1" x14ac:dyDescent="0.3"/>
    <row r="12619" customFormat="1" x14ac:dyDescent="0.3"/>
    <row r="12620" customFormat="1" x14ac:dyDescent="0.3"/>
    <row r="12621" customFormat="1" x14ac:dyDescent="0.3"/>
    <row r="12622" customFormat="1" x14ac:dyDescent="0.3"/>
    <row r="12623" customFormat="1" x14ac:dyDescent="0.3"/>
    <row r="12624" customFormat="1" x14ac:dyDescent="0.3"/>
    <row r="12625" customFormat="1" x14ac:dyDescent="0.3"/>
    <row r="12626" customFormat="1" x14ac:dyDescent="0.3"/>
    <row r="12627" customFormat="1" x14ac:dyDescent="0.3"/>
    <row r="12628" customFormat="1" x14ac:dyDescent="0.3"/>
    <row r="12629" customFormat="1" x14ac:dyDescent="0.3"/>
    <row r="12630" customFormat="1" x14ac:dyDescent="0.3"/>
    <row r="12631" customFormat="1" x14ac:dyDescent="0.3"/>
    <row r="12632" customFormat="1" x14ac:dyDescent="0.3"/>
    <row r="12633" customFormat="1" x14ac:dyDescent="0.3"/>
    <row r="12634" customFormat="1" x14ac:dyDescent="0.3"/>
    <row r="12635" customFormat="1" x14ac:dyDescent="0.3"/>
    <row r="12636" customFormat="1" x14ac:dyDescent="0.3"/>
    <row r="12637" customFormat="1" x14ac:dyDescent="0.3"/>
    <row r="12638" customFormat="1" x14ac:dyDescent="0.3"/>
    <row r="12639" customFormat="1" x14ac:dyDescent="0.3"/>
    <row r="12640" customFormat="1" x14ac:dyDescent="0.3"/>
    <row r="12641" customFormat="1" x14ac:dyDescent="0.3"/>
    <row r="12642" customFormat="1" x14ac:dyDescent="0.3"/>
    <row r="12643" customFormat="1" x14ac:dyDescent="0.3"/>
    <row r="12644" customFormat="1" x14ac:dyDescent="0.3"/>
    <row r="12645" customFormat="1" x14ac:dyDescent="0.3"/>
    <row r="12646" customFormat="1" x14ac:dyDescent="0.3"/>
    <row r="12647" customFormat="1" x14ac:dyDescent="0.3"/>
    <row r="12648" customFormat="1" x14ac:dyDescent="0.3"/>
    <row r="12649" customFormat="1" x14ac:dyDescent="0.3"/>
    <row r="12650" customFormat="1" x14ac:dyDescent="0.3"/>
    <row r="12651" customFormat="1" x14ac:dyDescent="0.3"/>
    <row r="12652" customFormat="1" x14ac:dyDescent="0.3"/>
    <row r="12653" customFormat="1" x14ac:dyDescent="0.3"/>
    <row r="12654" customFormat="1" x14ac:dyDescent="0.3"/>
    <row r="12655" customFormat="1" x14ac:dyDescent="0.3"/>
    <row r="12656" customFormat="1" x14ac:dyDescent="0.3"/>
    <row r="12657" customFormat="1" x14ac:dyDescent="0.3"/>
    <row r="12658" customFormat="1" x14ac:dyDescent="0.3"/>
    <row r="12659" customFormat="1" x14ac:dyDescent="0.3"/>
    <row r="12660" customFormat="1" x14ac:dyDescent="0.3"/>
    <row r="12661" customFormat="1" x14ac:dyDescent="0.3"/>
    <row r="12662" customFormat="1" x14ac:dyDescent="0.3"/>
    <row r="12663" customFormat="1" x14ac:dyDescent="0.3"/>
    <row r="12664" customFormat="1" x14ac:dyDescent="0.3"/>
    <row r="12665" customFormat="1" x14ac:dyDescent="0.3"/>
    <row r="12666" customFormat="1" x14ac:dyDescent="0.3"/>
    <row r="12667" customFormat="1" x14ac:dyDescent="0.3"/>
    <row r="12668" customFormat="1" x14ac:dyDescent="0.3"/>
    <row r="12669" customFormat="1" x14ac:dyDescent="0.3"/>
    <row r="12670" customFormat="1" x14ac:dyDescent="0.3"/>
    <row r="12671" customFormat="1" x14ac:dyDescent="0.3"/>
    <row r="12672" customFormat="1" x14ac:dyDescent="0.3"/>
    <row r="12673" customFormat="1" x14ac:dyDescent="0.3"/>
    <row r="12674" customFormat="1" x14ac:dyDescent="0.3"/>
    <row r="12675" customFormat="1" x14ac:dyDescent="0.3"/>
    <row r="12676" customFormat="1" x14ac:dyDescent="0.3"/>
    <row r="12677" customFormat="1" x14ac:dyDescent="0.3"/>
    <row r="12678" customFormat="1" x14ac:dyDescent="0.3"/>
    <row r="12679" customFormat="1" x14ac:dyDescent="0.3"/>
    <row r="12680" customFormat="1" x14ac:dyDescent="0.3"/>
    <row r="12681" customFormat="1" x14ac:dyDescent="0.3"/>
    <row r="12682" customFormat="1" x14ac:dyDescent="0.3"/>
    <row r="12683" customFormat="1" x14ac:dyDescent="0.3"/>
    <row r="12684" customFormat="1" x14ac:dyDescent="0.3"/>
    <row r="12685" customFormat="1" x14ac:dyDescent="0.3"/>
    <row r="12686" customFormat="1" x14ac:dyDescent="0.3"/>
    <row r="12687" customFormat="1" x14ac:dyDescent="0.3"/>
    <row r="12688" customFormat="1" x14ac:dyDescent="0.3"/>
    <row r="12689" customFormat="1" x14ac:dyDescent="0.3"/>
    <row r="12690" customFormat="1" x14ac:dyDescent="0.3"/>
    <row r="12691" customFormat="1" x14ac:dyDescent="0.3"/>
    <row r="12692" customFormat="1" x14ac:dyDescent="0.3"/>
    <row r="12693" customFormat="1" x14ac:dyDescent="0.3"/>
    <row r="12694" customFormat="1" x14ac:dyDescent="0.3"/>
    <row r="12695" customFormat="1" x14ac:dyDescent="0.3"/>
    <row r="12696" customFormat="1" x14ac:dyDescent="0.3"/>
    <row r="12697" customFormat="1" x14ac:dyDescent="0.3"/>
    <row r="12698" customFormat="1" x14ac:dyDescent="0.3"/>
    <row r="12699" customFormat="1" x14ac:dyDescent="0.3"/>
    <row r="12700" customFormat="1" x14ac:dyDescent="0.3"/>
    <row r="12701" customFormat="1" x14ac:dyDescent="0.3"/>
    <row r="12702" customFormat="1" x14ac:dyDescent="0.3"/>
    <row r="12703" customFormat="1" x14ac:dyDescent="0.3"/>
    <row r="12704" customFormat="1" x14ac:dyDescent="0.3"/>
    <row r="12705" customFormat="1" x14ac:dyDescent="0.3"/>
    <row r="12706" customFormat="1" x14ac:dyDescent="0.3"/>
    <row r="12707" customFormat="1" x14ac:dyDescent="0.3"/>
    <row r="12708" customFormat="1" x14ac:dyDescent="0.3"/>
    <row r="12709" customFormat="1" x14ac:dyDescent="0.3"/>
    <row r="12710" customFormat="1" x14ac:dyDescent="0.3"/>
    <row r="12711" customFormat="1" x14ac:dyDescent="0.3"/>
    <row r="12712" customFormat="1" x14ac:dyDescent="0.3"/>
    <row r="12713" customFormat="1" x14ac:dyDescent="0.3"/>
    <row r="12714" customFormat="1" x14ac:dyDescent="0.3"/>
    <row r="12715" customFormat="1" x14ac:dyDescent="0.3"/>
    <row r="12716" customFormat="1" x14ac:dyDescent="0.3"/>
    <row r="12717" customFormat="1" x14ac:dyDescent="0.3"/>
    <row r="12718" customFormat="1" x14ac:dyDescent="0.3"/>
    <row r="12719" customFormat="1" x14ac:dyDescent="0.3"/>
    <row r="12720" customFormat="1" x14ac:dyDescent="0.3"/>
    <row r="12721" customFormat="1" x14ac:dyDescent="0.3"/>
    <row r="12722" customFormat="1" x14ac:dyDescent="0.3"/>
    <row r="12723" customFormat="1" x14ac:dyDescent="0.3"/>
    <row r="12724" customFormat="1" x14ac:dyDescent="0.3"/>
    <row r="12725" customFormat="1" x14ac:dyDescent="0.3"/>
    <row r="12726" customFormat="1" x14ac:dyDescent="0.3"/>
    <row r="12727" customFormat="1" x14ac:dyDescent="0.3"/>
    <row r="12728" customFormat="1" x14ac:dyDescent="0.3"/>
    <row r="12729" customFormat="1" x14ac:dyDescent="0.3"/>
    <row r="12730" customFormat="1" x14ac:dyDescent="0.3"/>
    <row r="12731" customFormat="1" x14ac:dyDescent="0.3"/>
    <row r="12732" customFormat="1" x14ac:dyDescent="0.3"/>
    <row r="12733" customFormat="1" x14ac:dyDescent="0.3"/>
    <row r="12734" customFormat="1" x14ac:dyDescent="0.3"/>
    <row r="12735" customFormat="1" x14ac:dyDescent="0.3"/>
    <row r="12736" customFormat="1" x14ac:dyDescent="0.3"/>
    <row r="12737" customFormat="1" x14ac:dyDescent="0.3"/>
    <row r="12738" customFormat="1" x14ac:dyDescent="0.3"/>
    <row r="12739" customFormat="1" x14ac:dyDescent="0.3"/>
    <row r="12740" customFormat="1" x14ac:dyDescent="0.3"/>
    <row r="12741" customFormat="1" x14ac:dyDescent="0.3"/>
    <row r="12742" customFormat="1" x14ac:dyDescent="0.3"/>
    <row r="12743" customFormat="1" x14ac:dyDescent="0.3"/>
    <row r="12744" customFormat="1" x14ac:dyDescent="0.3"/>
    <row r="12745" customFormat="1" x14ac:dyDescent="0.3"/>
    <row r="12746" customFormat="1" x14ac:dyDescent="0.3"/>
    <row r="12747" customFormat="1" x14ac:dyDescent="0.3"/>
    <row r="12748" customFormat="1" x14ac:dyDescent="0.3"/>
    <row r="12749" customFormat="1" x14ac:dyDescent="0.3"/>
    <row r="12750" customFormat="1" x14ac:dyDescent="0.3"/>
    <row r="12751" customFormat="1" x14ac:dyDescent="0.3"/>
    <row r="12752" customFormat="1" x14ac:dyDescent="0.3"/>
    <row r="12753" customFormat="1" x14ac:dyDescent="0.3"/>
    <row r="12754" customFormat="1" x14ac:dyDescent="0.3"/>
    <row r="12755" customFormat="1" x14ac:dyDescent="0.3"/>
    <row r="12756" customFormat="1" x14ac:dyDescent="0.3"/>
    <row r="12757" customFormat="1" x14ac:dyDescent="0.3"/>
    <row r="12758" customFormat="1" x14ac:dyDescent="0.3"/>
    <row r="12759" customFormat="1" x14ac:dyDescent="0.3"/>
    <row r="12760" customFormat="1" x14ac:dyDescent="0.3"/>
    <row r="12761" customFormat="1" x14ac:dyDescent="0.3"/>
    <row r="12762" customFormat="1" x14ac:dyDescent="0.3"/>
    <row r="12763" customFormat="1" x14ac:dyDescent="0.3"/>
    <row r="12764" customFormat="1" x14ac:dyDescent="0.3"/>
    <row r="12765" customFormat="1" x14ac:dyDescent="0.3"/>
    <row r="12766" customFormat="1" x14ac:dyDescent="0.3"/>
    <row r="12767" customFormat="1" x14ac:dyDescent="0.3"/>
    <row r="12768" customFormat="1" x14ac:dyDescent="0.3"/>
    <row r="12769" customFormat="1" x14ac:dyDescent="0.3"/>
    <row r="12770" customFormat="1" x14ac:dyDescent="0.3"/>
    <row r="12771" customFormat="1" x14ac:dyDescent="0.3"/>
    <row r="12772" customFormat="1" x14ac:dyDescent="0.3"/>
    <row r="12773" customFormat="1" x14ac:dyDescent="0.3"/>
    <row r="12774" customFormat="1" x14ac:dyDescent="0.3"/>
    <row r="12775" customFormat="1" x14ac:dyDescent="0.3"/>
    <row r="12776" customFormat="1" x14ac:dyDescent="0.3"/>
    <row r="12777" customFormat="1" x14ac:dyDescent="0.3"/>
    <row r="12778" customFormat="1" x14ac:dyDescent="0.3"/>
    <row r="12779" customFormat="1" x14ac:dyDescent="0.3"/>
    <row r="12780" customFormat="1" x14ac:dyDescent="0.3"/>
    <row r="12781" customFormat="1" x14ac:dyDescent="0.3"/>
    <row r="12782" customFormat="1" x14ac:dyDescent="0.3"/>
    <row r="12783" customFormat="1" x14ac:dyDescent="0.3"/>
    <row r="12784" customFormat="1" x14ac:dyDescent="0.3"/>
    <row r="12785" customFormat="1" x14ac:dyDescent="0.3"/>
    <row r="12786" customFormat="1" x14ac:dyDescent="0.3"/>
    <row r="12787" customFormat="1" x14ac:dyDescent="0.3"/>
    <row r="12788" customFormat="1" x14ac:dyDescent="0.3"/>
    <row r="12789" customFormat="1" x14ac:dyDescent="0.3"/>
    <row r="12790" customFormat="1" x14ac:dyDescent="0.3"/>
    <row r="12791" customFormat="1" x14ac:dyDescent="0.3"/>
    <row r="12792" customFormat="1" x14ac:dyDescent="0.3"/>
    <row r="12793" customFormat="1" x14ac:dyDescent="0.3"/>
    <row r="12794" customFormat="1" x14ac:dyDescent="0.3"/>
    <row r="12795" customFormat="1" x14ac:dyDescent="0.3"/>
    <row r="12796" customFormat="1" x14ac:dyDescent="0.3"/>
    <row r="12797" customFormat="1" x14ac:dyDescent="0.3"/>
    <row r="12798" customFormat="1" x14ac:dyDescent="0.3"/>
    <row r="12799" customFormat="1" x14ac:dyDescent="0.3"/>
    <row r="12800" customFormat="1" x14ac:dyDescent="0.3"/>
    <row r="12801" customFormat="1" x14ac:dyDescent="0.3"/>
    <row r="12802" customFormat="1" x14ac:dyDescent="0.3"/>
    <row r="12803" customFormat="1" x14ac:dyDescent="0.3"/>
    <row r="12804" customFormat="1" x14ac:dyDescent="0.3"/>
    <row r="12805" customFormat="1" x14ac:dyDescent="0.3"/>
    <row r="12806" customFormat="1" x14ac:dyDescent="0.3"/>
    <row r="12807" customFormat="1" x14ac:dyDescent="0.3"/>
    <row r="12808" customFormat="1" x14ac:dyDescent="0.3"/>
    <row r="12809" customFormat="1" x14ac:dyDescent="0.3"/>
    <row r="12810" customFormat="1" x14ac:dyDescent="0.3"/>
    <row r="12811" customFormat="1" x14ac:dyDescent="0.3"/>
    <row r="12812" customFormat="1" x14ac:dyDescent="0.3"/>
    <row r="12813" customFormat="1" x14ac:dyDescent="0.3"/>
    <row r="12814" customFormat="1" x14ac:dyDescent="0.3"/>
    <row r="12815" customFormat="1" x14ac:dyDescent="0.3"/>
    <row r="12816" customFormat="1" x14ac:dyDescent="0.3"/>
    <row r="12817" customFormat="1" x14ac:dyDescent="0.3"/>
    <row r="12818" customFormat="1" x14ac:dyDescent="0.3"/>
    <row r="12819" customFormat="1" x14ac:dyDescent="0.3"/>
    <row r="12820" customFormat="1" x14ac:dyDescent="0.3"/>
    <row r="12821" customFormat="1" x14ac:dyDescent="0.3"/>
    <row r="12822" customFormat="1" x14ac:dyDescent="0.3"/>
    <row r="12823" customFormat="1" x14ac:dyDescent="0.3"/>
    <row r="12824" customFormat="1" x14ac:dyDescent="0.3"/>
    <row r="12825" customFormat="1" x14ac:dyDescent="0.3"/>
    <row r="12826" customFormat="1" x14ac:dyDescent="0.3"/>
    <row r="12827" customFormat="1" x14ac:dyDescent="0.3"/>
    <row r="12828" customFormat="1" x14ac:dyDescent="0.3"/>
    <row r="12829" customFormat="1" x14ac:dyDescent="0.3"/>
    <row r="12830" customFormat="1" x14ac:dyDescent="0.3"/>
    <row r="12831" customFormat="1" x14ac:dyDescent="0.3"/>
    <row r="12832" customFormat="1" x14ac:dyDescent="0.3"/>
    <row r="12833" customFormat="1" x14ac:dyDescent="0.3"/>
    <row r="12834" customFormat="1" x14ac:dyDescent="0.3"/>
    <row r="12835" customFormat="1" x14ac:dyDescent="0.3"/>
    <row r="12836" customFormat="1" x14ac:dyDescent="0.3"/>
    <row r="12837" customFormat="1" x14ac:dyDescent="0.3"/>
    <row r="12838" customFormat="1" x14ac:dyDescent="0.3"/>
    <row r="12839" customFormat="1" x14ac:dyDescent="0.3"/>
    <row r="12840" customFormat="1" x14ac:dyDescent="0.3"/>
    <row r="12841" customFormat="1" x14ac:dyDescent="0.3"/>
    <row r="12842" customFormat="1" x14ac:dyDescent="0.3"/>
    <row r="12843" customFormat="1" x14ac:dyDescent="0.3"/>
    <row r="12844" customFormat="1" x14ac:dyDescent="0.3"/>
    <row r="12845" customFormat="1" x14ac:dyDescent="0.3"/>
    <row r="12846" customFormat="1" x14ac:dyDescent="0.3"/>
    <row r="12847" customFormat="1" x14ac:dyDescent="0.3"/>
    <row r="12848" customFormat="1" x14ac:dyDescent="0.3"/>
    <row r="12849" customFormat="1" x14ac:dyDescent="0.3"/>
    <row r="12850" customFormat="1" x14ac:dyDescent="0.3"/>
    <row r="12851" customFormat="1" x14ac:dyDescent="0.3"/>
    <row r="12852" customFormat="1" x14ac:dyDescent="0.3"/>
    <row r="12853" customFormat="1" x14ac:dyDescent="0.3"/>
    <row r="12854" customFormat="1" x14ac:dyDescent="0.3"/>
    <row r="12855" customFormat="1" x14ac:dyDescent="0.3"/>
    <row r="12856" customFormat="1" x14ac:dyDescent="0.3"/>
    <row r="12857" customFormat="1" x14ac:dyDescent="0.3"/>
    <row r="12858" customFormat="1" x14ac:dyDescent="0.3"/>
    <row r="12859" customFormat="1" x14ac:dyDescent="0.3"/>
    <row r="12860" customFormat="1" x14ac:dyDescent="0.3"/>
    <row r="12861" customFormat="1" x14ac:dyDescent="0.3"/>
    <row r="12862" customFormat="1" x14ac:dyDescent="0.3"/>
    <row r="12863" customFormat="1" x14ac:dyDescent="0.3"/>
    <row r="12864" customFormat="1" x14ac:dyDescent="0.3"/>
    <row r="12865" customFormat="1" x14ac:dyDescent="0.3"/>
    <row r="12866" customFormat="1" x14ac:dyDescent="0.3"/>
    <row r="12867" customFormat="1" x14ac:dyDescent="0.3"/>
    <row r="12868" customFormat="1" x14ac:dyDescent="0.3"/>
    <row r="12869" customFormat="1" x14ac:dyDescent="0.3"/>
    <row r="12870" customFormat="1" x14ac:dyDescent="0.3"/>
    <row r="12871" customFormat="1" x14ac:dyDescent="0.3"/>
    <row r="12872" customFormat="1" x14ac:dyDescent="0.3"/>
    <row r="12873" customFormat="1" x14ac:dyDescent="0.3"/>
    <row r="12874" customFormat="1" x14ac:dyDescent="0.3"/>
    <row r="12875" customFormat="1" x14ac:dyDescent="0.3"/>
    <row r="12876" customFormat="1" x14ac:dyDescent="0.3"/>
    <row r="12877" customFormat="1" x14ac:dyDescent="0.3"/>
    <row r="12878" customFormat="1" x14ac:dyDescent="0.3"/>
    <row r="12879" customFormat="1" x14ac:dyDescent="0.3"/>
    <row r="12880" customFormat="1" x14ac:dyDescent="0.3"/>
    <row r="12881" customFormat="1" x14ac:dyDescent="0.3"/>
    <row r="12882" customFormat="1" x14ac:dyDescent="0.3"/>
    <row r="12883" customFormat="1" x14ac:dyDescent="0.3"/>
    <row r="12884" customFormat="1" x14ac:dyDescent="0.3"/>
    <row r="12885" customFormat="1" x14ac:dyDescent="0.3"/>
    <row r="12886" customFormat="1" x14ac:dyDescent="0.3"/>
    <row r="12887" customFormat="1" x14ac:dyDescent="0.3"/>
    <row r="12888" customFormat="1" x14ac:dyDescent="0.3"/>
    <row r="12889" customFormat="1" x14ac:dyDescent="0.3"/>
    <row r="12890" customFormat="1" x14ac:dyDescent="0.3"/>
    <row r="12891" customFormat="1" x14ac:dyDescent="0.3"/>
    <row r="12892" customFormat="1" x14ac:dyDescent="0.3"/>
    <row r="12893" customFormat="1" x14ac:dyDescent="0.3"/>
    <row r="12894" customFormat="1" x14ac:dyDescent="0.3"/>
    <row r="12895" customFormat="1" x14ac:dyDescent="0.3"/>
    <row r="12896" customFormat="1" x14ac:dyDescent="0.3"/>
    <row r="12897" customFormat="1" x14ac:dyDescent="0.3"/>
    <row r="12898" customFormat="1" x14ac:dyDescent="0.3"/>
    <row r="12899" customFormat="1" x14ac:dyDescent="0.3"/>
    <row r="12900" customFormat="1" x14ac:dyDescent="0.3"/>
    <row r="12901" customFormat="1" x14ac:dyDescent="0.3"/>
    <row r="12902" customFormat="1" x14ac:dyDescent="0.3"/>
    <row r="12903" customFormat="1" x14ac:dyDescent="0.3"/>
    <row r="12904" customFormat="1" x14ac:dyDescent="0.3"/>
    <row r="12905" customFormat="1" x14ac:dyDescent="0.3"/>
    <row r="12906" customFormat="1" x14ac:dyDescent="0.3"/>
    <row r="12907" customFormat="1" x14ac:dyDescent="0.3"/>
    <row r="12908" customFormat="1" x14ac:dyDescent="0.3"/>
    <row r="12909" customFormat="1" x14ac:dyDescent="0.3"/>
    <row r="12910" customFormat="1" x14ac:dyDescent="0.3"/>
    <row r="12911" customFormat="1" x14ac:dyDescent="0.3"/>
    <row r="12912" customFormat="1" x14ac:dyDescent="0.3"/>
    <row r="12913" customFormat="1" x14ac:dyDescent="0.3"/>
    <row r="12914" customFormat="1" x14ac:dyDescent="0.3"/>
    <row r="12915" customFormat="1" x14ac:dyDescent="0.3"/>
    <row r="12916" customFormat="1" x14ac:dyDescent="0.3"/>
    <row r="12917" customFormat="1" x14ac:dyDescent="0.3"/>
    <row r="12918" customFormat="1" x14ac:dyDescent="0.3"/>
    <row r="12919" customFormat="1" x14ac:dyDescent="0.3"/>
    <row r="12920" customFormat="1" x14ac:dyDescent="0.3"/>
    <row r="12921" customFormat="1" x14ac:dyDescent="0.3"/>
    <row r="12922" customFormat="1" x14ac:dyDescent="0.3"/>
    <row r="12923" customFormat="1" x14ac:dyDescent="0.3"/>
    <row r="12924" customFormat="1" x14ac:dyDescent="0.3"/>
    <row r="12925" customFormat="1" x14ac:dyDescent="0.3"/>
    <row r="12926" customFormat="1" x14ac:dyDescent="0.3"/>
    <row r="12927" customFormat="1" x14ac:dyDescent="0.3"/>
    <row r="12928" customFormat="1" x14ac:dyDescent="0.3"/>
    <row r="12929" customFormat="1" x14ac:dyDescent="0.3"/>
    <row r="12930" customFormat="1" x14ac:dyDescent="0.3"/>
    <row r="12931" customFormat="1" x14ac:dyDescent="0.3"/>
    <row r="12932" customFormat="1" x14ac:dyDescent="0.3"/>
    <row r="12933" customFormat="1" x14ac:dyDescent="0.3"/>
    <row r="12934" customFormat="1" x14ac:dyDescent="0.3"/>
    <row r="12935" customFormat="1" x14ac:dyDescent="0.3"/>
    <row r="12936" customFormat="1" x14ac:dyDescent="0.3"/>
    <row r="12937" customFormat="1" x14ac:dyDescent="0.3"/>
    <row r="12938" customFormat="1" x14ac:dyDescent="0.3"/>
    <row r="12939" customFormat="1" x14ac:dyDescent="0.3"/>
    <row r="12940" customFormat="1" x14ac:dyDescent="0.3"/>
    <row r="12941" customFormat="1" x14ac:dyDescent="0.3"/>
    <row r="12942" customFormat="1" x14ac:dyDescent="0.3"/>
    <row r="12943" customFormat="1" x14ac:dyDescent="0.3"/>
    <row r="12944" customFormat="1" x14ac:dyDescent="0.3"/>
    <row r="12945" customFormat="1" x14ac:dyDescent="0.3"/>
    <row r="12946" customFormat="1" x14ac:dyDescent="0.3"/>
    <row r="12947" customFormat="1" x14ac:dyDescent="0.3"/>
    <row r="12948" customFormat="1" x14ac:dyDescent="0.3"/>
    <row r="12949" customFormat="1" x14ac:dyDescent="0.3"/>
    <row r="12950" customFormat="1" x14ac:dyDescent="0.3"/>
    <row r="12951" customFormat="1" x14ac:dyDescent="0.3"/>
    <row r="12952" customFormat="1" x14ac:dyDescent="0.3"/>
    <row r="12953" customFormat="1" x14ac:dyDescent="0.3"/>
    <row r="12954" customFormat="1" x14ac:dyDescent="0.3"/>
    <row r="12955" customFormat="1" x14ac:dyDescent="0.3"/>
    <row r="12956" customFormat="1" x14ac:dyDescent="0.3"/>
    <row r="12957" customFormat="1" x14ac:dyDescent="0.3"/>
    <row r="12958" customFormat="1" x14ac:dyDescent="0.3"/>
    <row r="12959" customFormat="1" x14ac:dyDescent="0.3"/>
    <row r="12960" customFormat="1" x14ac:dyDescent="0.3"/>
    <row r="12961" customFormat="1" x14ac:dyDescent="0.3"/>
    <row r="12962" customFormat="1" x14ac:dyDescent="0.3"/>
    <row r="12963" customFormat="1" x14ac:dyDescent="0.3"/>
    <row r="12964" customFormat="1" x14ac:dyDescent="0.3"/>
    <row r="12965" customFormat="1" x14ac:dyDescent="0.3"/>
    <row r="12966" customFormat="1" x14ac:dyDescent="0.3"/>
    <row r="12967" customFormat="1" x14ac:dyDescent="0.3"/>
    <row r="12968" customFormat="1" x14ac:dyDescent="0.3"/>
    <row r="12969" customFormat="1" x14ac:dyDescent="0.3"/>
    <row r="12970" customFormat="1" x14ac:dyDescent="0.3"/>
    <row r="12971" customFormat="1" x14ac:dyDescent="0.3"/>
    <row r="12972" customFormat="1" x14ac:dyDescent="0.3"/>
    <row r="12973" customFormat="1" x14ac:dyDescent="0.3"/>
    <row r="12974" customFormat="1" x14ac:dyDescent="0.3"/>
    <row r="12975" customFormat="1" x14ac:dyDescent="0.3"/>
    <row r="12976" customFormat="1" x14ac:dyDescent="0.3"/>
    <row r="12977" customFormat="1" x14ac:dyDescent="0.3"/>
    <row r="12978" customFormat="1" x14ac:dyDescent="0.3"/>
    <row r="12979" customFormat="1" x14ac:dyDescent="0.3"/>
    <row r="12980" customFormat="1" x14ac:dyDescent="0.3"/>
    <row r="12981" customFormat="1" x14ac:dyDescent="0.3"/>
    <row r="12982" customFormat="1" x14ac:dyDescent="0.3"/>
    <row r="12983" customFormat="1" x14ac:dyDescent="0.3"/>
    <row r="12984" customFormat="1" x14ac:dyDescent="0.3"/>
    <row r="12985" customFormat="1" x14ac:dyDescent="0.3"/>
    <row r="12986" customFormat="1" x14ac:dyDescent="0.3"/>
    <row r="12987" customFormat="1" x14ac:dyDescent="0.3"/>
    <row r="12988" customFormat="1" x14ac:dyDescent="0.3"/>
    <row r="12989" customFormat="1" x14ac:dyDescent="0.3"/>
    <row r="12990" customFormat="1" x14ac:dyDescent="0.3"/>
    <row r="12991" customFormat="1" x14ac:dyDescent="0.3"/>
    <row r="12992" customFormat="1" x14ac:dyDescent="0.3"/>
    <row r="12993" customFormat="1" x14ac:dyDescent="0.3"/>
    <row r="12994" customFormat="1" x14ac:dyDescent="0.3"/>
    <row r="12995" customFormat="1" x14ac:dyDescent="0.3"/>
    <row r="12996" customFormat="1" x14ac:dyDescent="0.3"/>
    <row r="12997" customFormat="1" x14ac:dyDescent="0.3"/>
    <row r="12998" customFormat="1" x14ac:dyDescent="0.3"/>
    <row r="12999" customFormat="1" x14ac:dyDescent="0.3"/>
    <row r="13000" customFormat="1" x14ac:dyDescent="0.3"/>
    <row r="13001" customFormat="1" x14ac:dyDescent="0.3"/>
    <row r="13002" customFormat="1" x14ac:dyDescent="0.3"/>
    <row r="13003" customFormat="1" x14ac:dyDescent="0.3"/>
    <row r="13004" customFormat="1" x14ac:dyDescent="0.3"/>
    <row r="13005" customFormat="1" x14ac:dyDescent="0.3"/>
    <row r="13006" customFormat="1" x14ac:dyDescent="0.3"/>
    <row r="13007" customFormat="1" x14ac:dyDescent="0.3"/>
    <row r="13008" customFormat="1" x14ac:dyDescent="0.3"/>
    <row r="13009" customFormat="1" x14ac:dyDescent="0.3"/>
    <row r="13010" customFormat="1" x14ac:dyDescent="0.3"/>
    <row r="13011" customFormat="1" x14ac:dyDescent="0.3"/>
    <row r="13012" customFormat="1" x14ac:dyDescent="0.3"/>
    <row r="13013" customFormat="1" x14ac:dyDescent="0.3"/>
    <row r="13014" customFormat="1" x14ac:dyDescent="0.3"/>
    <row r="13015" customFormat="1" x14ac:dyDescent="0.3"/>
    <row r="13016" customFormat="1" x14ac:dyDescent="0.3"/>
    <row r="13017" customFormat="1" x14ac:dyDescent="0.3"/>
    <row r="13018" customFormat="1" x14ac:dyDescent="0.3"/>
    <row r="13019" customFormat="1" x14ac:dyDescent="0.3"/>
    <row r="13020" customFormat="1" x14ac:dyDescent="0.3"/>
    <row r="13021" customFormat="1" x14ac:dyDescent="0.3"/>
    <row r="13022" customFormat="1" x14ac:dyDescent="0.3"/>
    <row r="13023" customFormat="1" x14ac:dyDescent="0.3"/>
    <row r="13024" customFormat="1" x14ac:dyDescent="0.3"/>
    <row r="13025" customFormat="1" x14ac:dyDescent="0.3"/>
    <row r="13026" customFormat="1" x14ac:dyDescent="0.3"/>
    <row r="13027" customFormat="1" x14ac:dyDescent="0.3"/>
    <row r="13028" customFormat="1" x14ac:dyDescent="0.3"/>
    <row r="13029" customFormat="1" x14ac:dyDescent="0.3"/>
    <row r="13030" customFormat="1" x14ac:dyDescent="0.3"/>
    <row r="13031" customFormat="1" x14ac:dyDescent="0.3"/>
    <row r="13032" customFormat="1" x14ac:dyDescent="0.3"/>
    <row r="13033" customFormat="1" x14ac:dyDescent="0.3"/>
    <row r="13034" customFormat="1" x14ac:dyDescent="0.3"/>
    <row r="13035" customFormat="1" x14ac:dyDescent="0.3"/>
    <row r="13036" customFormat="1" x14ac:dyDescent="0.3"/>
    <row r="13037" customFormat="1" x14ac:dyDescent="0.3"/>
    <row r="13038" customFormat="1" x14ac:dyDescent="0.3"/>
    <row r="13039" customFormat="1" x14ac:dyDescent="0.3"/>
    <row r="13040" customFormat="1" x14ac:dyDescent="0.3"/>
    <row r="13041" customFormat="1" x14ac:dyDescent="0.3"/>
    <row r="13042" customFormat="1" x14ac:dyDescent="0.3"/>
    <row r="13043" customFormat="1" x14ac:dyDescent="0.3"/>
    <row r="13044" customFormat="1" x14ac:dyDescent="0.3"/>
    <row r="13045" customFormat="1" x14ac:dyDescent="0.3"/>
    <row r="13046" customFormat="1" x14ac:dyDescent="0.3"/>
    <row r="13047" customFormat="1" x14ac:dyDescent="0.3"/>
    <row r="13048" customFormat="1" x14ac:dyDescent="0.3"/>
    <row r="13049" customFormat="1" x14ac:dyDescent="0.3"/>
    <row r="13050" customFormat="1" x14ac:dyDescent="0.3"/>
    <row r="13051" customFormat="1" x14ac:dyDescent="0.3"/>
    <row r="13052" customFormat="1" x14ac:dyDescent="0.3"/>
    <row r="13053" customFormat="1" x14ac:dyDescent="0.3"/>
    <row r="13054" customFormat="1" x14ac:dyDescent="0.3"/>
    <row r="13055" customFormat="1" x14ac:dyDescent="0.3"/>
    <row r="13056" customFormat="1" x14ac:dyDescent="0.3"/>
    <row r="13057" customFormat="1" x14ac:dyDescent="0.3"/>
    <row r="13058" customFormat="1" x14ac:dyDescent="0.3"/>
    <row r="13059" customFormat="1" x14ac:dyDescent="0.3"/>
    <row r="13060" customFormat="1" x14ac:dyDescent="0.3"/>
    <row r="13061" customFormat="1" x14ac:dyDescent="0.3"/>
    <row r="13062" customFormat="1" x14ac:dyDescent="0.3"/>
    <row r="13063" customFormat="1" x14ac:dyDescent="0.3"/>
    <row r="13064" customFormat="1" x14ac:dyDescent="0.3"/>
    <row r="13065" customFormat="1" x14ac:dyDescent="0.3"/>
    <row r="13066" customFormat="1" x14ac:dyDescent="0.3"/>
    <row r="13067" customFormat="1" x14ac:dyDescent="0.3"/>
    <row r="13068" customFormat="1" x14ac:dyDescent="0.3"/>
    <row r="13069" customFormat="1" x14ac:dyDescent="0.3"/>
    <row r="13070" customFormat="1" x14ac:dyDescent="0.3"/>
    <row r="13071" customFormat="1" x14ac:dyDescent="0.3"/>
    <row r="13072" customFormat="1" x14ac:dyDescent="0.3"/>
    <row r="13073" customFormat="1" x14ac:dyDescent="0.3"/>
    <row r="13074" customFormat="1" x14ac:dyDescent="0.3"/>
    <row r="13075" customFormat="1" x14ac:dyDescent="0.3"/>
    <row r="13076" customFormat="1" x14ac:dyDescent="0.3"/>
    <row r="13077" customFormat="1" x14ac:dyDescent="0.3"/>
    <row r="13078" customFormat="1" x14ac:dyDescent="0.3"/>
    <row r="13079" customFormat="1" x14ac:dyDescent="0.3"/>
    <row r="13080" customFormat="1" x14ac:dyDescent="0.3"/>
    <row r="13081" customFormat="1" x14ac:dyDescent="0.3"/>
    <row r="13082" customFormat="1" x14ac:dyDescent="0.3"/>
    <row r="13083" customFormat="1" x14ac:dyDescent="0.3"/>
    <row r="13084" customFormat="1" x14ac:dyDescent="0.3"/>
    <row r="13085" customFormat="1" x14ac:dyDescent="0.3"/>
    <row r="13086" customFormat="1" x14ac:dyDescent="0.3"/>
    <row r="13087" customFormat="1" x14ac:dyDescent="0.3"/>
    <row r="13088" customFormat="1" x14ac:dyDescent="0.3"/>
    <row r="13089" customFormat="1" x14ac:dyDescent="0.3"/>
    <row r="13090" customFormat="1" x14ac:dyDescent="0.3"/>
    <row r="13091" customFormat="1" x14ac:dyDescent="0.3"/>
    <row r="13092" customFormat="1" x14ac:dyDescent="0.3"/>
    <row r="13093" customFormat="1" x14ac:dyDescent="0.3"/>
    <row r="13094" customFormat="1" x14ac:dyDescent="0.3"/>
    <row r="13095" customFormat="1" x14ac:dyDescent="0.3"/>
    <row r="13096" customFormat="1" x14ac:dyDescent="0.3"/>
    <row r="13097" customFormat="1" x14ac:dyDescent="0.3"/>
    <row r="13098" customFormat="1" x14ac:dyDescent="0.3"/>
    <row r="13099" customFormat="1" x14ac:dyDescent="0.3"/>
    <row r="13100" customFormat="1" x14ac:dyDescent="0.3"/>
    <row r="13101" customFormat="1" x14ac:dyDescent="0.3"/>
    <row r="13102" customFormat="1" x14ac:dyDescent="0.3"/>
    <row r="13103" customFormat="1" x14ac:dyDescent="0.3"/>
    <row r="13104" customFormat="1" x14ac:dyDescent="0.3"/>
    <row r="13105" customFormat="1" x14ac:dyDescent="0.3"/>
    <row r="13106" customFormat="1" x14ac:dyDescent="0.3"/>
    <row r="13107" customFormat="1" x14ac:dyDescent="0.3"/>
    <row r="13108" customFormat="1" x14ac:dyDescent="0.3"/>
    <row r="13109" customFormat="1" x14ac:dyDescent="0.3"/>
    <row r="13110" customFormat="1" x14ac:dyDescent="0.3"/>
    <row r="13111" customFormat="1" x14ac:dyDescent="0.3"/>
    <row r="13112" customFormat="1" x14ac:dyDescent="0.3"/>
    <row r="13113" customFormat="1" x14ac:dyDescent="0.3"/>
    <row r="13114" customFormat="1" x14ac:dyDescent="0.3"/>
    <row r="13115" customFormat="1" x14ac:dyDescent="0.3"/>
    <row r="13116" customFormat="1" x14ac:dyDescent="0.3"/>
    <row r="13117" customFormat="1" x14ac:dyDescent="0.3"/>
    <row r="13118" customFormat="1" x14ac:dyDescent="0.3"/>
    <row r="13119" customFormat="1" x14ac:dyDescent="0.3"/>
    <row r="13120" customFormat="1" x14ac:dyDescent="0.3"/>
    <row r="13121" customFormat="1" x14ac:dyDescent="0.3"/>
    <row r="13122" customFormat="1" x14ac:dyDescent="0.3"/>
    <row r="13123" customFormat="1" x14ac:dyDescent="0.3"/>
    <row r="13124" customFormat="1" x14ac:dyDescent="0.3"/>
    <row r="13125" customFormat="1" x14ac:dyDescent="0.3"/>
    <row r="13126" customFormat="1" x14ac:dyDescent="0.3"/>
    <row r="13127" customFormat="1" x14ac:dyDescent="0.3"/>
    <row r="13128" customFormat="1" x14ac:dyDescent="0.3"/>
    <row r="13129" customFormat="1" x14ac:dyDescent="0.3"/>
    <row r="13130" customFormat="1" x14ac:dyDescent="0.3"/>
    <row r="13131" customFormat="1" x14ac:dyDescent="0.3"/>
    <row r="13132" customFormat="1" x14ac:dyDescent="0.3"/>
    <row r="13133" customFormat="1" x14ac:dyDescent="0.3"/>
    <row r="13134" customFormat="1" x14ac:dyDescent="0.3"/>
    <row r="13135" customFormat="1" x14ac:dyDescent="0.3"/>
    <row r="13136" customFormat="1" x14ac:dyDescent="0.3"/>
    <row r="13137" customFormat="1" x14ac:dyDescent="0.3"/>
    <row r="13138" customFormat="1" x14ac:dyDescent="0.3"/>
    <row r="13139" customFormat="1" x14ac:dyDescent="0.3"/>
    <row r="13140" customFormat="1" x14ac:dyDescent="0.3"/>
    <row r="13141" customFormat="1" x14ac:dyDescent="0.3"/>
    <row r="13142" customFormat="1" x14ac:dyDescent="0.3"/>
    <row r="13143" customFormat="1" x14ac:dyDescent="0.3"/>
    <row r="13144" customFormat="1" x14ac:dyDescent="0.3"/>
    <row r="13145" customFormat="1" x14ac:dyDescent="0.3"/>
    <row r="13146" customFormat="1" x14ac:dyDescent="0.3"/>
    <row r="13147" customFormat="1" x14ac:dyDescent="0.3"/>
    <row r="13148" customFormat="1" x14ac:dyDescent="0.3"/>
    <row r="13149" customFormat="1" x14ac:dyDescent="0.3"/>
    <row r="13150" customFormat="1" x14ac:dyDescent="0.3"/>
    <row r="13151" customFormat="1" x14ac:dyDescent="0.3"/>
    <row r="13152" customFormat="1" x14ac:dyDescent="0.3"/>
    <row r="13153" customFormat="1" x14ac:dyDescent="0.3"/>
    <row r="13154" customFormat="1" x14ac:dyDescent="0.3"/>
    <row r="13155" customFormat="1" x14ac:dyDescent="0.3"/>
    <row r="13156" customFormat="1" x14ac:dyDescent="0.3"/>
    <row r="13157" customFormat="1" x14ac:dyDescent="0.3"/>
    <row r="13158" customFormat="1" x14ac:dyDescent="0.3"/>
    <row r="13159" customFormat="1" x14ac:dyDescent="0.3"/>
    <row r="13160" customFormat="1" x14ac:dyDescent="0.3"/>
    <row r="13161" customFormat="1" x14ac:dyDescent="0.3"/>
    <row r="13162" customFormat="1" x14ac:dyDescent="0.3"/>
    <row r="13163" customFormat="1" x14ac:dyDescent="0.3"/>
    <row r="13164" customFormat="1" x14ac:dyDescent="0.3"/>
    <row r="13165" customFormat="1" x14ac:dyDescent="0.3"/>
    <row r="13166" customFormat="1" x14ac:dyDescent="0.3"/>
    <row r="13167" customFormat="1" x14ac:dyDescent="0.3"/>
    <row r="13168" customFormat="1" x14ac:dyDescent="0.3"/>
    <row r="13169" customFormat="1" x14ac:dyDescent="0.3"/>
    <row r="13170" customFormat="1" x14ac:dyDescent="0.3"/>
    <row r="13171" customFormat="1" x14ac:dyDescent="0.3"/>
    <row r="13172" customFormat="1" x14ac:dyDescent="0.3"/>
    <row r="13173" customFormat="1" x14ac:dyDescent="0.3"/>
    <row r="13174" customFormat="1" x14ac:dyDescent="0.3"/>
    <row r="13175" customFormat="1" x14ac:dyDescent="0.3"/>
    <row r="13176" customFormat="1" x14ac:dyDescent="0.3"/>
    <row r="13177" customFormat="1" x14ac:dyDescent="0.3"/>
    <row r="13178" customFormat="1" x14ac:dyDescent="0.3"/>
    <row r="13179" customFormat="1" x14ac:dyDescent="0.3"/>
    <row r="13180" customFormat="1" x14ac:dyDescent="0.3"/>
    <row r="13181" customFormat="1" x14ac:dyDescent="0.3"/>
    <row r="13182" customFormat="1" x14ac:dyDescent="0.3"/>
    <row r="13183" customFormat="1" x14ac:dyDescent="0.3"/>
    <row r="13184" customFormat="1" x14ac:dyDescent="0.3"/>
    <row r="13185" customFormat="1" x14ac:dyDescent="0.3"/>
    <row r="13186" customFormat="1" x14ac:dyDescent="0.3"/>
    <row r="13187" customFormat="1" x14ac:dyDescent="0.3"/>
    <row r="13188" customFormat="1" x14ac:dyDescent="0.3"/>
    <row r="13189" customFormat="1" x14ac:dyDescent="0.3"/>
    <row r="13190" customFormat="1" x14ac:dyDescent="0.3"/>
    <row r="13191" customFormat="1" x14ac:dyDescent="0.3"/>
    <row r="13192" customFormat="1" x14ac:dyDescent="0.3"/>
    <row r="13193" customFormat="1" x14ac:dyDescent="0.3"/>
    <row r="13194" customFormat="1" x14ac:dyDescent="0.3"/>
    <row r="13195" customFormat="1" x14ac:dyDescent="0.3"/>
    <row r="13196" customFormat="1" x14ac:dyDescent="0.3"/>
    <row r="13197" customFormat="1" x14ac:dyDescent="0.3"/>
    <row r="13198" customFormat="1" x14ac:dyDescent="0.3"/>
    <row r="13199" customFormat="1" x14ac:dyDescent="0.3"/>
    <row r="13200" customFormat="1" x14ac:dyDescent="0.3"/>
    <row r="13201" customFormat="1" x14ac:dyDescent="0.3"/>
    <row r="13202" customFormat="1" x14ac:dyDescent="0.3"/>
    <row r="13203" customFormat="1" x14ac:dyDescent="0.3"/>
    <row r="13204" customFormat="1" x14ac:dyDescent="0.3"/>
    <row r="13205" customFormat="1" x14ac:dyDescent="0.3"/>
    <row r="13206" customFormat="1" x14ac:dyDescent="0.3"/>
    <row r="13207" customFormat="1" x14ac:dyDescent="0.3"/>
    <row r="13208" customFormat="1" x14ac:dyDescent="0.3"/>
    <row r="13209" customFormat="1" x14ac:dyDescent="0.3"/>
    <row r="13210" customFormat="1" x14ac:dyDescent="0.3"/>
    <row r="13211" customFormat="1" x14ac:dyDescent="0.3"/>
    <row r="13212" customFormat="1" x14ac:dyDescent="0.3"/>
    <row r="13213" customFormat="1" x14ac:dyDescent="0.3"/>
    <row r="13214" customFormat="1" x14ac:dyDescent="0.3"/>
    <row r="13215" customFormat="1" x14ac:dyDescent="0.3"/>
    <row r="13216" customFormat="1" x14ac:dyDescent="0.3"/>
    <row r="13217" customFormat="1" x14ac:dyDescent="0.3"/>
    <row r="13218" customFormat="1" x14ac:dyDescent="0.3"/>
    <row r="13219" customFormat="1" x14ac:dyDescent="0.3"/>
    <row r="13220" customFormat="1" x14ac:dyDescent="0.3"/>
    <row r="13221" customFormat="1" x14ac:dyDescent="0.3"/>
    <row r="13222" customFormat="1" x14ac:dyDescent="0.3"/>
    <row r="13223" customFormat="1" x14ac:dyDescent="0.3"/>
    <row r="13224" customFormat="1" x14ac:dyDescent="0.3"/>
    <row r="13225" customFormat="1" x14ac:dyDescent="0.3"/>
    <row r="13226" customFormat="1" x14ac:dyDescent="0.3"/>
    <row r="13227" customFormat="1" x14ac:dyDescent="0.3"/>
    <row r="13228" customFormat="1" x14ac:dyDescent="0.3"/>
    <row r="13229" customFormat="1" x14ac:dyDescent="0.3"/>
    <row r="13230" customFormat="1" x14ac:dyDescent="0.3"/>
    <row r="13231" customFormat="1" x14ac:dyDescent="0.3"/>
    <row r="13232" customFormat="1" x14ac:dyDescent="0.3"/>
    <row r="13233" customFormat="1" x14ac:dyDescent="0.3"/>
    <row r="13234" customFormat="1" x14ac:dyDescent="0.3"/>
    <row r="13235" customFormat="1" x14ac:dyDescent="0.3"/>
    <row r="13236" customFormat="1" x14ac:dyDescent="0.3"/>
    <row r="13237" customFormat="1" x14ac:dyDescent="0.3"/>
    <row r="13238" customFormat="1" x14ac:dyDescent="0.3"/>
    <row r="13239" customFormat="1" x14ac:dyDescent="0.3"/>
    <row r="13240" customFormat="1" x14ac:dyDescent="0.3"/>
    <row r="13241" customFormat="1" x14ac:dyDescent="0.3"/>
    <row r="13242" customFormat="1" x14ac:dyDescent="0.3"/>
    <row r="13243" customFormat="1" x14ac:dyDescent="0.3"/>
    <row r="13244" customFormat="1" x14ac:dyDescent="0.3"/>
    <row r="13245" customFormat="1" x14ac:dyDescent="0.3"/>
    <row r="13246" customFormat="1" x14ac:dyDescent="0.3"/>
    <row r="13247" customFormat="1" x14ac:dyDescent="0.3"/>
    <row r="13248" customFormat="1" x14ac:dyDescent="0.3"/>
    <row r="13249" customFormat="1" x14ac:dyDescent="0.3"/>
    <row r="13250" customFormat="1" x14ac:dyDescent="0.3"/>
    <row r="13251" customFormat="1" x14ac:dyDescent="0.3"/>
    <row r="13252" customFormat="1" x14ac:dyDescent="0.3"/>
    <row r="13253" customFormat="1" x14ac:dyDescent="0.3"/>
    <row r="13254" customFormat="1" x14ac:dyDescent="0.3"/>
    <row r="13255" customFormat="1" x14ac:dyDescent="0.3"/>
    <row r="13256" customFormat="1" x14ac:dyDescent="0.3"/>
    <row r="13257" customFormat="1" x14ac:dyDescent="0.3"/>
    <row r="13258" customFormat="1" x14ac:dyDescent="0.3"/>
    <row r="13259" customFormat="1" x14ac:dyDescent="0.3"/>
    <row r="13260" customFormat="1" x14ac:dyDescent="0.3"/>
    <row r="13261" customFormat="1" x14ac:dyDescent="0.3"/>
    <row r="13262" customFormat="1" x14ac:dyDescent="0.3"/>
    <row r="13263" customFormat="1" x14ac:dyDescent="0.3"/>
    <row r="13264" customFormat="1" x14ac:dyDescent="0.3"/>
    <row r="13265" customFormat="1" x14ac:dyDescent="0.3"/>
    <row r="13266" customFormat="1" x14ac:dyDescent="0.3"/>
    <row r="13267" customFormat="1" x14ac:dyDescent="0.3"/>
    <row r="13268" customFormat="1" x14ac:dyDescent="0.3"/>
    <row r="13269" customFormat="1" x14ac:dyDescent="0.3"/>
    <row r="13270" customFormat="1" x14ac:dyDescent="0.3"/>
    <row r="13271" customFormat="1" x14ac:dyDescent="0.3"/>
    <row r="13272" customFormat="1" x14ac:dyDescent="0.3"/>
    <row r="13273" customFormat="1" x14ac:dyDescent="0.3"/>
    <row r="13274" customFormat="1" x14ac:dyDescent="0.3"/>
    <row r="13275" customFormat="1" x14ac:dyDescent="0.3"/>
    <row r="13276" customFormat="1" x14ac:dyDescent="0.3"/>
    <row r="13277" customFormat="1" x14ac:dyDescent="0.3"/>
    <row r="13278" customFormat="1" x14ac:dyDescent="0.3"/>
    <row r="13279" customFormat="1" x14ac:dyDescent="0.3"/>
    <row r="13280" customFormat="1" x14ac:dyDescent="0.3"/>
    <row r="13281" customFormat="1" x14ac:dyDescent="0.3"/>
    <row r="13282" customFormat="1" x14ac:dyDescent="0.3"/>
    <row r="13283" customFormat="1" x14ac:dyDescent="0.3"/>
    <row r="13284" customFormat="1" x14ac:dyDescent="0.3"/>
    <row r="13285" customFormat="1" x14ac:dyDescent="0.3"/>
    <row r="13286" customFormat="1" x14ac:dyDescent="0.3"/>
    <row r="13287" customFormat="1" x14ac:dyDescent="0.3"/>
    <row r="13288" customFormat="1" x14ac:dyDescent="0.3"/>
    <row r="13289" customFormat="1" x14ac:dyDescent="0.3"/>
    <row r="13290" customFormat="1" x14ac:dyDescent="0.3"/>
    <row r="13291" customFormat="1" x14ac:dyDescent="0.3"/>
    <row r="13292" customFormat="1" x14ac:dyDescent="0.3"/>
    <row r="13293" customFormat="1" x14ac:dyDescent="0.3"/>
    <row r="13294" customFormat="1" x14ac:dyDescent="0.3"/>
    <row r="13295" customFormat="1" x14ac:dyDescent="0.3"/>
    <row r="13296" customFormat="1" x14ac:dyDescent="0.3"/>
    <row r="13297" customFormat="1" x14ac:dyDescent="0.3"/>
    <row r="13298" customFormat="1" x14ac:dyDescent="0.3"/>
    <row r="13299" customFormat="1" x14ac:dyDescent="0.3"/>
    <row r="13300" customFormat="1" x14ac:dyDescent="0.3"/>
    <row r="13301" customFormat="1" x14ac:dyDescent="0.3"/>
    <row r="13302" customFormat="1" x14ac:dyDescent="0.3"/>
    <row r="13303" customFormat="1" x14ac:dyDescent="0.3"/>
    <row r="13304" customFormat="1" x14ac:dyDescent="0.3"/>
    <row r="13305" customFormat="1" x14ac:dyDescent="0.3"/>
    <row r="13306" customFormat="1" x14ac:dyDescent="0.3"/>
    <row r="13307" customFormat="1" x14ac:dyDescent="0.3"/>
    <row r="13308" customFormat="1" x14ac:dyDescent="0.3"/>
    <row r="13309" customFormat="1" x14ac:dyDescent="0.3"/>
    <row r="13310" customFormat="1" x14ac:dyDescent="0.3"/>
    <row r="13311" customFormat="1" x14ac:dyDescent="0.3"/>
    <row r="13312" customFormat="1" x14ac:dyDescent="0.3"/>
    <row r="13313" customFormat="1" x14ac:dyDescent="0.3"/>
    <row r="13314" customFormat="1" x14ac:dyDescent="0.3"/>
    <row r="13315" customFormat="1" x14ac:dyDescent="0.3"/>
    <row r="13316" customFormat="1" x14ac:dyDescent="0.3"/>
    <row r="13317" customFormat="1" x14ac:dyDescent="0.3"/>
    <row r="13318" customFormat="1" x14ac:dyDescent="0.3"/>
    <row r="13319" customFormat="1" x14ac:dyDescent="0.3"/>
    <row r="13320" customFormat="1" x14ac:dyDescent="0.3"/>
    <row r="13321" customFormat="1" x14ac:dyDescent="0.3"/>
    <row r="13322" customFormat="1" x14ac:dyDescent="0.3"/>
    <row r="13323" customFormat="1" x14ac:dyDescent="0.3"/>
    <row r="13324" customFormat="1" x14ac:dyDescent="0.3"/>
    <row r="13325" customFormat="1" x14ac:dyDescent="0.3"/>
    <row r="13326" customFormat="1" x14ac:dyDescent="0.3"/>
    <row r="13327" customFormat="1" x14ac:dyDescent="0.3"/>
    <row r="13328" customFormat="1" x14ac:dyDescent="0.3"/>
    <row r="13329" customFormat="1" x14ac:dyDescent="0.3"/>
    <row r="13330" customFormat="1" x14ac:dyDescent="0.3"/>
    <row r="13331" customFormat="1" x14ac:dyDescent="0.3"/>
    <row r="13332" customFormat="1" x14ac:dyDescent="0.3"/>
    <row r="13333" customFormat="1" x14ac:dyDescent="0.3"/>
    <row r="13334" customFormat="1" x14ac:dyDescent="0.3"/>
    <row r="13335" customFormat="1" x14ac:dyDescent="0.3"/>
    <row r="13336" customFormat="1" x14ac:dyDescent="0.3"/>
    <row r="13337" customFormat="1" x14ac:dyDescent="0.3"/>
    <row r="13338" customFormat="1" x14ac:dyDescent="0.3"/>
    <row r="13339" customFormat="1" x14ac:dyDescent="0.3"/>
    <row r="13340" customFormat="1" x14ac:dyDescent="0.3"/>
    <row r="13341" customFormat="1" x14ac:dyDescent="0.3"/>
    <row r="13342" customFormat="1" x14ac:dyDescent="0.3"/>
    <row r="13343" customFormat="1" x14ac:dyDescent="0.3"/>
    <row r="13344" customFormat="1" x14ac:dyDescent="0.3"/>
    <row r="13345" customFormat="1" x14ac:dyDescent="0.3"/>
    <row r="13346" customFormat="1" x14ac:dyDescent="0.3"/>
    <row r="13347" customFormat="1" x14ac:dyDescent="0.3"/>
    <row r="13348" customFormat="1" x14ac:dyDescent="0.3"/>
    <row r="13349" customFormat="1" x14ac:dyDescent="0.3"/>
    <row r="13350" customFormat="1" x14ac:dyDescent="0.3"/>
    <row r="13351" customFormat="1" x14ac:dyDescent="0.3"/>
    <row r="13352" customFormat="1" x14ac:dyDescent="0.3"/>
    <row r="13353" customFormat="1" x14ac:dyDescent="0.3"/>
    <row r="13354" customFormat="1" x14ac:dyDescent="0.3"/>
    <row r="13355" customFormat="1" x14ac:dyDescent="0.3"/>
    <row r="13356" customFormat="1" x14ac:dyDescent="0.3"/>
    <row r="13357" customFormat="1" x14ac:dyDescent="0.3"/>
    <row r="13358" customFormat="1" x14ac:dyDescent="0.3"/>
    <row r="13359" customFormat="1" x14ac:dyDescent="0.3"/>
    <row r="13360" customFormat="1" x14ac:dyDescent="0.3"/>
    <row r="13361" customFormat="1" x14ac:dyDescent="0.3"/>
    <row r="13362" customFormat="1" x14ac:dyDescent="0.3"/>
    <row r="13363" customFormat="1" x14ac:dyDescent="0.3"/>
    <row r="13364" customFormat="1" x14ac:dyDescent="0.3"/>
    <row r="13365" customFormat="1" x14ac:dyDescent="0.3"/>
    <row r="13366" customFormat="1" x14ac:dyDescent="0.3"/>
    <row r="13367" customFormat="1" x14ac:dyDescent="0.3"/>
    <row r="13368" customFormat="1" x14ac:dyDescent="0.3"/>
    <row r="13369" customFormat="1" x14ac:dyDescent="0.3"/>
    <row r="13370" customFormat="1" x14ac:dyDescent="0.3"/>
    <row r="13371" customFormat="1" x14ac:dyDescent="0.3"/>
    <row r="13372" customFormat="1" x14ac:dyDescent="0.3"/>
    <row r="13373" customFormat="1" x14ac:dyDescent="0.3"/>
    <row r="13374" customFormat="1" x14ac:dyDescent="0.3"/>
    <row r="13375" customFormat="1" x14ac:dyDescent="0.3"/>
    <row r="13376" customFormat="1" x14ac:dyDescent="0.3"/>
    <row r="13377" customFormat="1" x14ac:dyDescent="0.3"/>
    <row r="13378" customFormat="1" x14ac:dyDescent="0.3"/>
    <row r="13379" customFormat="1" x14ac:dyDescent="0.3"/>
    <row r="13380" customFormat="1" x14ac:dyDescent="0.3"/>
    <row r="13381" customFormat="1" x14ac:dyDescent="0.3"/>
    <row r="13382" customFormat="1" x14ac:dyDescent="0.3"/>
    <row r="13383" customFormat="1" x14ac:dyDescent="0.3"/>
    <row r="13384" customFormat="1" x14ac:dyDescent="0.3"/>
    <row r="13385" customFormat="1" x14ac:dyDescent="0.3"/>
    <row r="13386" customFormat="1" x14ac:dyDescent="0.3"/>
    <row r="13387" customFormat="1" x14ac:dyDescent="0.3"/>
    <row r="13388" customFormat="1" x14ac:dyDescent="0.3"/>
    <row r="13389" customFormat="1" x14ac:dyDescent="0.3"/>
    <row r="13390" customFormat="1" x14ac:dyDescent="0.3"/>
    <row r="13391" customFormat="1" x14ac:dyDescent="0.3"/>
    <row r="13392" customFormat="1" x14ac:dyDescent="0.3"/>
    <row r="13393" customFormat="1" x14ac:dyDescent="0.3"/>
    <row r="13394" customFormat="1" x14ac:dyDescent="0.3"/>
    <row r="13395" customFormat="1" x14ac:dyDescent="0.3"/>
    <row r="13396" customFormat="1" x14ac:dyDescent="0.3"/>
    <row r="13397" customFormat="1" x14ac:dyDescent="0.3"/>
    <row r="13398" customFormat="1" x14ac:dyDescent="0.3"/>
    <row r="13399" customFormat="1" x14ac:dyDescent="0.3"/>
    <row r="13400" customFormat="1" x14ac:dyDescent="0.3"/>
    <row r="13401" customFormat="1" x14ac:dyDescent="0.3"/>
    <row r="13402" customFormat="1" x14ac:dyDescent="0.3"/>
    <row r="13403" customFormat="1" x14ac:dyDescent="0.3"/>
    <row r="13404" customFormat="1" x14ac:dyDescent="0.3"/>
    <row r="13405" customFormat="1" x14ac:dyDescent="0.3"/>
    <row r="13406" customFormat="1" x14ac:dyDescent="0.3"/>
    <row r="13407" customFormat="1" x14ac:dyDescent="0.3"/>
    <row r="13408" customFormat="1" x14ac:dyDescent="0.3"/>
    <row r="13409" customFormat="1" x14ac:dyDescent="0.3"/>
    <row r="13410" customFormat="1" x14ac:dyDescent="0.3"/>
    <row r="13411" customFormat="1" x14ac:dyDescent="0.3"/>
    <row r="13412" customFormat="1" x14ac:dyDescent="0.3"/>
    <row r="13413" customFormat="1" x14ac:dyDescent="0.3"/>
    <row r="13414" customFormat="1" x14ac:dyDescent="0.3"/>
    <row r="13415" customFormat="1" x14ac:dyDescent="0.3"/>
    <row r="13416" customFormat="1" x14ac:dyDescent="0.3"/>
    <row r="13417" customFormat="1" x14ac:dyDescent="0.3"/>
    <row r="13418" customFormat="1" x14ac:dyDescent="0.3"/>
    <row r="13419" customFormat="1" x14ac:dyDescent="0.3"/>
    <row r="13420" customFormat="1" x14ac:dyDescent="0.3"/>
    <row r="13421" customFormat="1" x14ac:dyDescent="0.3"/>
    <row r="13422" customFormat="1" x14ac:dyDescent="0.3"/>
    <row r="13423" customFormat="1" x14ac:dyDescent="0.3"/>
    <row r="13424" customFormat="1" x14ac:dyDescent="0.3"/>
    <row r="13425" customFormat="1" x14ac:dyDescent="0.3"/>
    <row r="13426" customFormat="1" x14ac:dyDescent="0.3"/>
    <row r="13427" customFormat="1" x14ac:dyDescent="0.3"/>
    <row r="13428" customFormat="1" x14ac:dyDescent="0.3"/>
    <row r="13429" customFormat="1" x14ac:dyDescent="0.3"/>
    <row r="13430" customFormat="1" x14ac:dyDescent="0.3"/>
    <row r="13431" customFormat="1" x14ac:dyDescent="0.3"/>
    <row r="13432" customFormat="1" x14ac:dyDescent="0.3"/>
    <row r="13433" customFormat="1" x14ac:dyDescent="0.3"/>
    <row r="13434" customFormat="1" x14ac:dyDescent="0.3"/>
    <row r="13435" customFormat="1" x14ac:dyDescent="0.3"/>
    <row r="13436" customFormat="1" x14ac:dyDescent="0.3"/>
    <row r="13437" customFormat="1" x14ac:dyDescent="0.3"/>
    <row r="13438" customFormat="1" x14ac:dyDescent="0.3"/>
    <row r="13439" customFormat="1" x14ac:dyDescent="0.3"/>
    <row r="13440" customFormat="1" x14ac:dyDescent="0.3"/>
    <row r="13441" customFormat="1" x14ac:dyDescent="0.3"/>
    <row r="13442" customFormat="1" x14ac:dyDescent="0.3"/>
    <row r="13443" customFormat="1" x14ac:dyDescent="0.3"/>
    <row r="13444" customFormat="1" x14ac:dyDescent="0.3"/>
    <row r="13445" customFormat="1" x14ac:dyDescent="0.3"/>
    <row r="13446" customFormat="1" x14ac:dyDescent="0.3"/>
    <row r="13447" customFormat="1" x14ac:dyDescent="0.3"/>
    <row r="13448" customFormat="1" x14ac:dyDescent="0.3"/>
    <row r="13449" customFormat="1" x14ac:dyDescent="0.3"/>
    <row r="13450" customFormat="1" x14ac:dyDescent="0.3"/>
    <row r="13451" customFormat="1" x14ac:dyDescent="0.3"/>
    <row r="13452" customFormat="1" x14ac:dyDescent="0.3"/>
    <row r="13453" customFormat="1" x14ac:dyDescent="0.3"/>
    <row r="13454" customFormat="1" x14ac:dyDescent="0.3"/>
    <row r="13455" customFormat="1" x14ac:dyDescent="0.3"/>
    <row r="13456" customFormat="1" x14ac:dyDescent="0.3"/>
    <row r="13457" customFormat="1" x14ac:dyDescent="0.3"/>
    <row r="13458" customFormat="1" x14ac:dyDescent="0.3"/>
    <row r="13459" customFormat="1" x14ac:dyDescent="0.3"/>
    <row r="13460" customFormat="1" x14ac:dyDescent="0.3"/>
    <row r="13461" customFormat="1" x14ac:dyDescent="0.3"/>
    <row r="13462" customFormat="1" x14ac:dyDescent="0.3"/>
    <row r="13463" customFormat="1" x14ac:dyDescent="0.3"/>
    <row r="13464" customFormat="1" x14ac:dyDescent="0.3"/>
    <row r="13465" customFormat="1" x14ac:dyDescent="0.3"/>
    <row r="13466" customFormat="1" x14ac:dyDescent="0.3"/>
    <row r="13467" customFormat="1" x14ac:dyDescent="0.3"/>
    <row r="13468" customFormat="1" x14ac:dyDescent="0.3"/>
    <row r="13469" customFormat="1" x14ac:dyDescent="0.3"/>
    <row r="13470" customFormat="1" x14ac:dyDescent="0.3"/>
    <row r="13471" customFormat="1" x14ac:dyDescent="0.3"/>
    <row r="13472" customFormat="1" x14ac:dyDescent="0.3"/>
    <row r="13473" customFormat="1" x14ac:dyDescent="0.3"/>
    <row r="13474" customFormat="1" x14ac:dyDescent="0.3"/>
    <row r="13475" customFormat="1" x14ac:dyDescent="0.3"/>
    <row r="13476" customFormat="1" x14ac:dyDescent="0.3"/>
    <row r="13477" customFormat="1" x14ac:dyDescent="0.3"/>
    <row r="13478" customFormat="1" x14ac:dyDescent="0.3"/>
    <row r="13479" customFormat="1" x14ac:dyDescent="0.3"/>
    <row r="13480" customFormat="1" x14ac:dyDescent="0.3"/>
    <row r="13481" customFormat="1" x14ac:dyDescent="0.3"/>
    <row r="13482" customFormat="1" x14ac:dyDescent="0.3"/>
    <row r="13483" customFormat="1" x14ac:dyDescent="0.3"/>
    <row r="13484" customFormat="1" x14ac:dyDescent="0.3"/>
    <row r="13485" customFormat="1" x14ac:dyDescent="0.3"/>
    <row r="13486" customFormat="1" x14ac:dyDescent="0.3"/>
    <row r="13487" customFormat="1" x14ac:dyDescent="0.3"/>
    <row r="13488" customFormat="1" x14ac:dyDescent="0.3"/>
    <row r="13489" customFormat="1" x14ac:dyDescent="0.3"/>
    <row r="13490" customFormat="1" x14ac:dyDescent="0.3"/>
    <row r="13491" customFormat="1" x14ac:dyDescent="0.3"/>
    <row r="13492" customFormat="1" x14ac:dyDescent="0.3"/>
    <row r="13493" customFormat="1" x14ac:dyDescent="0.3"/>
    <row r="13494" customFormat="1" x14ac:dyDescent="0.3"/>
    <row r="13495" customFormat="1" x14ac:dyDescent="0.3"/>
    <row r="13496" customFormat="1" x14ac:dyDescent="0.3"/>
    <row r="13497" customFormat="1" x14ac:dyDescent="0.3"/>
    <row r="13498" customFormat="1" x14ac:dyDescent="0.3"/>
    <row r="13499" customFormat="1" x14ac:dyDescent="0.3"/>
    <row r="13500" customFormat="1" x14ac:dyDescent="0.3"/>
    <row r="13501" customFormat="1" x14ac:dyDescent="0.3"/>
    <row r="13502" customFormat="1" x14ac:dyDescent="0.3"/>
    <row r="13503" customFormat="1" x14ac:dyDescent="0.3"/>
    <row r="13504" customFormat="1" x14ac:dyDescent="0.3"/>
    <row r="13505" customFormat="1" x14ac:dyDescent="0.3"/>
    <row r="13506" customFormat="1" x14ac:dyDescent="0.3"/>
    <row r="13507" customFormat="1" x14ac:dyDescent="0.3"/>
    <row r="13508" customFormat="1" x14ac:dyDescent="0.3"/>
    <row r="13509" customFormat="1" x14ac:dyDescent="0.3"/>
    <row r="13510" customFormat="1" x14ac:dyDescent="0.3"/>
    <row r="13511" customFormat="1" x14ac:dyDescent="0.3"/>
    <row r="13512" customFormat="1" x14ac:dyDescent="0.3"/>
    <row r="13513" customFormat="1" x14ac:dyDescent="0.3"/>
    <row r="13514" customFormat="1" x14ac:dyDescent="0.3"/>
    <row r="13515" customFormat="1" x14ac:dyDescent="0.3"/>
    <row r="13516" customFormat="1" x14ac:dyDescent="0.3"/>
    <row r="13517" customFormat="1" x14ac:dyDescent="0.3"/>
    <row r="13518" customFormat="1" x14ac:dyDescent="0.3"/>
    <row r="13519" customFormat="1" x14ac:dyDescent="0.3"/>
    <row r="13520" customFormat="1" x14ac:dyDescent="0.3"/>
    <row r="13521" customFormat="1" x14ac:dyDescent="0.3"/>
    <row r="13522" customFormat="1" x14ac:dyDescent="0.3"/>
    <row r="13523" customFormat="1" x14ac:dyDescent="0.3"/>
    <row r="13524" customFormat="1" x14ac:dyDescent="0.3"/>
    <row r="13525" customFormat="1" x14ac:dyDescent="0.3"/>
    <row r="13526" customFormat="1" x14ac:dyDescent="0.3"/>
    <row r="13527" customFormat="1" x14ac:dyDescent="0.3"/>
    <row r="13528" customFormat="1" x14ac:dyDescent="0.3"/>
    <row r="13529" customFormat="1" x14ac:dyDescent="0.3"/>
    <row r="13530" customFormat="1" x14ac:dyDescent="0.3"/>
    <row r="13531" customFormat="1" x14ac:dyDescent="0.3"/>
    <row r="13532" customFormat="1" x14ac:dyDescent="0.3"/>
    <row r="13533" customFormat="1" x14ac:dyDescent="0.3"/>
    <row r="13534" customFormat="1" x14ac:dyDescent="0.3"/>
    <row r="13535" customFormat="1" x14ac:dyDescent="0.3"/>
    <row r="13536" customFormat="1" x14ac:dyDescent="0.3"/>
    <row r="13537" customFormat="1" x14ac:dyDescent="0.3"/>
    <row r="13538" customFormat="1" x14ac:dyDescent="0.3"/>
    <row r="13539" customFormat="1" x14ac:dyDescent="0.3"/>
    <row r="13540" customFormat="1" x14ac:dyDescent="0.3"/>
    <row r="13541" customFormat="1" x14ac:dyDescent="0.3"/>
    <row r="13542" customFormat="1" x14ac:dyDescent="0.3"/>
    <row r="13543" customFormat="1" x14ac:dyDescent="0.3"/>
    <row r="13544" customFormat="1" x14ac:dyDescent="0.3"/>
    <row r="13545" customFormat="1" x14ac:dyDescent="0.3"/>
    <row r="13546" customFormat="1" x14ac:dyDescent="0.3"/>
    <row r="13547" customFormat="1" x14ac:dyDescent="0.3"/>
    <row r="13548" customFormat="1" x14ac:dyDescent="0.3"/>
    <row r="13549" customFormat="1" x14ac:dyDescent="0.3"/>
    <row r="13550" customFormat="1" x14ac:dyDescent="0.3"/>
    <row r="13551" customFormat="1" x14ac:dyDescent="0.3"/>
    <row r="13552" customFormat="1" x14ac:dyDescent="0.3"/>
    <row r="13553" customFormat="1" x14ac:dyDescent="0.3"/>
    <row r="13554" customFormat="1" x14ac:dyDescent="0.3"/>
    <row r="13555" customFormat="1" x14ac:dyDescent="0.3"/>
    <row r="13556" customFormat="1" x14ac:dyDescent="0.3"/>
    <row r="13557" customFormat="1" x14ac:dyDescent="0.3"/>
    <row r="13558" customFormat="1" x14ac:dyDescent="0.3"/>
    <row r="13559" customFormat="1" x14ac:dyDescent="0.3"/>
    <row r="13560" customFormat="1" x14ac:dyDescent="0.3"/>
    <row r="13561" customFormat="1" x14ac:dyDescent="0.3"/>
    <row r="13562" customFormat="1" x14ac:dyDescent="0.3"/>
    <row r="13563" customFormat="1" x14ac:dyDescent="0.3"/>
    <row r="13564" customFormat="1" x14ac:dyDescent="0.3"/>
    <row r="13565" customFormat="1" x14ac:dyDescent="0.3"/>
    <row r="13566" customFormat="1" x14ac:dyDescent="0.3"/>
    <row r="13567" customFormat="1" x14ac:dyDescent="0.3"/>
    <row r="13568" customFormat="1" x14ac:dyDescent="0.3"/>
    <row r="13569" customFormat="1" x14ac:dyDescent="0.3"/>
    <row r="13570" customFormat="1" x14ac:dyDescent="0.3"/>
    <row r="13571" customFormat="1" x14ac:dyDescent="0.3"/>
    <row r="13572" customFormat="1" x14ac:dyDescent="0.3"/>
    <row r="13573" customFormat="1" x14ac:dyDescent="0.3"/>
    <row r="13574" customFormat="1" x14ac:dyDescent="0.3"/>
    <row r="13575" customFormat="1" x14ac:dyDescent="0.3"/>
    <row r="13576" customFormat="1" x14ac:dyDescent="0.3"/>
    <row r="13577" customFormat="1" x14ac:dyDescent="0.3"/>
    <row r="13578" customFormat="1" x14ac:dyDescent="0.3"/>
    <row r="13579" customFormat="1" x14ac:dyDescent="0.3"/>
    <row r="13580" customFormat="1" x14ac:dyDescent="0.3"/>
    <row r="13581" customFormat="1" x14ac:dyDescent="0.3"/>
    <row r="13582" customFormat="1" x14ac:dyDescent="0.3"/>
    <row r="13583" customFormat="1" x14ac:dyDescent="0.3"/>
    <row r="13584" customFormat="1" x14ac:dyDescent="0.3"/>
    <row r="13585" customFormat="1" x14ac:dyDescent="0.3"/>
    <row r="13586" customFormat="1" x14ac:dyDescent="0.3"/>
    <row r="13587" customFormat="1" x14ac:dyDescent="0.3"/>
    <row r="13588" customFormat="1" x14ac:dyDescent="0.3"/>
    <row r="13589" customFormat="1" x14ac:dyDescent="0.3"/>
    <row r="13590" customFormat="1" x14ac:dyDescent="0.3"/>
    <row r="13591" customFormat="1" x14ac:dyDescent="0.3"/>
    <row r="13592" customFormat="1" x14ac:dyDescent="0.3"/>
    <row r="13593" customFormat="1" x14ac:dyDescent="0.3"/>
    <row r="13594" customFormat="1" x14ac:dyDescent="0.3"/>
    <row r="13595" customFormat="1" x14ac:dyDescent="0.3"/>
    <row r="13596" customFormat="1" x14ac:dyDescent="0.3"/>
    <row r="13597" customFormat="1" x14ac:dyDescent="0.3"/>
    <row r="13598" customFormat="1" x14ac:dyDescent="0.3"/>
    <row r="13599" customFormat="1" x14ac:dyDescent="0.3"/>
    <row r="13600" customFormat="1" x14ac:dyDescent="0.3"/>
    <row r="13601" customFormat="1" x14ac:dyDescent="0.3"/>
    <row r="13602" customFormat="1" x14ac:dyDescent="0.3"/>
    <row r="13603" customFormat="1" x14ac:dyDescent="0.3"/>
    <row r="13604" customFormat="1" x14ac:dyDescent="0.3"/>
    <row r="13605" customFormat="1" x14ac:dyDescent="0.3"/>
    <row r="13606" customFormat="1" x14ac:dyDescent="0.3"/>
    <row r="13607" customFormat="1" x14ac:dyDescent="0.3"/>
    <row r="13608" customFormat="1" x14ac:dyDescent="0.3"/>
    <row r="13609" customFormat="1" x14ac:dyDescent="0.3"/>
    <row r="13610" customFormat="1" x14ac:dyDescent="0.3"/>
    <row r="13611" customFormat="1" x14ac:dyDescent="0.3"/>
    <row r="13612" customFormat="1" x14ac:dyDescent="0.3"/>
    <row r="13613" customFormat="1" x14ac:dyDescent="0.3"/>
    <row r="13614" customFormat="1" x14ac:dyDescent="0.3"/>
    <row r="13615" customFormat="1" x14ac:dyDescent="0.3"/>
    <row r="13616" customFormat="1" x14ac:dyDescent="0.3"/>
    <row r="13617" customFormat="1" x14ac:dyDescent="0.3"/>
    <row r="13618" customFormat="1" x14ac:dyDescent="0.3"/>
    <row r="13619" customFormat="1" x14ac:dyDescent="0.3"/>
    <row r="13620" customFormat="1" x14ac:dyDescent="0.3"/>
    <row r="13621" customFormat="1" x14ac:dyDescent="0.3"/>
    <row r="13622" customFormat="1" x14ac:dyDescent="0.3"/>
    <row r="13623" customFormat="1" x14ac:dyDescent="0.3"/>
    <row r="13624" customFormat="1" x14ac:dyDescent="0.3"/>
    <row r="13625" customFormat="1" x14ac:dyDescent="0.3"/>
    <row r="13626" customFormat="1" x14ac:dyDescent="0.3"/>
    <row r="13627" customFormat="1" x14ac:dyDescent="0.3"/>
    <row r="13628" customFormat="1" x14ac:dyDescent="0.3"/>
    <row r="13629" customFormat="1" x14ac:dyDescent="0.3"/>
    <row r="13630" customFormat="1" x14ac:dyDescent="0.3"/>
    <row r="13631" customFormat="1" x14ac:dyDescent="0.3"/>
    <row r="13632" customFormat="1" x14ac:dyDescent="0.3"/>
    <row r="13633" customFormat="1" x14ac:dyDescent="0.3"/>
    <row r="13634" customFormat="1" x14ac:dyDescent="0.3"/>
    <row r="13635" customFormat="1" x14ac:dyDescent="0.3"/>
    <row r="13636" customFormat="1" x14ac:dyDescent="0.3"/>
    <row r="13637" customFormat="1" x14ac:dyDescent="0.3"/>
    <row r="13638" customFormat="1" x14ac:dyDescent="0.3"/>
    <row r="13639" customFormat="1" x14ac:dyDescent="0.3"/>
    <row r="13640" customFormat="1" x14ac:dyDescent="0.3"/>
    <row r="13641" customFormat="1" x14ac:dyDescent="0.3"/>
    <row r="13642" customFormat="1" x14ac:dyDescent="0.3"/>
    <row r="13643" customFormat="1" x14ac:dyDescent="0.3"/>
    <row r="13644" customFormat="1" x14ac:dyDescent="0.3"/>
    <row r="13645" customFormat="1" x14ac:dyDescent="0.3"/>
    <row r="13646" customFormat="1" x14ac:dyDescent="0.3"/>
    <row r="13647" customFormat="1" x14ac:dyDescent="0.3"/>
    <row r="13648" customFormat="1" x14ac:dyDescent="0.3"/>
    <row r="13649" customFormat="1" x14ac:dyDescent="0.3"/>
    <row r="13650" customFormat="1" x14ac:dyDescent="0.3"/>
    <row r="13651" customFormat="1" x14ac:dyDescent="0.3"/>
    <row r="13652" customFormat="1" x14ac:dyDescent="0.3"/>
    <row r="13653" customFormat="1" x14ac:dyDescent="0.3"/>
    <row r="13654" customFormat="1" x14ac:dyDescent="0.3"/>
    <row r="13655" customFormat="1" x14ac:dyDescent="0.3"/>
    <row r="13656" customFormat="1" x14ac:dyDescent="0.3"/>
    <row r="13657" customFormat="1" x14ac:dyDescent="0.3"/>
    <row r="13658" customFormat="1" x14ac:dyDescent="0.3"/>
    <row r="13659" customFormat="1" x14ac:dyDescent="0.3"/>
    <row r="13660" customFormat="1" x14ac:dyDescent="0.3"/>
    <row r="13661" customFormat="1" x14ac:dyDescent="0.3"/>
    <row r="13662" customFormat="1" x14ac:dyDescent="0.3"/>
    <row r="13663" customFormat="1" x14ac:dyDescent="0.3"/>
    <row r="13664" customFormat="1" x14ac:dyDescent="0.3"/>
    <row r="13665" customFormat="1" x14ac:dyDescent="0.3"/>
    <row r="13666" customFormat="1" x14ac:dyDescent="0.3"/>
    <row r="13667" customFormat="1" x14ac:dyDescent="0.3"/>
    <row r="13668" customFormat="1" x14ac:dyDescent="0.3"/>
    <row r="13669" customFormat="1" x14ac:dyDescent="0.3"/>
    <row r="13670" customFormat="1" x14ac:dyDescent="0.3"/>
    <row r="13671" customFormat="1" x14ac:dyDescent="0.3"/>
    <row r="13672" customFormat="1" x14ac:dyDescent="0.3"/>
    <row r="13673" customFormat="1" x14ac:dyDescent="0.3"/>
    <row r="13674" customFormat="1" x14ac:dyDescent="0.3"/>
    <row r="13675" customFormat="1" x14ac:dyDescent="0.3"/>
  </sheetData>
  <autoFilter ref="A1:G13675" xr:uid="{00000000-0009-0000-0000-000006000000}">
    <filterColumn colId="0">
      <filters blank="1">
        <dateGroupItem year="1900" month="1" day="6" dateTimeGrouping="day"/>
      </filters>
    </filterColumn>
    <filterColumn colId="1">
      <filters blank="1">
        <filter val="21"/>
        <filter val="22"/>
        <filter val="5"/>
      </filters>
    </filterColumn>
    <filterColumn colId="5">
      <filters blank="1">
        <filter val="ABANDON"/>
      </filters>
    </filterColumn>
  </autoFilter>
  <sortState xmlns:xlrd2="http://schemas.microsoft.com/office/spreadsheetml/2017/richdata2" ref="A2:G57">
    <sortCondition ref="A1:A57"/>
  </sortState>
  <mergeCells count="7">
    <mergeCell ref="U52:V52"/>
    <mergeCell ref="I52:J52"/>
    <mergeCell ref="K52:L52"/>
    <mergeCell ref="M52:N52"/>
    <mergeCell ref="O52:P52"/>
    <mergeCell ref="Q52:R52"/>
    <mergeCell ref="S52:T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D72"/>
  <sheetViews>
    <sheetView view="pageBreakPreview" zoomScaleNormal="100" zoomScaleSheetLayoutView="100" zoomScalePageLayoutView="55" workbookViewId="0"/>
  </sheetViews>
  <sheetFormatPr defaultColWidth="9.109375" defaultRowHeight="14.4" x14ac:dyDescent="0.3"/>
  <cols>
    <col min="1" max="2" width="15.6640625" style="28" customWidth="1"/>
    <col min="3" max="3" width="11.6640625" style="28" customWidth="1"/>
    <col min="4" max="4" width="14.109375" style="36" customWidth="1"/>
    <col min="5" max="5" width="11.6640625" style="28" customWidth="1"/>
    <col min="6" max="6" width="20.6640625" style="28" customWidth="1"/>
    <col min="7" max="7" width="21.44140625" style="28" customWidth="1"/>
    <col min="8" max="8" width="28" style="28" hidden="1" customWidth="1"/>
    <col min="9" max="9" width="4.88671875" style="28" hidden="1" customWidth="1"/>
    <col min="10" max="10" width="19.33203125" style="28" hidden="1" customWidth="1"/>
    <col min="11" max="53" width="9.109375" style="28"/>
    <col min="54" max="54" width="11.88671875" style="28" bestFit="1" customWidth="1"/>
    <col min="55" max="16384" width="9.109375" style="28"/>
  </cols>
  <sheetData>
    <row r="2" spans="1:10" ht="18.600000000000001" thickBot="1" x14ac:dyDescent="0.4">
      <c r="C2" s="102" t="s">
        <v>64</v>
      </c>
      <c r="D2" s="102"/>
      <c r="E2" s="102"/>
      <c r="F2" s="102"/>
      <c r="G2" s="102"/>
    </row>
    <row r="3" spans="1:10" ht="58.2" thickBot="1" x14ac:dyDescent="0.35">
      <c r="A3" s="73" t="s">
        <v>65</v>
      </c>
      <c r="B3" s="74" t="s">
        <v>66</v>
      </c>
      <c r="C3" s="74" t="s">
        <v>98</v>
      </c>
      <c r="D3" s="74" t="s">
        <v>67</v>
      </c>
      <c r="E3" s="74" t="s">
        <v>68</v>
      </c>
      <c r="F3" s="74" t="s">
        <v>96</v>
      </c>
      <c r="G3" s="54" t="s">
        <v>97</v>
      </c>
      <c r="H3" s="57" t="s">
        <v>69</v>
      </c>
      <c r="I3" s="53" t="s">
        <v>69</v>
      </c>
      <c r="J3" s="54" t="s">
        <v>93</v>
      </c>
    </row>
    <row r="4" spans="1:10" x14ac:dyDescent="0.3">
      <c r="A4" s="92">
        <v>44927</v>
      </c>
      <c r="B4" s="67">
        <v>34</v>
      </c>
      <c r="C4" s="68">
        <f>B4/(B4+D4)</f>
        <v>0.97142857142857142</v>
      </c>
      <c r="D4" s="32">
        <v>1</v>
      </c>
      <c r="E4" s="68">
        <f>D4/(D4+B4)</f>
        <v>2.8571428571428571E-2</v>
      </c>
      <c r="F4" s="93">
        <v>0.10625</v>
      </c>
      <c r="G4" s="69">
        <v>8</v>
      </c>
      <c r="H4" s="83">
        <f>MINUTE(F4)*60+SECOND(F4)</f>
        <v>1980</v>
      </c>
      <c r="I4" s="30">
        <v>2</v>
      </c>
      <c r="J4" s="48"/>
    </row>
    <row r="5" spans="1:10" ht="15" thickBot="1" x14ac:dyDescent="0.35">
      <c r="A5" s="31">
        <v>44928</v>
      </c>
      <c r="B5" s="32">
        <v>78</v>
      </c>
      <c r="C5" s="56">
        <f t="shared" ref="C5:C34" si="0">B5/(B5+D5)</f>
        <v>1</v>
      </c>
      <c r="D5" s="34">
        <v>0</v>
      </c>
      <c r="E5" s="56">
        <f t="shared" ref="E5:E34" si="1">D5/(D5+B5)</f>
        <v>0</v>
      </c>
      <c r="F5" s="47">
        <v>7.2222222222222229E-2</v>
      </c>
      <c r="G5" s="41">
        <v>9</v>
      </c>
      <c r="H5" s="83">
        <f t="shared" ref="H5:H34" si="2">MINUTE(F5)*60+SECOND(F5)</f>
        <v>2640</v>
      </c>
      <c r="I5" s="32">
        <v>10</v>
      </c>
      <c r="J5" s="33"/>
    </row>
    <row r="6" spans="1:10" x14ac:dyDescent="0.3">
      <c r="A6" s="92">
        <v>44929</v>
      </c>
      <c r="B6" s="34">
        <v>92</v>
      </c>
      <c r="C6" s="56">
        <f t="shared" si="0"/>
        <v>1</v>
      </c>
      <c r="D6" s="32">
        <v>0</v>
      </c>
      <c r="E6" s="56">
        <f t="shared" si="1"/>
        <v>0</v>
      </c>
      <c r="F6" s="46">
        <v>7.9861111111111105E-2</v>
      </c>
      <c r="G6" s="39">
        <v>8</v>
      </c>
      <c r="H6" s="83">
        <f t="shared" si="2"/>
        <v>3300</v>
      </c>
      <c r="I6" s="34">
        <v>2</v>
      </c>
      <c r="J6" s="33"/>
    </row>
    <row r="7" spans="1:10" ht="15" thickBot="1" x14ac:dyDescent="0.35">
      <c r="A7" s="31">
        <v>44930</v>
      </c>
      <c r="B7" s="32">
        <v>89</v>
      </c>
      <c r="C7" s="56">
        <f t="shared" si="0"/>
        <v>1</v>
      </c>
      <c r="D7" s="34">
        <v>0</v>
      </c>
      <c r="E7" s="56">
        <f t="shared" si="1"/>
        <v>0</v>
      </c>
      <c r="F7" s="47">
        <v>9.0277777777777776E-2</v>
      </c>
      <c r="G7" s="41">
        <v>4</v>
      </c>
      <c r="H7" s="83">
        <f t="shared" si="2"/>
        <v>600</v>
      </c>
      <c r="I7" s="32">
        <v>18</v>
      </c>
      <c r="J7" s="33"/>
    </row>
    <row r="8" spans="1:10" x14ac:dyDescent="0.3">
      <c r="A8" s="92">
        <v>44931</v>
      </c>
      <c r="B8" s="34">
        <v>104</v>
      </c>
      <c r="C8" s="56">
        <f t="shared" si="0"/>
        <v>0.98113207547169812</v>
      </c>
      <c r="D8" s="32">
        <v>2</v>
      </c>
      <c r="E8" s="56">
        <f t="shared" si="1"/>
        <v>1.8867924528301886E-2</v>
      </c>
      <c r="F8" s="46">
        <v>0.1111111111111111</v>
      </c>
      <c r="G8" s="39">
        <v>8</v>
      </c>
      <c r="H8" s="83">
        <f t="shared" si="2"/>
        <v>2400</v>
      </c>
      <c r="I8" s="34">
        <v>36</v>
      </c>
      <c r="J8" s="33"/>
    </row>
    <row r="9" spans="1:10" ht="15" thickBot="1" x14ac:dyDescent="0.35">
      <c r="A9" s="31">
        <v>44932</v>
      </c>
      <c r="B9" s="32">
        <v>66</v>
      </c>
      <c r="C9" s="56">
        <f t="shared" si="0"/>
        <v>0.97058823529411764</v>
      </c>
      <c r="D9" s="34">
        <v>2</v>
      </c>
      <c r="E9" s="56">
        <f t="shared" si="1"/>
        <v>2.9411764705882353E-2</v>
      </c>
      <c r="F9" s="47">
        <v>7.5694444444444439E-2</v>
      </c>
      <c r="G9" s="41">
        <v>4</v>
      </c>
      <c r="H9" s="83">
        <f t="shared" si="2"/>
        <v>2940</v>
      </c>
      <c r="I9" s="32">
        <v>32</v>
      </c>
      <c r="J9" s="33"/>
    </row>
    <row r="10" spans="1:10" x14ac:dyDescent="0.3">
      <c r="A10" s="92">
        <v>44933</v>
      </c>
      <c r="B10" s="34">
        <v>48</v>
      </c>
      <c r="C10" s="56">
        <f t="shared" si="0"/>
        <v>1</v>
      </c>
      <c r="D10" s="32">
        <v>0</v>
      </c>
      <c r="E10" s="56">
        <f t="shared" si="1"/>
        <v>0</v>
      </c>
      <c r="F10" s="46">
        <v>8.7500000000000008E-2</v>
      </c>
      <c r="G10" s="39">
        <v>8</v>
      </c>
      <c r="H10" s="83">
        <f t="shared" si="2"/>
        <v>360</v>
      </c>
      <c r="I10" s="34">
        <v>26</v>
      </c>
      <c r="J10" s="33"/>
    </row>
    <row r="11" spans="1:10" ht="15" thickBot="1" x14ac:dyDescent="0.35">
      <c r="A11" s="31">
        <v>44934</v>
      </c>
      <c r="B11" s="32">
        <v>76</v>
      </c>
      <c r="C11" s="56">
        <f t="shared" si="0"/>
        <v>0.98701298701298701</v>
      </c>
      <c r="D11" s="34">
        <v>1</v>
      </c>
      <c r="E11" s="56">
        <f t="shared" si="1"/>
        <v>1.2987012987012988E-2</v>
      </c>
      <c r="F11" s="47">
        <v>8.6805555555555566E-2</v>
      </c>
      <c r="G11" s="41">
        <v>12</v>
      </c>
      <c r="H11" s="83">
        <f t="shared" si="2"/>
        <v>300</v>
      </c>
      <c r="I11" s="32">
        <v>20</v>
      </c>
      <c r="J11" s="33"/>
    </row>
    <row r="12" spans="1:10" x14ac:dyDescent="0.3">
      <c r="A12" s="92">
        <v>44935</v>
      </c>
      <c r="B12" s="34">
        <v>125</v>
      </c>
      <c r="C12" s="56">
        <f t="shared" si="0"/>
        <v>0.9765625</v>
      </c>
      <c r="D12" s="32">
        <v>3</v>
      </c>
      <c r="E12" s="56">
        <f t="shared" si="1"/>
        <v>2.34375E-2</v>
      </c>
      <c r="F12" s="46">
        <v>0.12916666666666668</v>
      </c>
      <c r="G12" s="39">
        <v>16</v>
      </c>
      <c r="H12" s="83">
        <f t="shared" si="2"/>
        <v>360</v>
      </c>
      <c r="I12" s="34">
        <v>8</v>
      </c>
      <c r="J12" s="33"/>
    </row>
    <row r="13" spans="1:10" ht="15" thickBot="1" x14ac:dyDescent="0.35">
      <c r="A13" s="31">
        <v>44936</v>
      </c>
      <c r="B13" s="32">
        <v>133</v>
      </c>
      <c r="C13" s="56">
        <f t="shared" si="0"/>
        <v>0.9925373134328358</v>
      </c>
      <c r="D13" s="34">
        <v>1</v>
      </c>
      <c r="E13" s="56">
        <f t="shared" si="1"/>
        <v>7.462686567164179E-3</v>
      </c>
      <c r="F13" s="47">
        <v>9.7222222222222224E-2</v>
      </c>
      <c r="G13" s="41">
        <v>7</v>
      </c>
      <c r="H13" s="83">
        <f t="shared" si="2"/>
        <v>1200</v>
      </c>
      <c r="I13" s="32">
        <v>24</v>
      </c>
      <c r="J13" s="33"/>
    </row>
    <row r="14" spans="1:10" x14ac:dyDescent="0.3">
      <c r="A14" s="92">
        <v>44937</v>
      </c>
      <c r="B14" s="34">
        <v>105</v>
      </c>
      <c r="C14" s="56">
        <f t="shared" si="0"/>
        <v>1</v>
      </c>
      <c r="D14" s="32">
        <v>0</v>
      </c>
      <c r="E14" s="56">
        <f t="shared" si="1"/>
        <v>0</v>
      </c>
      <c r="F14" s="46">
        <v>0.13472222222222222</v>
      </c>
      <c r="G14" s="39">
        <v>14</v>
      </c>
      <c r="H14" s="83">
        <f t="shared" si="2"/>
        <v>840</v>
      </c>
      <c r="I14" s="34">
        <v>40</v>
      </c>
      <c r="J14" s="33"/>
    </row>
    <row r="15" spans="1:10" ht="15" thickBot="1" x14ac:dyDescent="0.35">
      <c r="A15" s="31">
        <v>44938</v>
      </c>
      <c r="B15" s="32">
        <v>99</v>
      </c>
      <c r="C15" s="56">
        <f t="shared" si="0"/>
        <v>0.99</v>
      </c>
      <c r="D15" s="34">
        <v>1</v>
      </c>
      <c r="E15" s="56">
        <f t="shared" si="1"/>
        <v>0.01</v>
      </c>
      <c r="F15" s="47">
        <v>0.14027777777777778</v>
      </c>
      <c r="G15" s="41">
        <v>10</v>
      </c>
      <c r="H15" s="83">
        <f t="shared" si="2"/>
        <v>1320</v>
      </c>
      <c r="I15" s="32">
        <v>18</v>
      </c>
      <c r="J15" s="33"/>
    </row>
    <row r="16" spans="1:10" x14ac:dyDescent="0.3">
      <c r="A16" s="92">
        <v>44939</v>
      </c>
      <c r="B16" s="34">
        <v>90</v>
      </c>
      <c r="C16" s="56">
        <f t="shared" si="0"/>
        <v>0.97826086956521741</v>
      </c>
      <c r="D16" s="32">
        <v>2</v>
      </c>
      <c r="E16" s="56">
        <f t="shared" si="1"/>
        <v>2.1739130434782608E-2</v>
      </c>
      <c r="F16" s="46">
        <v>0.12013888888888889</v>
      </c>
      <c r="G16" s="39">
        <v>8</v>
      </c>
      <c r="H16" s="83">
        <f t="shared" si="2"/>
        <v>3180</v>
      </c>
      <c r="I16" s="34">
        <v>12</v>
      </c>
      <c r="J16" s="33"/>
    </row>
    <row r="17" spans="1:56" ht="15" thickBot="1" x14ac:dyDescent="0.35">
      <c r="A17" s="31">
        <v>44940</v>
      </c>
      <c r="B17" s="32">
        <v>63</v>
      </c>
      <c r="C17" s="56">
        <f t="shared" si="0"/>
        <v>1</v>
      </c>
      <c r="D17" s="34">
        <v>0</v>
      </c>
      <c r="E17" s="56">
        <f t="shared" si="1"/>
        <v>0</v>
      </c>
      <c r="F17" s="47">
        <v>9.2361111111111116E-2</v>
      </c>
      <c r="G17" s="41">
        <v>4</v>
      </c>
      <c r="H17" s="83">
        <f t="shared" si="2"/>
        <v>780</v>
      </c>
      <c r="I17" s="32">
        <v>22</v>
      </c>
      <c r="J17" s="33"/>
    </row>
    <row r="18" spans="1:56" x14ac:dyDescent="0.3">
      <c r="A18" s="92">
        <v>44941</v>
      </c>
      <c r="B18" s="34">
        <v>50</v>
      </c>
      <c r="C18" s="56">
        <f t="shared" si="0"/>
        <v>1</v>
      </c>
      <c r="D18" s="32">
        <v>0</v>
      </c>
      <c r="E18" s="56">
        <f t="shared" si="1"/>
        <v>0</v>
      </c>
      <c r="F18" s="46">
        <v>7.7777777777777779E-2</v>
      </c>
      <c r="G18" s="39">
        <v>4</v>
      </c>
      <c r="H18" s="83">
        <f t="shared" si="2"/>
        <v>3120</v>
      </c>
      <c r="I18" s="34">
        <v>26</v>
      </c>
      <c r="J18" s="33"/>
    </row>
    <row r="19" spans="1:56" ht="15" thickBot="1" x14ac:dyDescent="0.35">
      <c r="A19" s="31">
        <v>44942</v>
      </c>
      <c r="B19" s="32">
        <v>111</v>
      </c>
      <c r="C19" s="56">
        <f t="shared" si="0"/>
        <v>0.98230088495575218</v>
      </c>
      <c r="D19" s="34">
        <v>2</v>
      </c>
      <c r="E19" s="56">
        <f t="shared" si="1"/>
        <v>1.7699115044247787E-2</v>
      </c>
      <c r="F19" s="47">
        <v>0.10416666666666667</v>
      </c>
      <c r="G19" s="41">
        <v>9</v>
      </c>
      <c r="H19" s="83">
        <f t="shared" si="2"/>
        <v>1800</v>
      </c>
      <c r="I19" s="32">
        <v>40</v>
      </c>
      <c r="J19" s="33"/>
    </row>
    <row r="20" spans="1:56" x14ac:dyDescent="0.3">
      <c r="A20" s="92">
        <v>44943</v>
      </c>
      <c r="B20" s="34">
        <v>90</v>
      </c>
      <c r="C20" s="56">
        <f t="shared" si="0"/>
        <v>0.967741935483871</v>
      </c>
      <c r="D20" s="32">
        <v>3</v>
      </c>
      <c r="E20" s="56">
        <f t="shared" si="1"/>
        <v>3.2258064516129031E-2</v>
      </c>
      <c r="F20" s="46">
        <v>0.10902777777777778</v>
      </c>
      <c r="G20" s="39">
        <v>17</v>
      </c>
      <c r="H20" s="83">
        <f t="shared" si="2"/>
        <v>2220</v>
      </c>
      <c r="I20" s="34">
        <v>54</v>
      </c>
      <c r="J20" s="33"/>
    </row>
    <row r="21" spans="1:56" ht="15" thickBot="1" x14ac:dyDescent="0.35">
      <c r="A21" s="31">
        <v>44944</v>
      </c>
      <c r="B21" s="32">
        <v>85</v>
      </c>
      <c r="C21" s="56">
        <f t="shared" si="0"/>
        <v>0.98837209302325579</v>
      </c>
      <c r="D21" s="34">
        <v>1</v>
      </c>
      <c r="E21" s="56">
        <f t="shared" si="1"/>
        <v>1.1627906976744186E-2</v>
      </c>
      <c r="F21" s="47">
        <v>0.12013888888888889</v>
      </c>
      <c r="G21" s="41">
        <v>4</v>
      </c>
      <c r="H21" s="83">
        <f t="shared" si="2"/>
        <v>3180</v>
      </c>
      <c r="I21" s="32">
        <v>40</v>
      </c>
      <c r="J21" s="33"/>
    </row>
    <row r="22" spans="1:56" x14ac:dyDescent="0.3">
      <c r="A22" s="92">
        <v>44945</v>
      </c>
      <c r="B22" s="34">
        <v>90</v>
      </c>
      <c r="C22" s="56">
        <f t="shared" si="0"/>
        <v>1</v>
      </c>
      <c r="D22" s="32">
        <v>0</v>
      </c>
      <c r="E22" s="56">
        <f t="shared" si="1"/>
        <v>0</v>
      </c>
      <c r="F22" s="46">
        <v>0.1673611111111111</v>
      </c>
      <c r="G22" s="39">
        <v>12</v>
      </c>
      <c r="H22" s="83">
        <f t="shared" si="2"/>
        <v>60</v>
      </c>
      <c r="I22" s="34">
        <v>22</v>
      </c>
      <c r="J22" s="33"/>
    </row>
    <row r="23" spans="1:56" ht="15" thickBot="1" x14ac:dyDescent="0.35">
      <c r="A23" s="31">
        <v>44946</v>
      </c>
      <c r="B23" s="32">
        <v>116</v>
      </c>
      <c r="C23" s="56">
        <f t="shared" si="0"/>
        <v>0.99145299145299148</v>
      </c>
      <c r="D23" s="34">
        <v>1</v>
      </c>
      <c r="E23" s="56">
        <f t="shared" si="1"/>
        <v>8.5470085470085479E-3</v>
      </c>
      <c r="F23" s="47">
        <v>0.11805555555555557</v>
      </c>
      <c r="G23" s="41">
        <v>9</v>
      </c>
      <c r="H23" s="83">
        <f t="shared" si="2"/>
        <v>3000</v>
      </c>
      <c r="I23" s="32">
        <v>10</v>
      </c>
      <c r="J23" s="33"/>
    </row>
    <row r="24" spans="1:56" x14ac:dyDescent="0.3">
      <c r="A24" s="92">
        <v>44947</v>
      </c>
      <c r="B24" s="34">
        <v>62</v>
      </c>
      <c r="C24" s="56">
        <f t="shared" si="0"/>
        <v>0.98412698412698407</v>
      </c>
      <c r="D24" s="32">
        <v>1</v>
      </c>
      <c r="E24" s="56">
        <f t="shared" si="1"/>
        <v>1.5873015873015872E-2</v>
      </c>
      <c r="F24" s="46">
        <v>0.1013888888888889</v>
      </c>
      <c r="G24" s="39">
        <v>8</v>
      </c>
      <c r="H24" s="83">
        <f t="shared" si="2"/>
        <v>1560</v>
      </c>
      <c r="I24" s="34">
        <v>24</v>
      </c>
      <c r="J24" s="33"/>
    </row>
    <row r="25" spans="1:56" ht="15" thickBot="1" x14ac:dyDescent="0.35">
      <c r="A25" s="31">
        <v>44948</v>
      </c>
      <c r="B25" s="32">
        <v>53</v>
      </c>
      <c r="C25" s="56">
        <f t="shared" si="0"/>
        <v>0.98148148148148151</v>
      </c>
      <c r="D25" s="32">
        <v>1</v>
      </c>
      <c r="E25" s="56">
        <f t="shared" si="1"/>
        <v>1.8518518518518517E-2</v>
      </c>
      <c r="F25" s="47">
        <v>9.7222222222222224E-2</v>
      </c>
      <c r="G25" s="41">
        <v>4</v>
      </c>
      <c r="H25" s="83">
        <f t="shared" si="2"/>
        <v>1200</v>
      </c>
      <c r="I25" s="32">
        <v>32</v>
      </c>
      <c r="J25" s="33"/>
    </row>
    <row r="26" spans="1:56" x14ac:dyDescent="0.3">
      <c r="A26" s="92">
        <v>44949</v>
      </c>
      <c r="B26" s="34">
        <v>85</v>
      </c>
      <c r="C26" s="56">
        <f t="shared" si="0"/>
        <v>0.98837209302325579</v>
      </c>
      <c r="D26" s="34">
        <v>1</v>
      </c>
      <c r="E26" s="56">
        <f t="shared" si="1"/>
        <v>1.1627906976744186E-2</v>
      </c>
      <c r="F26" s="46">
        <v>0.1111111111111111</v>
      </c>
      <c r="G26" s="39">
        <v>10</v>
      </c>
      <c r="H26" s="83">
        <f t="shared" si="2"/>
        <v>2400</v>
      </c>
      <c r="I26" s="34">
        <v>32</v>
      </c>
      <c r="J26" s="33"/>
    </row>
    <row r="27" spans="1:56" ht="15" thickBot="1" x14ac:dyDescent="0.35">
      <c r="A27" s="31">
        <v>44950</v>
      </c>
      <c r="B27" s="32">
        <v>72</v>
      </c>
      <c r="C27" s="56">
        <f t="shared" si="0"/>
        <v>0.98630136986301364</v>
      </c>
      <c r="D27" s="32">
        <v>1</v>
      </c>
      <c r="E27" s="56">
        <f t="shared" si="1"/>
        <v>1.3698630136986301E-2</v>
      </c>
      <c r="F27" s="47">
        <v>0.14930555555555555</v>
      </c>
      <c r="G27" s="41">
        <v>8</v>
      </c>
      <c r="H27" s="83">
        <f t="shared" si="2"/>
        <v>2100</v>
      </c>
      <c r="I27" s="32">
        <v>50</v>
      </c>
      <c r="J27" s="33"/>
    </row>
    <row r="28" spans="1:56" x14ac:dyDescent="0.3">
      <c r="A28" s="92">
        <v>44951</v>
      </c>
      <c r="B28" s="34">
        <v>86</v>
      </c>
      <c r="C28" s="56">
        <f t="shared" si="0"/>
        <v>0.97727272727272729</v>
      </c>
      <c r="D28" s="34">
        <v>2</v>
      </c>
      <c r="E28" s="56">
        <f t="shared" si="1"/>
        <v>2.2727272727272728E-2</v>
      </c>
      <c r="F28" s="46">
        <v>0.14652777777777778</v>
      </c>
      <c r="G28" s="39">
        <v>4</v>
      </c>
      <c r="H28" s="83">
        <f t="shared" si="2"/>
        <v>1860</v>
      </c>
      <c r="I28" s="34">
        <v>42</v>
      </c>
      <c r="J28" s="33"/>
    </row>
    <row r="29" spans="1:56" ht="15" thickBot="1" x14ac:dyDescent="0.35">
      <c r="A29" s="31">
        <v>44952</v>
      </c>
      <c r="B29" s="32">
        <v>105</v>
      </c>
      <c r="C29" s="56">
        <f t="shared" si="0"/>
        <v>0.98130841121495327</v>
      </c>
      <c r="D29" s="32">
        <v>2</v>
      </c>
      <c r="E29" s="56">
        <f t="shared" si="1"/>
        <v>1.8691588785046728E-2</v>
      </c>
      <c r="F29" s="47">
        <v>0.10833333333333334</v>
      </c>
      <c r="G29" s="41">
        <v>6</v>
      </c>
      <c r="H29" s="83">
        <f t="shared" si="2"/>
        <v>2160</v>
      </c>
      <c r="I29" s="32">
        <v>14</v>
      </c>
      <c r="J29" s="33"/>
      <c r="BA29" s="28">
        <v>7529</v>
      </c>
      <c r="BB29" s="96">
        <f>100%-(BA30/BA29)</f>
        <v>0.11449063620666755</v>
      </c>
    </row>
    <row r="30" spans="1:56" x14ac:dyDescent="0.3">
      <c r="A30" s="92">
        <v>44953</v>
      </c>
      <c r="B30" s="34">
        <v>88</v>
      </c>
      <c r="C30" s="56">
        <f t="shared" si="0"/>
        <v>1</v>
      </c>
      <c r="D30" s="34">
        <v>0</v>
      </c>
      <c r="E30" s="56">
        <f t="shared" si="1"/>
        <v>0</v>
      </c>
      <c r="F30" s="46">
        <v>0.11527777777777777</v>
      </c>
      <c r="G30" s="39">
        <v>5</v>
      </c>
      <c r="H30" s="83">
        <f t="shared" si="2"/>
        <v>2760</v>
      </c>
      <c r="I30" s="34">
        <v>16</v>
      </c>
      <c r="J30" s="33"/>
      <c r="L30" s="96"/>
      <c r="BA30" s="28">
        <v>6667</v>
      </c>
    </row>
    <row r="31" spans="1:56" ht="15" thickBot="1" x14ac:dyDescent="0.35">
      <c r="A31" s="31">
        <v>44954</v>
      </c>
      <c r="B31" s="32">
        <v>67</v>
      </c>
      <c r="C31" s="56">
        <f t="shared" si="0"/>
        <v>0.98529411764705888</v>
      </c>
      <c r="D31" s="32">
        <v>1</v>
      </c>
      <c r="E31" s="56">
        <f t="shared" si="1"/>
        <v>1.4705882352941176E-2</v>
      </c>
      <c r="F31" s="47">
        <v>9.375E-2</v>
      </c>
      <c r="G31" s="41">
        <v>12</v>
      </c>
      <c r="H31" s="83">
        <f t="shared" si="2"/>
        <v>900</v>
      </c>
      <c r="I31" s="32">
        <v>46</v>
      </c>
      <c r="J31" s="33"/>
      <c r="BA31" s="28">
        <v>3466</v>
      </c>
      <c r="BB31" s="28">
        <v>3757</v>
      </c>
      <c r="BC31" s="96">
        <f>BA31/BB31</f>
        <v>0.9225445834442374</v>
      </c>
      <c r="BD31" s="28">
        <f>100%-BC31</f>
        <v>7.7455416555762602E-2</v>
      </c>
    </row>
    <row r="32" spans="1:56" x14ac:dyDescent="0.3">
      <c r="A32" s="92">
        <v>44955</v>
      </c>
      <c r="B32" s="35">
        <v>63</v>
      </c>
      <c r="C32" s="56">
        <f t="shared" si="0"/>
        <v>0.984375</v>
      </c>
      <c r="D32" s="34">
        <v>1</v>
      </c>
      <c r="E32" s="56">
        <f t="shared" si="1"/>
        <v>1.5625E-2</v>
      </c>
      <c r="F32" s="46">
        <v>0.11527777777777777</v>
      </c>
      <c r="G32" s="60">
        <v>13</v>
      </c>
      <c r="H32" s="83">
        <f t="shared" si="2"/>
        <v>2760</v>
      </c>
      <c r="I32" s="35">
        <v>18</v>
      </c>
      <c r="J32" s="84" t="s">
        <v>107</v>
      </c>
    </row>
    <row r="33" spans="1:56" ht="15" thickBot="1" x14ac:dyDescent="0.35">
      <c r="A33" s="31">
        <v>44956</v>
      </c>
      <c r="B33" s="86">
        <v>78</v>
      </c>
      <c r="C33" s="56">
        <f t="shared" si="0"/>
        <v>0.95121951219512191</v>
      </c>
      <c r="D33" s="32">
        <v>4</v>
      </c>
      <c r="E33" s="56">
        <f t="shared" si="1"/>
        <v>4.878048780487805E-2</v>
      </c>
      <c r="F33" s="98">
        <v>0.12291666666666667</v>
      </c>
      <c r="G33" s="99">
        <v>15</v>
      </c>
      <c r="H33" s="85"/>
      <c r="I33" s="86"/>
      <c r="J33" s="100"/>
      <c r="BB33" s="28">
        <v>3654</v>
      </c>
      <c r="BC33" s="96">
        <f>BA31/BB33</f>
        <v>0.94854953475643133</v>
      </c>
      <c r="BD33" s="28">
        <f>100%-BC33</f>
        <v>5.1450465243568666E-2</v>
      </c>
    </row>
    <row r="34" spans="1:56" ht="17.25" customHeight="1" thickBot="1" x14ac:dyDescent="0.35">
      <c r="A34" s="92">
        <v>44957</v>
      </c>
      <c r="B34" s="89">
        <v>88</v>
      </c>
      <c r="C34" s="61">
        <f t="shared" si="0"/>
        <v>0.97777777777777775</v>
      </c>
      <c r="D34" s="44">
        <v>2</v>
      </c>
      <c r="E34" s="61">
        <f t="shared" si="1"/>
        <v>2.2222222222222223E-2</v>
      </c>
      <c r="F34" s="94">
        <v>0.10902777777777778</v>
      </c>
      <c r="G34" s="42">
        <v>7</v>
      </c>
      <c r="H34" s="85">
        <f t="shared" si="2"/>
        <v>2220</v>
      </c>
      <c r="I34" s="86">
        <v>28</v>
      </c>
      <c r="J34" s="87">
        <f>AVERAGE(H4:H34)</f>
        <v>1850</v>
      </c>
    </row>
    <row r="35" spans="1:56" ht="20.25" customHeight="1" x14ac:dyDescent="0.3">
      <c r="A35" s="125" t="s">
        <v>136</v>
      </c>
      <c r="B35" s="126">
        <f>SUM(B4:B34)</f>
        <v>2591</v>
      </c>
      <c r="C35" s="126"/>
      <c r="D35" s="127">
        <f>SUM(D4:D34)</f>
        <v>36</v>
      </c>
      <c r="E35" s="36"/>
      <c r="F35" s="36"/>
      <c r="G35" s="36"/>
      <c r="H35" s="88">
        <v>18</v>
      </c>
      <c r="I35" s="88">
        <v>18</v>
      </c>
      <c r="J35" s="36"/>
    </row>
    <row r="36" spans="1:56" ht="21" customHeight="1" thickBot="1" x14ac:dyDescent="0.4">
      <c r="B36" s="146" t="s">
        <v>70</v>
      </c>
      <c r="C36" s="146"/>
      <c r="D36" s="146"/>
      <c r="E36" s="146"/>
      <c r="F36" s="146"/>
      <c r="G36" s="37"/>
      <c r="H36" s="36"/>
      <c r="I36" s="36"/>
      <c r="J36" s="36"/>
    </row>
    <row r="37" spans="1:56" ht="43.8" thickBot="1" x14ac:dyDescent="0.35">
      <c r="A37" s="73" t="s">
        <v>71</v>
      </c>
      <c r="B37" s="74" t="s">
        <v>72</v>
      </c>
      <c r="C37" s="74" t="s">
        <v>100</v>
      </c>
      <c r="D37" s="74" t="s">
        <v>99</v>
      </c>
      <c r="E37" s="74" t="s">
        <v>101</v>
      </c>
      <c r="F37" s="74" t="s">
        <v>73</v>
      </c>
      <c r="G37" s="54" t="s">
        <v>95</v>
      </c>
    </row>
    <row r="38" spans="1:56" ht="15" thickBot="1" x14ac:dyDescent="0.35">
      <c r="A38" s="66">
        <v>0</v>
      </c>
      <c r="B38" s="67">
        <v>0</v>
      </c>
      <c r="C38" s="56" t="e">
        <f t="shared" ref="C38:C41" si="3">B38/(B38+D38)</f>
        <v>#DIV/0!</v>
      </c>
      <c r="D38" s="67">
        <v>0</v>
      </c>
      <c r="E38" s="56" t="e">
        <f t="shared" ref="E38:E61" si="4">D38/(D38+B38)</f>
        <v>#DIV/0!</v>
      </c>
      <c r="F38" s="67">
        <v>0</v>
      </c>
      <c r="G38" s="69">
        <v>0</v>
      </c>
      <c r="H38" s="62" t="s">
        <v>69</v>
      </c>
      <c r="I38" s="29" t="s">
        <v>69</v>
      </c>
    </row>
    <row r="39" spans="1:56" x14ac:dyDescent="0.3">
      <c r="A39" s="40">
        <v>1</v>
      </c>
      <c r="B39" s="32">
        <v>0</v>
      </c>
      <c r="C39" s="56" t="e">
        <f t="shared" si="3"/>
        <v>#DIV/0!</v>
      </c>
      <c r="D39" s="32">
        <v>0</v>
      </c>
      <c r="E39" s="56" t="e">
        <f t="shared" si="4"/>
        <v>#DIV/0!</v>
      </c>
      <c r="F39" s="32">
        <v>0</v>
      </c>
      <c r="G39" s="41">
        <v>0</v>
      </c>
      <c r="H39" s="59"/>
      <c r="I39" s="39">
        <v>0</v>
      </c>
    </row>
    <row r="40" spans="1:56" x14ac:dyDescent="0.3">
      <c r="A40" s="38">
        <v>2</v>
      </c>
      <c r="B40" s="34">
        <v>0</v>
      </c>
      <c r="C40" s="56" t="e">
        <f t="shared" si="3"/>
        <v>#DIV/0!</v>
      </c>
      <c r="D40" s="34">
        <v>0</v>
      </c>
      <c r="E40" s="56" t="e">
        <f t="shared" si="4"/>
        <v>#DIV/0!</v>
      </c>
      <c r="F40" s="34">
        <v>0</v>
      </c>
      <c r="G40" s="39">
        <v>0</v>
      </c>
      <c r="H40" s="58"/>
      <c r="I40" s="41">
        <v>0</v>
      </c>
    </row>
    <row r="41" spans="1:56" x14ac:dyDescent="0.3">
      <c r="A41" s="40">
        <v>3</v>
      </c>
      <c r="B41" s="32">
        <v>0</v>
      </c>
      <c r="C41" s="56" t="e">
        <f t="shared" si="3"/>
        <v>#DIV/0!</v>
      </c>
      <c r="D41" s="32">
        <v>0</v>
      </c>
      <c r="E41" s="56" t="e">
        <f t="shared" si="4"/>
        <v>#DIV/0!</v>
      </c>
      <c r="F41" s="32">
        <v>0</v>
      </c>
      <c r="G41" s="41">
        <v>0</v>
      </c>
      <c r="H41" s="59"/>
      <c r="I41" s="39">
        <v>0</v>
      </c>
    </row>
    <row r="42" spans="1:56" x14ac:dyDescent="0.3">
      <c r="A42" s="38">
        <v>4</v>
      </c>
      <c r="B42" s="34">
        <v>0</v>
      </c>
      <c r="C42" s="56" t="e">
        <f t="shared" ref="C42:C59" si="5">B42/(B42+D42)</f>
        <v>#DIV/0!</v>
      </c>
      <c r="D42" s="34">
        <v>0</v>
      </c>
      <c r="E42" s="56" t="e">
        <f t="shared" si="4"/>
        <v>#DIV/0!</v>
      </c>
      <c r="F42" s="34">
        <v>0</v>
      </c>
      <c r="G42" s="39">
        <v>0</v>
      </c>
      <c r="H42" s="58"/>
      <c r="I42" s="41">
        <v>0</v>
      </c>
    </row>
    <row r="43" spans="1:56" x14ac:dyDescent="0.3">
      <c r="A43" s="40">
        <v>5</v>
      </c>
      <c r="B43" s="32">
        <v>0</v>
      </c>
      <c r="C43" s="56">
        <f t="shared" si="5"/>
        <v>0</v>
      </c>
      <c r="D43" s="32">
        <v>1</v>
      </c>
      <c r="E43" s="56">
        <f t="shared" si="4"/>
        <v>1</v>
      </c>
      <c r="F43" s="32">
        <v>0</v>
      </c>
      <c r="G43" s="41">
        <v>0</v>
      </c>
      <c r="H43" s="59"/>
      <c r="I43" s="39">
        <v>0</v>
      </c>
    </row>
    <row r="44" spans="1:56" x14ac:dyDescent="0.3">
      <c r="A44" s="38">
        <v>6</v>
      </c>
      <c r="B44" s="34">
        <v>55</v>
      </c>
      <c r="C44" s="56">
        <f t="shared" si="5"/>
        <v>1</v>
      </c>
      <c r="D44" s="34">
        <v>0</v>
      </c>
      <c r="E44" s="56">
        <f t="shared" si="4"/>
        <v>0</v>
      </c>
      <c r="F44" s="34">
        <v>29</v>
      </c>
      <c r="G44" s="39">
        <v>6</v>
      </c>
      <c r="H44" s="58"/>
      <c r="I44" s="41">
        <v>2</v>
      </c>
    </row>
    <row r="45" spans="1:56" x14ac:dyDescent="0.3">
      <c r="A45" s="40">
        <v>7</v>
      </c>
      <c r="B45" s="32">
        <v>70</v>
      </c>
      <c r="C45" s="56">
        <f>B45/(B45+D45)</f>
        <v>0.9859154929577465</v>
      </c>
      <c r="D45" s="32">
        <v>1</v>
      </c>
      <c r="E45" s="56">
        <f t="shared" si="4"/>
        <v>1.4084507042253521E-2</v>
      </c>
      <c r="F45" s="32">
        <v>67</v>
      </c>
      <c r="G45" s="41">
        <v>4</v>
      </c>
      <c r="H45" s="59"/>
      <c r="I45" s="39">
        <v>22</v>
      </c>
    </row>
    <row r="46" spans="1:56" x14ac:dyDescent="0.3">
      <c r="A46" s="38">
        <v>8</v>
      </c>
      <c r="B46" s="34">
        <v>100</v>
      </c>
      <c r="C46" s="56">
        <f>B46/(B46+D46)</f>
        <v>0.99009900990099009</v>
      </c>
      <c r="D46" s="34">
        <v>1</v>
      </c>
      <c r="E46" s="56">
        <f t="shared" si="4"/>
        <v>9.9009900990099011E-3</v>
      </c>
      <c r="F46" s="34">
        <v>151</v>
      </c>
      <c r="G46" s="39">
        <v>4</v>
      </c>
      <c r="H46" s="58"/>
      <c r="I46" s="41">
        <v>20</v>
      </c>
    </row>
    <row r="47" spans="1:56" x14ac:dyDescent="0.3">
      <c r="A47" s="40">
        <v>9</v>
      </c>
      <c r="B47" s="32">
        <v>149</v>
      </c>
      <c r="C47" s="56">
        <f t="shared" si="5"/>
        <v>0.98026315789473684</v>
      </c>
      <c r="D47" s="32">
        <v>3</v>
      </c>
      <c r="E47" s="56">
        <f t="shared" si="4"/>
        <v>1.9736842105263157E-2</v>
      </c>
      <c r="F47" s="32">
        <v>153</v>
      </c>
      <c r="G47" s="41">
        <v>8</v>
      </c>
      <c r="H47" s="59"/>
      <c r="I47" s="39">
        <v>34</v>
      </c>
    </row>
    <row r="48" spans="1:56" x14ac:dyDescent="0.3">
      <c r="A48" s="38">
        <v>10</v>
      </c>
      <c r="B48" s="34">
        <v>229</v>
      </c>
      <c r="C48" s="56">
        <f t="shared" si="5"/>
        <v>0.9786324786324786</v>
      </c>
      <c r="D48" s="34">
        <v>5</v>
      </c>
      <c r="E48" s="56">
        <f t="shared" si="4"/>
        <v>2.1367521367521368E-2</v>
      </c>
      <c r="F48" s="34">
        <v>154</v>
      </c>
      <c r="G48" s="39">
        <v>10</v>
      </c>
      <c r="H48" s="58"/>
      <c r="I48" s="41">
        <v>44</v>
      </c>
    </row>
    <row r="49" spans="1:9" x14ac:dyDescent="0.3">
      <c r="A49" s="40">
        <v>11</v>
      </c>
      <c r="B49" s="32">
        <v>222</v>
      </c>
      <c r="C49" s="56">
        <f t="shared" si="5"/>
        <v>1</v>
      </c>
      <c r="D49" s="32">
        <v>0</v>
      </c>
      <c r="E49" s="56">
        <f t="shared" si="4"/>
        <v>0</v>
      </c>
      <c r="F49" s="32">
        <v>175</v>
      </c>
      <c r="G49" s="41">
        <v>11</v>
      </c>
      <c r="H49" s="59"/>
      <c r="I49" s="39">
        <v>56</v>
      </c>
    </row>
    <row r="50" spans="1:9" x14ac:dyDescent="0.3">
      <c r="A50" s="38">
        <v>12</v>
      </c>
      <c r="B50" s="34">
        <v>251</v>
      </c>
      <c r="C50" s="56">
        <f t="shared" si="5"/>
        <v>0.98046875</v>
      </c>
      <c r="D50" s="34">
        <v>5</v>
      </c>
      <c r="E50" s="56">
        <f t="shared" si="4"/>
        <v>1.953125E-2</v>
      </c>
      <c r="F50" s="34">
        <v>158</v>
      </c>
      <c r="G50" s="39">
        <v>14</v>
      </c>
      <c r="H50" s="58"/>
      <c r="I50" s="41">
        <v>72</v>
      </c>
    </row>
    <row r="51" spans="1:9" x14ac:dyDescent="0.3">
      <c r="A51" s="40">
        <v>13</v>
      </c>
      <c r="B51" s="32">
        <v>196</v>
      </c>
      <c r="C51" s="56">
        <f t="shared" si="5"/>
        <v>0.99492385786802029</v>
      </c>
      <c r="D51" s="32">
        <v>1</v>
      </c>
      <c r="E51" s="56">
        <f t="shared" si="4"/>
        <v>5.076142131979695E-3</v>
      </c>
      <c r="F51" s="32">
        <v>177</v>
      </c>
      <c r="G51" s="41">
        <v>12</v>
      </c>
      <c r="H51" s="59"/>
      <c r="I51" s="39">
        <v>64</v>
      </c>
    </row>
    <row r="52" spans="1:9" x14ac:dyDescent="0.3">
      <c r="A52" s="38">
        <v>14</v>
      </c>
      <c r="B52" s="34">
        <v>223</v>
      </c>
      <c r="C52" s="56">
        <f t="shared" si="5"/>
        <v>1</v>
      </c>
      <c r="D52" s="34">
        <v>0</v>
      </c>
      <c r="E52" s="56">
        <f t="shared" si="4"/>
        <v>0</v>
      </c>
      <c r="F52" s="34">
        <v>182</v>
      </c>
      <c r="G52" s="39">
        <v>6</v>
      </c>
      <c r="H52" s="58"/>
      <c r="I52" s="41">
        <v>84</v>
      </c>
    </row>
    <row r="53" spans="1:9" x14ac:dyDescent="0.3">
      <c r="A53" s="40">
        <v>15</v>
      </c>
      <c r="B53" s="32">
        <v>215</v>
      </c>
      <c r="C53" s="56">
        <f t="shared" si="5"/>
        <v>0.98623853211009171</v>
      </c>
      <c r="D53" s="32">
        <v>3</v>
      </c>
      <c r="E53" s="56">
        <f t="shared" si="4"/>
        <v>1.3761467889908258E-2</v>
      </c>
      <c r="F53" s="32">
        <v>174</v>
      </c>
      <c r="G53" s="41">
        <v>7</v>
      </c>
      <c r="H53" s="59"/>
      <c r="I53" s="39">
        <v>74</v>
      </c>
    </row>
    <row r="54" spans="1:9" x14ac:dyDescent="0.3">
      <c r="A54" s="38">
        <v>16</v>
      </c>
      <c r="B54" s="34">
        <v>216</v>
      </c>
      <c r="C54" s="56">
        <f t="shared" si="5"/>
        <v>0.99082568807339455</v>
      </c>
      <c r="D54" s="34">
        <v>2</v>
      </c>
      <c r="E54" s="56">
        <f t="shared" si="4"/>
        <v>9.1743119266055051E-3</v>
      </c>
      <c r="F54" s="34">
        <v>153</v>
      </c>
      <c r="G54" s="39">
        <v>7</v>
      </c>
      <c r="H54" s="58"/>
      <c r="I54" s="41">
        <v>82</v>
      </c>
    </row>
    <row r="55" spans="1:9" x14ac:dyDescent="0.3">
      <c r="A55" s="40">
        <v>17</v>
      </c>
      <c r="B55" s="32">
        <v>182</v>
      </c>
      <c r="C55" s="56">
        <f t="shared" si="5"/>
        <v>0.9732620320855615</v>
      </c>
      <c r="D55" s="32">
        <v>5</v>
      </c>
      <c r="E55" s="56">
        <f t="shared" si="4"/>
        <v>2.6737967914438502E-2</v>
      </c>
      <c r="F55" s="32">
        <v>174</v>
      </c>
      <c r="G55" s="41">
        <v>13</v>
      </c>
      <c r="H55" s="59"/>
      <c r="I55" s="39">
        <v>92</v>
      </c>
    </row>
    <row r="56" spans="1:9" x14ac:dyDescent="0.3">
      <c r="A56" s="38">
        <v>18</v>
      </c>
      <c r="B56" s="34">
        <v>146</v>
      </c>
      <c r="C56" s="56">
        <f t="shared" si="5"/>
        <v>0.97986577181208057</v>
      </c>
      <c r="D56" s="34">
        <v>3</v>
      </c>
      <c r="E56" s="56">
        <f t="shared" si="4"/>
        <v>2.0134228187919462E-2</v>
      </c>
      <c r="F56" s="34">
        <v>175</v>
      </c>
      <c r="G56" s="39">
        <v>8</v>
      </c>
      <c r="H56" s="58"/>
      <c r="I56" s="41">
        <v>98</v>
      </c>
    </row>
    <row r="57" spans="1:9" x14ac:dyDescent="0.3">
      <c r="A57" s="40">
        <v>19</v>
      </c>
      <c r="B57" s="32">
        <v>152</v>
      </c>
      <c r="C57" s="56">
        <f t="shared" si="5"/>
        <v>0.99346405228758172</v>
      </c>
      <c r="D57" s="32">
        <v>1</v>
      </c>
      <c r="E57" s="56">
        <f t="shared" si="4"/>
        <v>6.5359477124183009E-3</v>
      </c>
      <c r="F57" s="32">
        <v>177</v>
      </c>
      <c r="G57" s="41">
        <v>10</v>
      </c>
      <c r="H57" s="59"/>
      <c r="I57" s="39">
        <v>76</v>
      </c>
    </row>
    <row r="58" spans="1:9" x14ac:dyDescent="0.3">
      <c r="A58" s="38">
        <v>20</v>
      </c>
      <c r="B58" s="34">
        <v>91</v>
      </c>
      <c r="C58" s="56">
        <f t="shared" si="5"/>
        <v>0.98913043478260865</v>
      </c>
      <c r="D58" s="34">
        <v>1</v>
      </c>
      <c r="E58" s="56">
        <f t="shared" si="4"/>
        <v>1.0869565217391304E-2</v>
      </c>
      <c r="F58" s="34">
        <v>170</v>
      </c>
      <c r="G58" s="39">
        <v>5</v>
      </c>
      <c r="H58" s="58"/>
      <c r="I58" s="41">
        <v>56</v>
      </c>
    </row>
    <row r="59" spans="1:9" x14ac:dyDescent="0.3">
      <c r="A59" s="40">
        <v>21</v>
      </c>
      <c r="B59" s="32">
        <v>93</v>
      </c>
      <c r="C59" s="56">
        <f t="shared" si="5"/>
        <v>0.97894736842105268</v>
      </c>
      <c r="D59" s="32">
        <v>2</v>
      </c>
      <c r="E59" s="56">
        <f t="shared" si="4"/>
        <v>2.1052631578947368E-2</v>
      </c>
      <c r="F59" s="32">
        <v>137</v>
      </c>
      <c r="G59" s="41">
        <v>4</v>
      </c>
      <c r="H59" s="59"/>
      <c r="I59" s="39">
        <v>42</v>
      </c>
    </row>
    <row r="60" spans="1:9" x14ac:dyDescent="0.3">
      <c r="A60" s="38">
        <v>22</v>
      </c>
      <c r="B60" s="34">
        <v>1</v>
      </c>
      <c r="C60" s="56">
        <f t="shared" ref="C60:C61" si="6">B60/(B60+D60)</f>
        <v>0.33333333333333331</v>
      </c>
      <c r="D60" s="34">
        <v>2</v>
      </c>
      <c r="E60" s="56">
        <f t="shared" ref="E60" si="7">D60/(D60+B60)</f>
        <v>0.66666666666666663</v>
      </c>
      <c r="F60" s="34">
        <v>409</v>
      </c>
      <c r="G60" s="39">
        <v>4</v>
      </c>
      <c r="H60" s="58"/>
      <c r="I60" s="41">
        <v>56</v>
      </c>
    </row>
    <row r="61" spans="1:9" ht="15" thickBot="1" x14ac:dyDescent="0.35">
      <c r="A61" s="90">
        <v>23</v>
      </c>
      <c r="B61" s="89">
        <v>0</v>
      </c>
      <c r="C61" s="61" t="e">
        <f t="shared" si="6"/>
        <v>#DIV/0!</v>
      </c>
      <c r="D61" s="89">
        <v>0</v>
      </c>
      <c r="E61" s="61" t="e">
        <f t="shared" si="4"/>
        <v>#DIV/0!</v>
      </c>
      <c r="F61" s="89">
        <v>0</v>
      </c>
      <c r="G61" s="42">
        <v>0</v>
      </c>
      <c r="H61" s="59"/>
      <c r="I61" s="39">
        <v>10</v>
      </c>
    </row>
    <row r="62" spans="1:9" ht="21" customHeight="1" thickBot="1" x14ac:dyDescent="0.35">
      <c r="A62" s="125" t="s">
        <v>136</v>
      </c>
      <c r="B62" s="126">
        <f>SUM(B38:B61)</f>
        <v>2591</v>
      </c>
      <c r="C62" s="126"/>
      <c r="D62" s="127">
        <f>SUM(D38:D61)</f>
        <v>36</v>
      </c>
      <c r="H62" s="63">
        <f>AVERAGE(F38:F61)</f>
        <v>117.29166666666667</v>
      </c>
      <c r="I62" s="42">
        <v>0</v>
      </c>
    </row>
    <row r="63" spans="1:9" ht="18.600000000000001" thickBot="1" x14ac:dyDescent="0.4">
      <c r="B63" s="146" t="s">
        <v>74</v>
      </c>
      <c r="C63" s="146"/>
      <c r="D63" s="146"/>
      <c r="E63" s="146"/>
      <c r="F63" s="146"/>
    </row>
    <row r="64" spans="1:9" ht="43.8" thickBot="1" x14ac:dyDescent="0.35">
      <c r="A64" s="73" t="s">
        <v>75</v>
      </c>
      <c r="B64" s="74" t="s">
        <v>106</v>
      </c>
      <c r="C64" s="74" t="s">
        <v>98</v>
      </c>
      <c r="D64" s="74" t="s">
        <v>99</v>
      </c>
      <c r="E64" s="74" t="s">
        <v>68</v>
      </c>
      <c r="F64" s="74" t="s">
        <v>102</v>
      </c>
      <c r="G64" s="54" t="s">
        <v>103</v>
      </c>
    </row>
    <row r="65" spans="1:9" x14ac:dyDescent="0.3">
      <c r="A65" s="40" t="s">
        <v>76</v>
      </c>
      <c r="B65" s="32">
        <v>276</v>
      </c>
      <c r="C65" s="56">
        <f t="shared" ref="C65:C71" si="8">B65/(B65+D65)</f>
        <v>0.98571428571428577</v>
      </c>
      <c r="D65" s="32">
        <v>4</v>
      </c>
      <c r="E65" s="56">
        <f t="shared" ref="E65:E71" si="9">D65/(D65+B65)</f>
        <v>1.4285714285714285E-2</v>
      </c>
      <c r="F65" s="32">
        <v>139</v>
      </c>
      <c r="G65" s="41">
        <v>9</v>
      </c>
      <c r="H65" s="64" t="s">
        <v>69</v>
      </c>
      <c r="I65" s="43" t="s">
        <v>69</v>
      </c>
    </row>
    <row r="66" spans="1:9" x14ac:dyDescent="0.3">
      <c r="A66" s="38" t="s">
        <v>77</v>
      </c>
      <c r="B66" s="34">
        <v>477</v>
      </c>
      <c r="C66" s="56">
        <f t="shared" si="8"/>
        <v>0.97946611909650927</v>
      </c>
      <c r="D66" s="34">
        <v>10</v>
      </c>
      <c r="E66" s="56">
        <f t="shared" si="9"/>
        <v>2.0533880903490759E-2</v>
      </c>
      <c r="F66" s="34">
        <v>159</v>
      </c>
      <c r="G66" s="39">
        <v>12</v>
      </c>
      <c r="H66" s="59">
        <f>AVERAGE(F65:F71)</f>
        <v>158.85714285714286</v>
      </c>
      <c r="I66" s="39"/>
    </row>
    <row r="67" spans="1:9" x14ac:dyDescent="0.3">
      <c r="A67" s="40" t="s">
        <v>78</v>
      </c>
      <c r="B67" s="32">
        <v>475</v>
      </c>
      <c r="C67" s="56">
        <f t="shared" si="8"/>
        <v>0.98547717842323657</v>
      </c>
      <c r="D67" s="32">
        <v>7</v>
      </c>
      <c r="E67" s="56">
        <f t="shared" si="9"/>
        <v>1.4522821576763486E-2</v>
      </c>
      <c r="F67" s="32">
        <v>153</v>
      </c>
      <c r="G67" s="41">
        <v>9</v>
      </c>
      <c r="H67" s="58"/>
      <c r="I67" s="41"/>
    </row>
    <row r="68" spans="1:9" x14ac:dyDescent="0.3">
      <c r="A68" s="38" t="s">
        <v>79</v>
      </c>
      <c r="B68" s="34">
        <v>365</v>
      </c>
      <c r="C68" s="56">
        <f t="shared" si="8"/>
        <v>0.99184782608695654</v>
      </c>
      <c r="D68" s="34">
        <v>3</v>
      </c>
      <c r="E68" s="56">
        <f t="shared" si="9"/>
        <v>8.152173913043478E-3</v>
      </c>
      <c r="F68" s="34">
        <v>178</v>
      </c>
      <c r="G68" s="39">
        <v>7</v>
      </c>
      <c r="H68" s="59"/>
      <c r="I68" s="39"/>
    </row>
    <row r="69" spans="1:9" x14ac:dyDescent="0.3">
      <c r="A69" s="40" t="s">
        <v>80</v>
      </c>
      <c r="B69" s="32">
        <v>398</v>
      </c>
      <c r="C69" s="56">
        <f t="shared" si="8"/>
        <v>0.98759305210918114</v>
      </c>
      <c r="D69" s="32">
        <v>5</v>
      </c>
      <c r="E69" s="56">
        <f t="shared" si="9"/>
        <v>1.2406947890818859E-2</v>
      </c>
      <c r="F69" s="32">
        <v>188</v>
      </c>
      <c r="G69" s="41">
        <v>9</v>
      </c>
      <c r="H69" s="58"/>
      <c r="I69" s="41"/>
    </row>
    <row r="70" spans="1:9" x14ac:dyDescent="0.3">
      <c r="A70" s="38" t="s">
        <v>81</v>
      </c>
      <c r="B70" s="34">
        <v>360</v>
      </c>
      <c r="C70" s="56">
        <f t="shared" si="8"/>
        <v>0.98630136986301364</v>
      </c>
      <c r="D70" s="34">
        <v>5</v>
      </c>
      <c r="E70" s="56">
        <f t="shared" si="9"/>
        <v>1.3698630136986301E-2</v>
      </c>
      <c r="F70" s="34">
        <v>159</v>
      </c>
      <c r="G70" s="39">
        <v>7</v>
      </c>
      <c r="H70" s="59"/>
      <c r="I70" s="39"/>
    </row>
    <row r="71" spans="1:9" x14ac:dyDescent="0.3">
      <c r="A71" s="40" t="s">
        <v>82</v>
      </c>
      <c r="B71" s="32">
        <v>240</v>
      </c>
      <c r="C71" s="56">
        <f t="shared" si="8"/>
        <v>0.99173553719008267</v>
      </c>
      <c r="D71" s="32">
        <v>2</v>
      </c>
      <c r="E71" s="56">
        <f t="shared" si="9"/>
        <v>8.2644628099173556E-3</v>
      </c>
      <c r="F71" s="32">
        <v>136</v>
      </c>
      <c r="G71" s="41">
        <v>8</v>
      </c>
      <c r="H71" s="58"/>
      <c r="I71" s="41"/>
    </row>
    <row r="72" spans="1:9" ht="28.2" thickBot="1" x14ac:dyDescent="0.35">
      <c r="A72" s="125" t="s">
        <v>136</v>
      </c>
      <c r="B72" s="126">
        <f>SUM(B65:B71)</f>
        <v>2591</v>
      </c>
      <c r="C72" s="126"/>
      <c r="D72" s="127">
        <f>SUM(D65:D71)</f>
        <v>36</v>
      </c>
      <c r="H72" s="65">
        <f>SUM(F65:F71)</f>
        <v>1112</v>
      </c>
      <c r="I72" s="45"/>
    </row>
  </sheetData>
  <mergeCells count="2">
    <mergeCell ref="B36:F36"/>
    <mergeCell ref="B63:F63"/>
  </mergeCells>
  <pageMargins left="0.55118110236220474" right="0" top="0.59055118110236227" bottom="0.74803149606299213" header="0.31496062992125984" footer="0.31496062992125984"/>
  <pageSetup paperSize="8" scale="55" fitToWidth="0" orientation="portrait" r:id="rId1"/>
  <headerFooter>
    <oddFooter>&amp;L&amp;"Arial,обычный"&amp;16&amp;F&amp;RPage:&amp;P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Report</vt:lpstr>
      <vt:lpstr>Data1</vt:lpstr>
      <vt:lpstr>Data2</vt:lpstr>
      <vt:lpstr>Data3</vt:lpstr>
      <vt:lpstr>Data4</vt:lpstr>
      <vt:lpstr>Data5</vt:lpstr>
      <vt:lpstr>ABANDONS</vt:lpstr>
      <vt:lpstr>Distribution of calls</vt:lpstr>
      <vt:lpstr>Data1!table__2</vt:lpstr>
      <vt:lpstr>'Distribution of calls'!Область_печати</vt:lpstr>
      <vt:lpstr>Report!Область_печати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 TIMAKOV</cp:lastModifiedBy>
  <cp:lastPrinted>2021-03-11T07:05:30Z</cp:lastPrinted>
  <dcterms:created xsi:type="dcterms:W3CDTF">2017-10-31T15:57:35Z</dcterms:created>
  <dcterms:modified xsi:type="dcterms:W3CDTF">2023-02-02T10:30:24Z</dcterms:modified>
  <cp:category/>
</cp:coreProperties>
</file>