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0.118.3.250\TMSOreport\Idol\"/>
    </mc:Choice>
  </mc:AlternateContent>
  <xr:revisionPtr revIDLastSave="0" documentId="13_ncr:1_{41EFCB22-904A-4F0C-88F1-024BF736DE6A}" xr6:coauthVersionLast="47" xr6:coauthVersionMax="47" xr10:uidLastSave="{00000000-0000-0000-0000-000000000000}"/>
  <bookViews>
    <workbookView xWindow="-28920" yWindow="-2010" windowWidth="29040" windowHeight="17640" xr2:uid="{00000000-000D-0000-FFFF-FFFF00000000}"/>
  </bookViews>
  <sheets>
    <sheet name="Report" sheetId="1" r:id="rId1"/>
    <sheet name="Data1" sheetId="2" r:id="rId2"/>
    <sheet name="Data2" sheetId="3" r:id="rId3"/>
    <sheet name="Data3" sheetId="4" r:id="rId4"/>
    <sheet name="Data4" sheetId="5" r:id="rId5"/>
  </sheets>
  <definedNames>
    <definedName name="table__2" localSheetId="1">Data1!$A$1:$I$25</definedName>
    <definedName name="_xlnm.Print_Area" localSheetId="0">Report!$A$1:$AY$118</definedName>
  </definedNames>
  <calcPr calcId="191029"/>
</workbook>
</file>

<file path=xl/calcChain.xml><?xml version="1.0" encoding="utf-8"?>
<calcChain xmlns="http://schemas.openxmlformats.org/spreadsheetml/2006/main">
  <c r="AD114" i="1" l="1"/>
  <c r="B31" i="3"/>
  <c r="B35" i="3"/>
  <c r="D44" i="3" l="1"/>
  <c r="D45" i="3"/>
  <c r="D46" i="3"/>
  <c r="D47" i="3"/>
  <c r="D48" i="3"/>
  <c r="D42" i="3"/>
  <c r="D43" i="3"/>
  <c r="H83" i="5" l="1"/>
  <c r="D81" i="1"/>
  <c r="N109" i="5"/>
  <c r="N108" i="5"/>
  <c r="N107" i="5"/>
  <c r="N106" i="5"/>
  <c r="N105" i="5"/>
  <c r="N104" i="5"/>
  <c r="N103" i="5"/>
  <c r="N99" i="5"/>
  <c r="N98" i="5"/>
  <c r="N97" i="5"/>
  <c r="N96" i="5"/>
  <c r="N95" i="5"/>
  <c r="N94" i="5"/>
  <c r="N93" i="5"/>
  <c r="N89" i="5"/>
  <c r="N88" i="5"/>
  <c r="N87" i="5"/>
  <c r="N86" i="5"/>
  <c r="N85" i="5"/>
  <c r="N84" i="5"/>
  <c r="N83" i="5"/>
  <c r="N79" i="5"/>
  <c r="N78" i="5"/>
  <c r="N77" i="5"/>
  <c r="N76" i="5"/>
  <c r="N75" i="5"/>
  <c r="N74" i="5"/>
  <c r="N73" i="5"/>
  <c r="H109" i="5" l="1"/>
  <c r="H108" i="5"/>
  <c r="H107" i="5"/>
  <c r="H106" i="5"/>
  <c r="H105" i="5"/>
  <c r="H104" i="5"/>
  <c r="H103" i="5"/>
  <c r="H99" i="5"/>
  <c r="H98" i="5"/>
  <c r="H97" i="5"/>
  <c r="H96" i="5"/>
  <c r="H95" i="5"/>
  <c r="H94" i="5"/>
  <c r="H93" i="5"/>
  <c r="H89" i="5"/>
  <c r="H88" i="5"/>
  <c r="H87" i="5"/>
  <c r="H86" i="5"/>
  <c r="H85" i="5"/>
  <c r="H84" i="5"/>
  <c r="H74" i="5"/>
  <c r="H75" i="5"/>
  <c r="H76" i="5"/>
  <c r="H77" i="5"/>
  <c r="H78" i="5"/>
  <c r="H79" i="5"/>
  <c r="H73" i="5"/>
  <c r="B19" i="4" l="1"/>
  <c r="B20" i="4"/>
  <c r="B21" i="4"/>
  <c r="B22" i="4"/>
  <c r="B24" i="4"/>
  <c r="B25" i="4"/>
  <c r="B23" i="4"/>
  <c r="R79" i="5" l="1"/>
  <c r="T79" i="5" s="1"/>
  <c r="R77" i="5"/>
  <c r="T77" i="5" s="1"/>
  <c r="R78" i="5"/>
  <c r="T78" i="5" s="1"/>
  <c r="R76" i="5"/>
  <c r="T76" i="5" s="1"/>
  <c r="R75" i="5"/>
  <c r="T75" i="5" s="1"/>
  <c r="R74" i="5"/>
  <c r="T74" i="5" s="1"/>
  <c r="R73" i="5"/>
  <c r="T73" i="5" s="1"/>
  <c r="B32" i="3"/>
  <c r="B34" i="3" s="1"/>
  <c r="C36" i="3"/>
  <c r="F26" i="3" l="1"/>
  <c r="F30" i="3"/>
  <c r="F29" i="3"/>
  <c r="F28" i="3"/>
  <c r="F27" i="3"/>
  <c r="F31" i="3"/>
  <c r="F32" i="3"/>
  <c r="B23" i="3" s="1"/>
  <c r="B36" i="3" l="1"/>
  <c r="D82" i="1" s="1"/>
</calcChain>
</file>

<file path=xl/sharedStrings.xml><?xml version="1.0" encoding="utf-8"?>
<sst xmlns="http://schemas.openxmlformats.org/spreadsheetml/2006/main" count="328" uniqueCount="121">
  <si>
    <t>M11 15-58 TMCO call statistics</t>
  </si>
  <si>
    <t>Распределение времени ожидания для ответа клиенту</t>
  </si>
  <si>
    <t>%</t>
  </si>
  <si>
    <t>KPI-w</t>
  </si>
  <si>
    <t>KPI-u</t>
  </si>
  <si>
    <t>%unanswered min</t>
  </si>
  <si>
    <t>%unanswered max</t>
  </si>
  <si>
    <t>% Unanswered</t>
  </si>
  <si>
    <t>KPI</t>
  </si>
  <si>
    <t>Hour</t>
  </si>
  <si>
    <t>Answered</t>
  </si>
  <si>
    <t>% Answ</t>
  </si>
  <si>
    <t>Unanswered</t>
  </si>
  <si>
    <t>% Unansw</t>
  </si>
  <si>
    <t>Avg Durat.</t>
  </si>
  <si>
    <t>Avg Hold</t>
  </si>
  <si>
    <t>Login</t>
  </si>
  <si>
    <t>Logoff</t>
  </si>
  <si>
    <t>00</t>
  </si>
  <si>
    <t>0.00 %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</si>
  <si>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</si>
  <si>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</si>
  <si>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</si>
  <si>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</si>
  <si>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</si>
  <si>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</si>
  <si>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</si>
  <si>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</si>
  <si>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</si>
  <si>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</t>
  </si>
  <si>
    <t>Answer   </t>
  </si>
  <si>
    <t>Count   </t>
  </si>
  <si>
    <t>delta</t>
  </si>
  <si>
    <t>&lt;15 secs</t>
  </si>
  <si>
    <t>&lt;30 secs</t>
  </si>
  <si>
    <t>&lt;45 secs</t>
  </si>
  <si>
    <t>&lt;60 secs</t>
  </si>
  <si>
    <t>&lt;75 secs</t>
  </si>
  <si>
    <t>&lt;90 secs</t>
  </si>
  <si>
    <t>&gt;91+ secs</t>
  </si>
  <si>
    <t>Sunday</t>
  </si>
  <si>
    <t>Monday</t>
  </si>
  <si>
    <t>Tuesday</t>
  </si>
  <si>
    <t>Wednesday</t>
  </si>
  <si>
    <t>Thursday</t>
  </si>
  <si>
    <t>Friday</t>
  </si>
  <si>
    <t>Saturday</t>
  </si>
  <si>
    <t>TSIS01-2</t>
  </si>
  <si>
    <t>TSIS02</t>
  </si>
  <si>
    <t>TSIS0-2</t>
  </si>
  <si>
    <t>Other</t>
  </si>
  <si>
    <t xml:space="preserve"> </t>
  </si>
  <si>
    <t>TSI</t>
  </si>
  <si>
    <t>GIBDD</t>
  </si>
  <si>
    <t>MTTS</t>
  </si>
  <si>
    <t>Evacuation</t>
  </si>
  <si>
    <t>RA</t>
  </si>
  <si>
    <t>APD CC</t>
  </si>
  <si>
    <t>33.33 %</t>
  </si>
  <si>
    <t>2.46 %</t>
  </si>
  <si>
    <t>KPI0</t>
  </si>
  <si>
    <t>KPIDone</t>
  </si>
  <si>
    <t>Gibdd</t>
  </si>
  <si>
    <t>CPU330</t>
  </si>
  <si>
    <t>Среднее время ожидания и разговора с клиентом</t>
  </si>
  <si>
    <t>Average response time from the operator (in seconds) / Среднее время ожидания ответа от оператора (в секундах)</t>
  </si>
  <si>
    <t>Workplace 3243 (per hour) / Рабочее место 3243 (кол-во час)</t>
  </si>
  <si>
    <t>Workplace 3244 (per hour) / Рабочее место 3244 (кол-во час)</t>
  </si>
  <si>
    <t>Workplace 3245 (per hour) / Рабочее место 3245 (кол-во час)</t>
  </si>
  <si>
    <t>Workplace 3945 (per hour) / Рабочее место 3945 (кол-во час)</t>
  </si>
  <si>
    <t>Workplace 3944 (per hour) / Рабочее место 3944 (кол-во час)</t>
  </si>
  <si>
    <t>Answered calls (per hour) / Отвеченные звонки (кол-во час)</t>
  </si>
  <si>
    <t>Unanswered calls (per hour) / Не отвеченные звонки (кол-во час)</t>
  </si>
  <si>
    <t>*2323</t>
  </si>
  <si>
    <t>ТМСО AVTR</t>
  </si>
  <si>
    <t>RAS</t>
  </si>
  <si>
    <t>other</t>
  </si>
  <si>
    <t>Incoming calls per days</t>
  </si>
  <si>
    <t>Входящие звонки по дням недели</t>
  </si>
  <si>
    <t>Отвеченные и неотвеченные входящие звонки</t>
  </si>
  <si>
    <t>All incoming calls for day / Все входящие звонки за день</t>
  </si>
  <si>
    <t>The number of calls missed by the operators / Количество пропущенных звонков операторами</t>
  </si>
  <si>
    <t>The number of calls answered by the operators / Количество принятых звонков операторами</t>
  </si>
  <si>
    <t>Принятые звонки по рабочим местам операторов</t>
  </si>
  <si>
    <t>Average waiting and talking time with the client</t>
  </si>
  <si>
    <t>Client response waiting time</t>
  </si>
  <si>
    <t>Received calls in operators workplaces</t>
  </si>
  <si>
    <t>Answered and not answered incoming calls</t>
  </si>
  <si>
    <t xml:space="preserve">For </t>
  </si>
  <si>
    <t>Answered incoming calls per day per type</t>
  </si>
  <si>
    <t>Звонки по типам и по дням</t>
  </si>
  <si>
    <t>Average waiting and talking time with the client (in seconds) / Среднее время ожидания и разговора с клиентом (в секундах)</t>
  </si>
  <si>
    <t>1.76 %</t>
  </si>
  <si>
    <t>4.23 %</t>
  </si>
  <si>
    <t>1.41 %</t>
  </si>
  <si>
    <t>4.93 %</t>
  </si>
  <si>
    <t>15.14 %</t>
  </si>
  <si>
    <t>50.00 %</t>
  </si>
  <si>
    <t>7.75 %</t>
  </si>
  <si>
    <t>2.82 %</t>
  </si>
  <si>
    <t>3.17 %</t>
  </si>
  <si>
    <t>8.10 %</t>
  </si>
  <si>
    <t>8.45 %</t>
  </si>
  <si>
    <t>5.28 %</t>
  </si>
  <si>
    <t>7.04 %</t>
  </si>
  <si>
    <t>0.70 %</t>
  </si>
  <si>
    <t>0.35 %</t>
  </si>
  <si>
    <t>1.06 %</t>
  </si>
  <si>
    <t>26.01.2023</t>
  </si>
  <si>
    <t>18.69 %</t>
  </si>
  <si>
    <t>30.18 %</t>
  </si>
  <si>
    <t>24.44 %</t>
  </si>
  <si>
    <t>26.69 %</t>
  </si>
  <si>
    <t>58.32 %</t>
  </si>
  <si>
    <t>*2323_Avtodor_Auto</t>
  </si>
  <si>
    <t>TSIS0-1</t>
  </si>
  <si>
    <t>kpi</t>
  </si>
  <si>
    <t>KPI actual:</t>
  </si>
  <si>
    <t>KPI target:</t>
  </si>
  <si>
    <t>99</t>
  </si>
  <si>
    <t>KPI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</si>
</sst>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44546A"/>
      <name val="Calibri"/>
    </font>
    <font>
      <u/>
      <sz val="11"/>
      <color rgb="FF0563C1"/>
      <name val="Calibri"/>
    </font>
    <font>
      <sz val="7"/>
      <color rgb="FF333333"/>
      <name val="Verdana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</fills>
  <borders count="4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 readingOrder="1"/>
    </xf>
    <xf numFmtId="9" fontId="0" fillId="2" borderId="0" xfId="0" applyNumberFormat="1" applyFill="1"/>
    <xf numFmtId="0" fontId="0" fillId="11" borderId="0" xfId="0" applyFill="1"/>
    <xf numFmtId="0" fontId="8" fillId="2" borderId="0" xfId="0" applyFont="1" applyFill="1"/>
    <xf numFmtId="0" fontId="8" fillId="2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0" xfId="0" applyNumberFormat="1" applyFill="1"/>
    <xf numFmtId="0" fontId="9" fillId="11" borderId="0" xfId="0" applyFont="1" applyFill="1"/>
    <xf numFmtId="2" fontId="9" fillId="11" borderId="0" xfId="0" applyNumberFormat="1" applyFont="1" applyFill="1"/>
    <xf numFmtId="9" fontId="2" fillId="3" borderId="2" xfId="0" applyNumberFormat="1" applyFont="1" applyFill="1" applyBorder="1" applyAlignment="1">
      <alignment vertical="center" wrapText="1"/>
    </xf>
    <xf numFmtId="20" fontId="0" fillId="2" borderId="0" xfId="0" applyNumberFormat="1" applyFill="1"/>
    <xf numFmtId="0" fontId="1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0" fillId="12" borderId="0" xfId="0" applyFill="1"/>
    <xf numFmtId="0" fontId="5" fillId="11" borderId="0" xfId="0" applyFont="1" applyFill="1" applyAlignment="1">
      <alignment horizontal="center" vertical="center" readingOrder="1"/>
    </xf>
    <xf numFmtId="0" fontId="6" fillId="11" borderId="0" xfId="0" applyFont="1" applyFill="1" applyAlignment="1">
      <alignment horizontal="center" vertical="center" readingOrder="1"/>
    </xf>
    <xf numFmtId="0" fontId="13" fillId="5" borderId="0" xfId="0" applyFont="1" applyFill="1"/>
    <xf numFmtId="0" fontId="13" fillId="7" borderId="0" xfId="0" applyFont="1" applyFill="1"/>
    <xf numFmtId="0" fontId="14" fillId="5" borderId="0" xfId="0" applyFont="1" applyFill="1"/>
    <xf numFmtId="0" fontId="14" fillId="9" borderId="0" xfId="0" applyFont="1" applyFill="1"/>
    <xf numFmtId="0" fontId="13" fillId="8" borderId="0" xfId="0" applyFont="1" applyFill="1"/>
    <xf numFmtId="0" fontId="14" fillId="10" borderId="0" xfId="0" applyFont="1" applyFill="1"/>
    <xf numFmtId="0" fontId="13" fillId="6" borderId="0" xfId="0" applyFont="1" applyFill="1"/>
    <xf numFmtId="0" fontId="14" fillId="7" borderId="0" xfId="0" applyFont="1" applyFill="1"/>
    <xf numFmtId="0" fontId="13" fillId="12" borderId="0" xfId="0" applyFont="1" applyFill="1"/>
    <xf numFmtId="0" fontId="3" fillId="12" borderId="0" xfId="0" applyFont="1" applyFill="1"/>
    <xf numFmtId="0" fontId="3" fillId="13" borderId="0" xfId="0" applyFont="1" applyFill="1"/>
    <xf numFmtId="0" fontId="8" fillId="11" borderId="0" xfId="0" applyFont="1" applyFill="1"/>
    <xf numFmtId="14" fontId="9" fillId="11" borderId="0" xfId="0" applyNumberFormat="1" applyFont="1" applyFill="1"/>
    <xf numFmtId="0" fontId="9" fillId="5" borderId="0" xfId="0" applyFont="1" applyFill="1"/>
    <xf numFmtId="0" fontId="0" fillId="0" borderId="0" xfId="0"/>
    <xf numFmtId="0" fontId="15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" fontId="9" fillId="11" borderId="0" xfId="0" applyNumberFormat="1" applyFont="1" applyFill="1"/>
    <xf numFmtId="49" fontId="9" fillId="11" borderId="0" xfId="0" applyNumberFormat="1" applyFont="1" applyFill="1" applyAlignment="1">
      <alignment horizontal="right"/>
    </xf>
    <xf numFmtId="9" fontId="9" fillId="5" borderId="0" xfId="0" applyNumberFormat="1" applyFont="1" applyFill="1"/>
    <xf numFmtId="0" fontId="7" fillId="5" borderId="0" xfId="0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/>
    </xf>
    <xf numFmtId="0" fontId="0" fillId="5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colors>
    <mruColors>
      <color rgb="FFC4600E"/>
      <color rgb="FF799FCD"/>
      <color rgb="FFD20000"/>
      <color rgb="FFE0D144"/>
      <color rgb="FF000000"/>
      <color rgb="FF3399FF"/>
      <color rgb="FFE24848"/>
      <color rgb="FF56B6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36355682811998E-2"/>
          <c:y val="3.7245877533937002E-2"/>
          <c:w val="0.95743853903623999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Data4!$B$28:$B$51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9</c:v>
                </c:pt>
                <c:pt idx="5">
                  <c:v>19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#N/A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#N/A</c:v>
                </c:pt>
                <c:pt idx="18">
                  <c:v>3</c:v>
                </c:pt>
                <c:pt idx="19">
                  <c:v>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B96-89DB-51A4718E75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Data4!$C$28:$C$51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B96-89DB-51A4718E7561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Data4!$D$28:$D$51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B96-89DB-51A4718E7561}"/>
            </c:ext>
          </c:extLst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Data4!$E$28:$E$51</c:f>
              <c:numCache>
                <c:formatCode>General</c:formatCode>
                <c:ptCount val="24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#N/A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B96-89DB-51A4718E7561}"/>
            </c:ext>
          </c:extLst>
        </c:ser>
        <c:ser>
          <c:idx val="4"/>
          <c:order val="4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Data4!$F$28:$F$51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3-4B96-89DB-51A4718E7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Data2!$A$2:$A$8</c:f>
              <c:strCache>
                <c:ptCount val="7"/>
                <c:pt idx="0">
                  <c:v>&lt;15 secs</c:v>
                </c:pt>
                <c:pt idx="1">
                  <c:v>&lt;30 secs</c:v>
                </c:pt>
                <c:pt idx="2">
                  <c:v>&lt;45 secs</c:v>
                </c:pt>
                <c:pt idx="3">
                  <c:v>&lt;60 secs</c:v>
                </c:pt>
                <c:pt idx="4">
                  <c:v>&lt;75 secs</c:v>
                </c:pt>
                <c:pt idx="5">
                  <c:v>&lt;90 secs</c:v>
                </c:pt>
                <c:pt idx="6">
                  <c:v>&gt;91+ secs</c:v>
                </c:pt>
              </c:strCache>
            </c:strRef>
          </c:cat>
          <c:val>
            <c:numRef>
              <c:f>Data2!$C$14:$C$20</c:f>
              <c:numCache>
                <c:formatCode>General</c:formatCode>
                <c:ptCount val="7"/>
                <c:pt idx="0">
                  <c:v>272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542-AA33-672C5A6ADE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Data2!$D$14:$D$20</c:f>
              <c:numCache>
                <c:formatCode>General</c:formatCode>
                <c:ptCount val="7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4542-AA33-672C5A6ADE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Data1!$G$28:$G$51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66C-ABEC-28763329943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Data1!$F$28:$F$51</c:f>
              <c:numCache>
                <c:formatCode>General</c:formatCode>
                <c:ptCount val="24"/>
                <c:pt idx="0">
                  <c:v>114</c:v>
                </c:pt>
                <c:pt idx="1">
                  <c:v>17</c:v>
                </c:pt>
                <c:pt idx="2">
                  <c:v>50</c:v>
                </c:pt>
                <c:pt idx="3">
                  <c:v>22</c:v>
                </c:pt>
                <c:pt idx="4">
                  <c:v>38</c:v>
                </c:pt>
                <c:pt idx="5">
                  <c:v>29</c:v>
                </c:pt>
                <c:pt idx="6">
                  <c:v>50</c:v>
                </c:pt>
                <c:pt idx="7">
                  <c:v>36</c:v>
                </c:pt>
                <c:pt idx="8">
                  <c:v>68</c:v>
                </c:pt>
                <c:pt idx="9">
                  <c:v>46</c:v>
                </c:pt>
                <c:pt idx="10">
                  <c:v>63</c:v>
                </c:pt>
                <c:pt idx="11">
                  <c:v>50</c:v>
                </c:pt>
                <c:pt idx="12">
                  <c:v>29</c:v>
                </c:pt>
                <c:pt idx="13">
                  <c:v>37</c:v>
                </c:pt>
                <c:pt idx="14">
                  <c:v>66</c:v>
                </c:pt>
                <c:pt idx="15">
                  <c:v>42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48</c:v>
                </c:pt>
                <c:pt idx="20">
                  <c:v>63</c:v>
                </c:pt>
                <c:pt idx="21">
                  <c:v>66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66C-ABEC-2876332994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95802893612"/>
          <c:y val="2.8618859235976603E-2"/>
          <c:w val="0.892104197106388"/>
          <c:h val="0.73965253865891201"/>
        </c:manualLayout>
      </c:layout>
      <c:barChart>
        <c:barDir val="col"/>
        <c:grouping val="stacked"/>
        <c:varyColors val="1"/>
        <c:ser>
          <c:idx val="0"/>
          <c:order val="2"/>
          <c:tx>
            <c:v>ALL</c:v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Data3!$A$1:$A$7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Data3!$B$1:$B$7</c:f>
              <c:numCache>
                <c:formatCode>General</c:formatCode>
                <c:ptCount val="7"/>
                <c:pt idx="0">
                  <c:v>91</c:v>
                </c:pt>
                <c:pt idx="1">
                  <c:v>147</c:v>
                </c:pt>
                <c:pt idx="2">
                  <c:v>119</c:v>
                </c:pt>
                <c:pt idx="3">
                  <c:v>130</c:v>
                </c:pt>
                <c:pt idx="4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962-87CE-6A413E379FA6}"/>
            </c:ext>
          </c:extLst>
        </c:ser>
        <c:ser>
          <c:idx val="2"/>
          <c:order val="3"/>
          <c:tx>
            <c:v>KPI</c:v>
          </c:tx>
          <c:spPr>
            <a:noFill/>
            <a:ln>
              <a:noFill/>
            </a:ln>
          </c:spPr>
          <c:invertIfNegative val="0"/>
          <c:val>
            <c:numRef>
              <c:f>Data2!$D$42:$D$48</c:f>
              <c:numCache>
                <c:formatCode>0%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0.99450000000000005</c:v>
                </c:pt>
                <c:pt idx="3">
                  <c:v>0.34299999999999997</c:v>
                </c:pt>
                <c:pt idx="4">
                  <c:v>0.98340000000000005</c:v>
                </c:pt>
                <c:pt idx="5">
                  <c:v>0.56669999999999998</c:v>
                </c:pt>
                <c:pt idx="6">
                  <c:v>0.98870000000000002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B4C-46B2-9EC7-F7312EF6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  <c:extLst/>
      </c:barChart>
      <c:barChart>
        <c:barDir val="col"/>
        <c:grouping val="stacked"/>
        <c:varyColors val="1"/>
        <c:ser>
          <c:idx val="3"/>
          <c:order val="0"/>
          <c:tx>
            <c:v>Answered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Data3!$B$19:$B$25</c:f>
              <c:numCache>
                <c:formatCode>General</c:formatCode>
                <c:ptCount val="7"/>
                <c:pt idx="0">
                  <c:v>91</c:v>
                </c:pt>
                <c:pt idx="1">
                  <c:v>147</c:v>
                </c:pt>
                <c:pt idx="2">
                  <c:v>118</c:v>
                </c:pt>
                <c:pt idx="3">
                  <c:v>130</c:v>
                </c:pt>
                <c:pt idx="4">
                  <c:v>283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5-4962-87CE-6A413E379FA6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Data3!$A$1:$A$7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Data3!$D$1:$D$7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5-4962-87CE-6A413E37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3716528"/>
        <c:axId val="433718192"/>
      </c:barChart>
      <c:catAx>
        <c:axId val="750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0"/>
        <c:lblAlgn val="ctr"/>
        <c:lblOffset val="100"/>
        <c:noMultiLvlLbl val="0"/>
      </c:catAx>
      <c:valAx>
        <c:axId val="7508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091328"/>
        <c:crosses val="autoZero"/>
        <c:crossBetween val="between"/>
      </c:valAx>
      <c:valAx>
        <c:axId val="4337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3716528"/>
        <c:crosses val="max"/>
        <c:crossBetween val="between"/>
      </c:valAx>
      <c:catAx>
        <c:axId val="43371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33718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12803228886919E-2"/>
          <c:y val="0"/>
          <c:w val="0.92857409804404589"/>
          <c:h val="0.79915873613942312"/>
        </c:manualLayout>
      </c:layout>
      <c:barChart>
        <c:barDir val="col"/>
        <c:grouping val="percentStacked"/>
        <c:varyColors val="1"/>
        <c:ser>
          <c:idx val="8"/>
          <c:order val="0"/>
          <c:tx>
            <c:v>Other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Data4!$T$73:$T$79</c:f>
              <c:numCache>
                <c:formatCode>General</c:formatCode>
                <c:ptCount val="7"/>
                <c:pt idx="0">
                  <c:v>51</c:v>
                </c:pt>
                <c:pt idx="1">
                  <c:v>82</c:v>
                </c:pt>
                <c:pt idx="2">
                  <c:v>82</c:v>
                </c:pt>
                <c:pt idx="3">
                  <c:v>79</c:v>
                </c:pt>
                <c:pt idx="4">
                  <c:v>159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6-4757-9CD1-2C43DC230D63}"/>
            </c:ext>
          </c:extLst>
        </c:ser>
        <c:ser>
          <c:idx val="3"/>
          <c:order val="1"/>
          <c:tx>
            <c:v>TSI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Data4!$N$93:$N$99</c:f>
              <c:numCache>
                <c:formatCode>General</c:formatCode>
                <c:ptCount val="7"/>
                <c:pt idx="0">
                  <c:v>#N/A</c:v>
                </c:pt>
                <c:pt idx="1">
                  <c:v>12</c:v>
                </c:pt>
                <c:pt idx="2">
                  <c:v>3</c:v>
                </c:pt>
                <c:pt idx="3">
                  <c:v>7</c:v>
                </c:pt>
                <c:pt idx="4">
                  <c:v>20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56-4757-9CD1-2C43DC230D63}"/>
            </c:ext>
          </c:extLst>
        </c:ser>
        <c:ser>
          <c:idx val="7"/>
          <c:order val="2"/>
          <c:tx>
            <c:v>Road Workers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Data4!$N$103:$N$109</c:f>
              <c:numCache>
                <c:formatCode>General</c:formatCode>
                <c:ptCount val="7"/>
                <c:pt idx="0">
                  <c:v>9</c:v>
                </c:pt>
                <c:pt idx="1">
                  <c:v>15</c:v>
                </c:pt>
                <c:pt idx="2">
                  <c:v>4</c:v>
                </c:pt>
                <c:pt idx="3">
                  <c:v>7</c:v>
                </c:pt>
                <c:pt idx="4">
                  <c:v>21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6-4757-9CD1-2C43DC230D63}"/>
            </c:ext>
          </c:extLst>
        </c:ser>
        <c:ser>
          <c:idx val="4"/>
          <c:order val="3"/>
          <c:tx>
            <c:v>GIBDD</c:v>
          </c:tx>
          <c:spPr>
            <a:solidFill>
              <a:srgbClr val="799FC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Data4!$H$83:$H$89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#N/A</c:v>
                </c:pt>
                <c:pt idx="4">
                  <c:v>5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6-4757-9CD1-2C43DC230D63}"/>
            </c:ext>
          </c:extLst>
        </c:ser>
        <c:ser>
          <c:idx val="1"/>
          <c:order val="4"/>
          <c:tx>
            <c:v>Evacuation</c:v>
          </c:tx>
          <c:spPr>
            <a:solidFill>
              <a:srgbClr val="C4600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Data4!$N$83:$N$89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56-4757-9CD1-2C43DC230D63}"/>
            </c:ext>
          </c:extLst>
        </c:ser>
        <c:ser>
          <c:idx val="6"/>
          <c:order val="5"/>
          <c:tx>
            <c:v>MTTS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Data4!$H$103:$H$109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6-4757-9CD1-2C43DC230D63}"/>
            </c:ext>
          </c:extLst>
        </c:ser>
        <c:ser>
          <c:idx val="5"/>
          <c:order val="6"/>
          <c:tx>
            <c:v>ТМСО CPU330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Data4!$H$93:$H$99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#N/A</c:v>
                </c:pt>
                <c:pt idx="3">
                  <c:v>2</c:v>
                </c:pt>
                <c:pt idx="4">
                  <c:v>5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6-4757-9CD1-2C43DC230D63}"/>
            </c:ext>
          </c:extLst>
        </c:ser>
        <c:ser>
          <c:idx val="0"/>
          <c:order val="7"/>
          <c:tx>
            <c:v>ТМСО AVTR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Data4!$N$73:$N$79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56-4757-9CD1-2C43DC230D63}"/>
            </c:ext>
          </c:extLst>
        </c:ser>
        <c:ser>
          <c:idx val="2"/>
          <c:order val="8"/>
          <c:tx>
            <c:v>*2323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Data4!$H$73:$H$79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6-4757-9CD1-2C43DC230D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7509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50288912561001E-2"/>
          <c:y val="5.2936980274154E-2"/>
          <c:w val="0.96497258282743004"/>
          <c:h val="0.84981396359331995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Data1!$B$28:$B$51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  <c:pt idx="7">
                  <c:v>14</c:v>
                </c:pt>
                <c:pt idx="8">
                  <c:v>43</c:v>
                </c:pt>
                <c:pt idx="9">
                  <c:v>22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23</c:v>
                </c:pt>
                <c:pt idx="14">
                  <c:v>9</c:v>
                </c:pt>
                <c:pt idx="15">
                  <c:v>4</c:v>
                </c:pt>
                <c:pt idx="16">
                  <c:v>23</c:v>
                </c:pt>
                <c:pt idx="17">
                  <c:v>24</c:v>
                </c:pt>
                <c:pt idx="18">
                  <c:v>15</c:v>
                </c:pt>
                <c:pt idx="19">
                  <c:v>20</c:v>
                </c:pt>
                <c:pt idx="20">
                  <c:v>14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4-4A38-8EEB-83D899877C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Data1!$D$28:$D$51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4-4A38-8EEB-83D899877C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Data1!$J$28:$J$51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4-4A38-8EEB-83D899877C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129540</xdr:colOff>
      <xdr:row>6</xdr:row>
      <xdr:rowOff>102870</xdr:rowOff>
    </xdr:from>
    <xdr:to>
      <xdr:col>25</xdr:col>
      <xdr:colOff>129540</xdr:colOff>
      <xdr:row>24</xdr:row>
      <xdr:rowOff>152400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38101</xdr:colOff>
      <xdr:row>92</xdr:row>
      <xdr:rowOff>65171</xdr:rowOff>
    </xdr:from>
    <xdr:to>
      <xdr:col>50</xdr:col>
      <xdr:colOff>323851</xdr:colOff>
      <xdr:row>111</xdr:row>
      <xdr:rowOff>168509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92</xdr:row>
      <xdr:rowOff>66675</xdr:rowOff>
    </xdr:from>
    <xdr:to>
      <xdr:col>25</xdr:col>
      <xdr:colOff>140970</xdr:colOff>
      <xdr:row>111</xdr:row>
      <xdr:rowOff>168509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136332</xdr:colOff>
      <xdr:row>35</xdr:row>
      <xdr:rowOff>98541</xdr:rowOff>
    </xdr:from>
    <xdr:to>
      <xdr:col>25</xdr:col>
      <xdr:colOff>133184</xdr:colOff>
      <xdr:row>79</xdr:row>
      <xdr:rowOff>53504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AFA743DA-F654-4EA5-9A27-07D1CF4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41413</xdr:colOff>
      <xdr:row>35</xdr:row>
      <xdr:rowOff>99390</xdr:rowOff>
    </xdr:from>
    <xdr:to>
      <xdr:col>50</xdr:col>
      <xdr:colOff>294363</xdr:colOff>
      <xdr:row>79</xdr:row>
      <xdr:rowOff>56735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A5141D2-E4E1-47C7-BCCB-2E0433F95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43295</xdr:colOff>
      <xdr:row>6</xdr:row>
      <xdr:rowOff>91960</xdr:rowOff>
    </xdr:from>
    <xdr:to>
      <xdr:col>50</xdr:col>
      <xdr:colOff>285418</xdr:colOff>
      <xdr:row>24</xdr:row>
      <xdr:rowOff>151534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9241787-453C-4A72-8800-7F2F522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BA116"/>
  <sheetViews>
    <sheetView tabSelected="1" view="pageBreakPreview" topLeftCell="A70" zoomScale="85" zoomScaleNormal="85" zoomScaleSheetLayoutView="85" workbookViewId="0">
      <selection activeCell="AD115" sqref="AD115"/>
    </sheetView>
  </sheetViews>
  <sheetFormatPr defaultColWidth="9.109375" defaultRowHeight="14.4" x14ac:dyDescent="0.3"/>
  <cols>
    <col min="1" max="2" width="4.33203125" style="2" customWidth="1"/>
    <col min="3" max="3" width="9.21875" style="2" customWidth="1"/>
    <col min="4" max="4" width="8.5546875" style="2" customWidth="1"/>
    <col min="5" max="5" width="5.33203125" style="2" customWidth="1"/>
    <col min="6" max="7" width="4.33203125" style="2" customWidth="1"/>
    <col min="8" max="14" width="4.33203125" style="3" customWidth="1"/>
    <col min="15" max="15" width="4.6640625" style="3" customWidth="1"/>
    <col min="16" max="16" width="4.5546875" style="3" customWidth="1"/>
    <col min="17" max="26" width="4.6640625" style="3" customWidth="1"/>
    <col min="27" max="29" width="4.44140625" style="3" customWidth="1"/>
    <col min="30" max="30" width="6.44140625" style="3" customWidth="1"/>
    <col min="31" max="46" width="4.44140625" style="3" customWidth="1"/>
    <col min="47" max="50" width="4.6640625" style="3" customWidth="1"/>
    <col min="51" max="51" width="7.33203125" style="3" customWidth="1"/>
  </cols>
  <sheetData>
    <row r="2" spans="10:53" ht="25.95" customHeight="1" x14ac:dyDescent="0.3">
      <c r="J2" s="49" t="s">
        <v>0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0:53" ht="25.95" customHeight="1" x14ac:dyDescent="0.5">
      <c r="J3" s="50" t="s">
        <v>108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</row>
    <row r="5" spans="10:53" ht="21" customHeight="1" x14ac:dyDescent="0.3">
      <c r="M5" s="26" t="s">
        <v>86</v>
      </c>
      <c r="AA5" s="2"/>
      <c r="AB5" s="2"/>
      <c r="AC5" s="2"/>
      <c r="AD5" s="2"/>
      <c r="AE5" s="2"/>
      <c r="AF5" s="2"/>
      <c r="AG5" s="2"/>
      <c r="AM5" s="26" t="s">
        <v>87</v>
      </c>
      <c r="AZ5" s="3"/>
      <c r="BA5" s="3"/>
    </row>
    <row r="6" spans="10:53" ht="18.75" customHeight="1" x14ac:dyDescent="0.3">
      <c r="M6" s="27" t="s">
        <v>83</v>
      </c>
      <c r="AA6" s="2"/>
      <c r="AB6" s="2"/>
      <c r="AC6" s="2"/>
      <c r="AD6" s="2"/>
      <c r="AE6" s="2"/>
      <c r="AF6" s="2"/>
      <c r="AG6" s="2"/>
      <c r="AM6" s="27" t="s">
        <v>79</v>
      </c>
      <c r="AZ6" s="3"/>
      <c r="BA6" s="3"/>
    </row>
    <row r="7" spans="10:53" x14ac:dyDescent="0.3">
      <c r="AA7" s="2"/>
      <c r="AB7" s="2"/>
      <c r="AC7" s="2"/>
      <c r="AD7" s="2"/>
      <c r="AE7" s="2"/>
      <c r="AF7" s="2"/>
      <c r="AG7" s="2"/>
      <c r="AZ7" s="3"/>
      <c r="BA7" s="3"/>
    </row>
    <row r="8" spans="10:53" x14ac:dyDescent="0.3">
      <c r="AA8" s="2"/>
      <c r="AB8" s="2"/>
      <c r="AC8" s="2"/>
      <c r="AD8" s="2"/>
      <c r="AE8" s="2"/>
      <c r="AF8" s="2"/>
      <c r="AG8" s="2"/>
      <c r="AZ8" s="3"/>
      <c r="BA8" s="3"/>
    </row>
    <row r="9" spans="10:53" x14ac:dyDescent="0.3">
      <c r="AA9" s="2"/>
      <c r="AB9" s="2"/>
      <c r="AC9" s="2"/>
      <c r="AD9" s="2"/>
      <c r="AE9" s="2"/>
      <c r="AF9" s="2"/>
      <c r="AG9" s="2"/>
      <c r="AZ9" s="3"/>
      <c r="BA9" s="3"/>
    </row>
    <row r="10" spans="10:53" x14ac:dyDescent="0.3">
      <c r="AA10" s="2"/>
      <c r="AB10" s="2"/>
      <c r="AC10" s="2"/>
      <c r="AD10" s="2"/>
      <c r="AE10" s="2"/>
      <c r="AF10" s="2"/>
      <c r="AG10" s="2"/>
      <c r="AZ10" s="3"/>
      <c r="BA10" s="3"/>
    </row>
    <row r="11" spans="10:53" x14ac:dyDescent="0.3">
      <c r="AA11" s="2"/>
      <c r="AB11" s="2"/>
      <c r="AC11" s="2"/>
      <c r="AD11" s="2"/>
      <c r="AE11" s="2"/>
      <c r="AF11" s="2"/>
      <c r="AG11" s="2"/>
      <c r="AZ11" s="3"/>
      <c r="BA11" s="3"/>
    </row>
    <row r="12" spans="10:53" x14ac:dyDescent="0.3">
      <c r="AA12" s="2"/>
      <c r="AB12" s="2"/>
      <c r="AC12" s="2"/>
      <c r="AD12" s="2"/>
      <c r="AE12" s="2"/>
      <c r="AF12" s="2"/>
      <c r="AG12" s="2"/>
      <c r="AZ12" s="3"/>
      <c r="BA12" s="3"/>
    </row>
    <row r="13" spans="10:53" x14ac:dyDescent="0.3">
      <c r="AA13" s="2"/>
      <c r="AB13" s="2"/>
      <c r="AC13" s="2"/>
      <c r="AD13" s="2"/>
      <c r="AE13" s="2"/>
      <c r="AF13" s="2"/>
      <c r="AG13" s="2"/>
      <c r="AZ13" s="3"/>
      <c r="BA13" s="3"/>
    </row>
    <row r="14" spans="10:53" x14ac:dyDescent="0.3">
      <c r="AA14" s="2"/>
      <c r="AB14" s="2"/>
      <c r="AC14" s="2"/>
      <c r="AD14" s="2"/>
      <c r="AE14" s="2"/>
      <c r="AF14" s="2"/>
      <c r="AG14" s="2"/>
      <c r="AZ14" s="3"/>
      <c r="BA14" s="3"/>
    </row>
    <row r="15" spans="10:53" x14ac:dyDescent="0.3">
      <c r="AA15" s="2"/>
      <c r="AB15" s="2"/>
      <c r="AC15" s="2"/>
      <c r="AD15" s="2"/>
      <c r="AE15" s="2"/>
      <c r="AF15" s="2"/>
      <c r="AG15" s="2"/>
      <c r="AZ15" s="3"/>
      <c r="BA15" s="3"/>
    </row>
    <row r="16" spans="10:53" x14ac:dyDescent="0.3">
      <c r="AA16" s="2"/>
      <c r="AB16" s="2"/>
      <c r="AC16" s="2"/>
      <c r="AD16" s="2"/>
      <c r="AE16" s="2"/>
      <c r="AF16" s="2"/>
      <c r="AG16" s="2"/>
      <c r="AZ16" s="3"/>
      <c r="BA16" s="3"/>
    </row>
    <row r="17" spans="2:53" x14ac:dyDescent="0.3">
      <c r="AA17" s="2"/>
      <c r="AB17" s="2"/>
      <c r="AC17" s="2"/>
      <c r="AD17" s="2"/>
      <c r="AE17" s="2"/>
      <c r="AF17" s="2"/>
      <c r="AG17" s="2"/>
      <c r="AZ17" s="3"/>
      <c r="BA17" s="3"/>
    </row>
    <row r="18" spans="2:53" x14ac:dyDescent="0.3">
      <c r="AA18" s="2"/>
      <c r="AB18" s="2"/>
      <c r="AC18" s="2"/>
      <c r="AD18" s="2"/>
      <c r="AE18" s="2"/>
      <c r="AF18" s="2"/>
      <c r="AG18" s="2"/>
      <c r="AZ18" s="3"/>
      <c r="BA18" s="3"/>
    </row>
    <row r="19" spans="2:53" x14ac:dyDescent="0.3">
      <c r="AA19" s="2"/>
      <c r="AB19" s="2"/>
      <c r="AC19" s="2"/>
      <c r="AD19" s="2"/>
      <c r="AE19" s="2"/>
      <c r="AF19" s="2"/>
      <c r="AG19" s="2"/>
      <c r="AZ19" s="3"/>
      <c r="BA19" s="3"/>
    </row>
    <row r="20" spans="2:53" x14ac:dyDescent="0.3">
      <c r="AA20" s="2"/>
      <c r="AB20" s="2"/>
      <c r="AC20" s="2"/>
      <c r="AD20" s="2"/>
      <c r="AE20" s="2"/>
      <c r="AF20" s="2"/>
      <c r="AG20" s="2"/>
      <c r="AZ20" s="3"/>
      <c r="BA20" s="3"/>
    </row>
    <row r="21" spans="2:53" x14ac:dyDescent="0.3">
      <c r="AA21" s="2"/>
      <c r="AB21" s="2"/>
      <c r="AC21" s="2"/>
      <c r="AD21" s="2"/>
      <c r="AE21" s="2"/>
      <c r="AF21" s="2"/>
      <c r="AG21" s="2"/>
      <c r="AZ21" s="3"/>
      <c r="BA21" s="3"/>
    </row>
    <row r="22" spans="2:53" ht="5.25" customHeight="1" x14ac:dyDescent="0.3">
      <c r="AA22" s="2"/>
      <c r="AB22" s="2"/>
      <c r="AC22" s="2"/>
      <c r="AD22" s="2"/>
      <c r="AE22" s="2"/>
      <c r="AF22" s="2"/>
      <c r="AG22" s="2"/>
      <c r="AZ22" s="3"/>
      <c r="BA22" s="3"/>
    </row>
    <row r="23" spans="2:53" x14ac:dyDescent="0.3">
      <c r="AA23" s="2"/>
      <c r="AB23" s="2"/>
      <c r="AC23" s="2"/>
      <c r="AD23" s="2"/>
      <c r="AE23" s="2"/>
      <c r="AF23" s="2"/>
      <c r="AG23" s="2"/>
      <c r="AZ23" s="3"/>
      <c r="BA23" s="3"/>
    </row>
    <row r="26" spans="2:53" ht="15" customHeight="1" x14ac:dyDescent="0.3">
      <c r="B26" s="29"/>
      <c r="C26" s="30" t="s">
        <v>66</v>
      </c>
      <c r="D26" s="30"/>
      <c r="E26" s="30"/>
      <c r="F26" s="30"/>
      <c r="G26" s="28"/>
      <c r="H26" s="28"/>
      <c r="I26" s="28"/>
      <c r="J26" s="28"/>
      <c r="K26" s="28"/>
      <c r="L26" s="28"/>
      <c r="M26" s="28"/>
      <c r="N26" s="28"/>
      <c r="O26" s="31"/>
      <c r="P26" s="28" t="s">
        <v>70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B26" s="35"/>
      <c r="AC26" s="30" t="s">
        <v>71</v>
      </c>
      <c r="AD26" s="30"/>
      <c r="AE26" s="30"/>
      <c r="AF26" s="30"/>
      <c r="AG26" s="28"/>
      <c r="AH26" s="28"/>
      <c r="AI26" s="28"/>
      <c r="AJ26" s="28"/>
      <c r="AK26" s="28"/>
      <c r="AL26" s="28"/>
      <c r="AM26" s="28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28"/>
      <c r="BA26" s="3"/>
    </row>
    <row r="27" spans="2:53" ht="15" customHeight="1" x14ac:dyDescent="0.3">
      <c r="B27" s="30"/>
      <c r="C27" s="30"/>
      <c r="D27" s="30"/>
      <c r="E27" s="30"/>
      <c r="F27" s="30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53" x14ac:dyDescent="0.3">
      <c r="B28" s="32"/>
      <c r="C28" s="30" t="s">
        <v>67</v>
      </c>
      <c r="D28" s="30"/>
      <c r="E28" s="30"/>
      <c r="F28" s="30"/>
      <c r="G28" s="28"/>
      <c r="H28" s="28"/>
      <c r="I28" s="28"/>
      <c r="J28" s="28"/>
      <c r="K28" s="28"/>
      <c r="L28" s="28"/>
      <c r="M28" s="28"/>
      <c r="N28" s="28"/>
      <c r="O28" s="33"/>
      <c r="P28" s="28" t="s">
        <v>69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B28" s="34"/>
      <c r="AC28" s="28" t="s">
        <v>72</v>
      </c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2:53" x14ac:dyDescent="0.3">
      <c r="B29" s="28"/>
      <c r="C29" s="30"/>
      <c r="D29" s="30"/>
      <c r="E29" s="30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2:53" x14ac:dyDescent="0.3">
      <c r="B30" s="34"/>
      <c r="C30" s="30" t="s">
        <v>68</v>
      </c>
      <c r="D30" s="30"/>
      <c r="E30" s="30"/>
      <c r="F30" s="30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2:53" ht="6.75" customHeight="1" x14ac:dyDescent="0.3">
      <c r="B31" s="30"/>
      <c r="C31" s="30"/>
      <c r="D31" s="30"/>
      <c r="E31" s="30"/>
      <c r="F31" s="30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53" ht="13.2" customHeight="1" x14ac:dyDescent="0.3">
      <c r="B32" s="30"/>
      <c r="C32" s="30"/>
      <c r="D32" s="30"/>
      <c r="E32" s="30"/>
      <c r="F32" s="30"/>
      <c r="G32" s="30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52" ht="6.75" customHeight="1" x14ac:dyDescent="0.3">
      <c r="B33" s="30"/>
      <c r="C33" s="30"/>
      <c r="D33" s="3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52" ht="20.399999999999999" customHeight="1" x14ac:dyDescent="0.3">
      <c r="B34" s="3"/>
      <c r="C34" s="3"/>
      <c r="D34" s="3"/>
      <c r="E34" s="3"/>
      <c r="F34" s="3"/>
      <c r="G34" s="3"/>
      <c r="N34" s="26" t="s">
        <v>77</v>
      </c>
      <c r="AN34" s="26" t="s">
        <v>89</v>
      </c>
      <c r="AZ34" s="3"/>
    </row>
    <row r="35" spans="2:52" ht="15" customHeight="1" x14ac:dyDescent="0.3">
      <c r="B35" s="3"/>
      <c r="C35" s="3"/>
      <c r="D35" s="3"/>
      <c r="E35" s="3"/>
      <c r="F35" s="3"/>
      <c r="G35" s="3"/>
      <c r="N35" s="27" t="s">
        <v>78</v>
      </c>
      <c r="AN35" s="27" t="s">
        <v>90</v>
      </c>
      <c r="AZ35" s="3"/>
    </row>
    <row r="36" spans="2:52" ht="15" customHeight="1" x14ac:dyDescent="0.3">
      <c r="B36" s="3"/>
      <c r="C36" s="3"/>
      <c r="D36" s="3"/>
      <c r="E36" s="3"/>
      <c r="F36" s="3"/>
      <c r="G36" s="3"/>
      <c r="AZ36" s="3"/>
    </row>
    <row r="37" spans="2:52" ht="15" customHeight="1" x14ac:dyDescent="0.3">
      <c r="B37" s="3"/>
      <c r="C37" s="3"/>
      <c r="D37" s="3"/>
      <c r="E37" s="3"/>
      <c r="F37" s="3"/>
      <c r="G37" s="3"/>
      <c r="AZ37" s="3"/>
    </row>
    <row r="38" spans="2:52" ht="15" customHeight="1" x14ac:dyDescent="0.3">
      <c r="B38" s="3"/>
      <c r="C38" s="3"/>
      <c r="D38" s="3"/>
      <c r="E38" s="3"/>
      <c r="F38" s="3"/>
      <c r="G38" s="3"/>
      <c r="AZ38" s="3"/>
    </row>
    <row r="39" spans="2:52" ht="15" customHeight="1" x14ac:dyDescent="0.3">
      <c r="B39" s="3"/>
      <c r="C39" s="3"/>
      <c r="D39" s="3"/>
      <c r="E39" s="3"/>
      <c r="F39" s="3"/>
      <c r="G39" s="3"/>
      <c r="AZ39" s="3"/>
    </row>
    <row r="40" spans="2:52" ht="15" customHeight="1" x14ac:dyDescent="0.3">
      <c r="B40" s="3"/>
      <c r="C40" s="3"/>
      <c r="D40" s="3"/>
      <c r="E40" s="3"/>
      <c r="F40" s="3"/>
      <c r="G40" s="3"/>
      <c r="AZ40" s="3"/>
    </row>
    <row r="41" spans="2:52" ht="15" customHeight="1" x14ac:dyDescent="0.3">
      <c r="B41" s="3"/>
      <c r="C41" s="3"/>
      <c r="D41" s="3"/>
      <c r="E41" s="3"/>
      <c r="F41" s="3"/>
      <c r="G41" s="3"/>
      <c r="AZ41" s="3"/>
    </row>
    <row r="42" spans="2:52" ht="15" customHeight="1" x14ac:dyDescent="0.3">
      <c r="B42" s="3"/>
      <c r="C42" s="3"/>
      <c r="D42" s="3"/>
      <c r="E42" s="3"/>
      <c r="F42" s="3"/>
      <c r="G42" s="3"/>
      <c r="AZ42" s="3"/>
    </row>
    <row r="43" spans="2:52" ht="15" customHeight="1" x14ac:dyDescent="0.3">
      <c r="B43" s="3"/>
      <c r="C43" s="3"/>
      <c r="D43" s="3"/>
      <c r="E43" s="3"/>
      <c r="F43" s="3"/>
      <c r="G43" s="3"/>
      <c r="AZ43" s="3"/>
    </row>
    <row r="44" spans="2:52" ht="15" customHeight="1" x14ac:dyDescent="0.3">
      <c r="B44" s="3"/>
      <c r="C44" s="3"/>
      <c r="D44" s="3"/>
      <c r="E44" s="3"/>
      <c r="F44" s="3"/>
      <c r="G44" s="3"/>
      <c r="AZ44" s="3"/>
    </row>
    <row r="45" spans="2:52" ht="15" customHeight="1" x14ac:dyDescent="0.3">
      <c r="B45" s="3"/>
      <c r="C45" s="3"/>
      <c r="D45" s="3"/>
      <c r="E45" s="3"/>
      <c r="F45" s="3"/>
      <c r="G45" s="3"/>
      <c r="AZ45" s="3"/>
    </row>
    <row r="46" spans="2:52" ht="15" customHeight="1" x14ac:dyDescent="0.3">
      <c r="B46" s="3"/>
      <c r="C46" s="3"/>
      <c r="D46" s="3"/>
      <c r="E46" s="3"/>
      <c r="F46" s="3"/>
      <c r="G46" s="3"/>
      <c r="AZ46" s="3"/>
    </row>
    <row r="47" spans="2:52" ht="15" customHeight="1" x14ac:dyDescent="0.3">
      <c r="B47" s="3"/>
      <c r="C47" s="3"/>
      <c r="D47" s="3"/>
      <c r="E47" s="3"/>
      <c r="F47" s="3"/>
      <c r="G47" s="3"/>
      <c r="AZ47" s="3"/>
    </row>
    <row r="48" spans="2:52" ht="15" customHeight="1" x14ac:dyDescent="0.3">
      <c r="B48" s="3"/>
      <c r="C48" s="3"/>
      <c r="D48" s="3"/>
      <c r="E48" s="3"/>
      <c r="F48" s="3"/>
      <c r="G48" s="3"/>
      <c r="AZ48" s="3"/>
    </row>
    <row r="49" spans="2:52" ht="15" customHeight="1" x14ac:dyDescent="0.3">
      <c r="B49" s="3"/>
      <c r="C49" s="3"/>
      <c r="D49" s="3"/>
      <c r="E49" s="3"/>
      <c r="F49" s="3"/>
      <c r="G49" s="3"/>
      <c r="AZ49" s="3"/>
    </row>
    <row r="50" spans="2:52" ht="15" customHeight="1" x14ac:dyDescent="0.3">
      <c r="B50" s="3"/>
      <c r="C50" s="3"/>
      <c r="D50" s="3"/>
      <c r="E50" s="3"/>
      <c r="F50" s="3"/>
      <c r="G50" s="3"/>
      <c r="AZ50" s="3"/>
    </row>
    <row r="51" spans="2:52" ht="15" customHeight="1" x14ac:dyDescent="0.3">
      <c r="B51" s="3"/>
      <c r="C51" s="3"/>
      <c r="D51" s="3"/>
      <c r="E51" s="3"/>
      <c r="F51" s="3"/>
      <c r="G51" s="3"/>
      <c r="AZ51" s="3"/>
    </row>
    <row r="52" spans="2:52" ht="15" customHeight="1" x14ac:dyDescent="0.3">
      <c r="B52" s="3"/>
      <c r="C52" s="3"/>
      <c r="D52" s="3"/>
      <c r="E52" s="3"/>
      <c r="F52" s="3"/>
      <c r="G52" s="3"/>
      <c r="AZ52" s="3"/>
    </row>
    <row r="53" spans="2:52" ht="15" customHeight="1" x14ac:dyDescent="0.3">
      <c r="B53" s="3"/>
      <c r="C53" s="3"/>
      <c r="D53" s="3"/>
      <c r="E53" s="3"/>
      <c r="F53" s="3"/>
      <c r="G53" s="3"/>
      <c r="AZ53" s="3"/>
    </row>
    <row r="54" spans="2:52" ht="15" customHeight="1" x14ac:dyDescent="0.3">
      <c r="B54" s="3"/>
      <c r="C54" s="3"/>
      <c r="D54" s="3"/>
      <c r="E54" s="3"/>
      <c r="F54" s="3"/>
      <c r="G54" s="3"/>
      <c r="AZ54" s="3"/>
    </row>
    <row r="55" spans="2:52" ht="15" customHeight="1" x14ac:dyDescent="0.3">
      <c r="B55" s="3"/>
      <c r="C55" s="3"/>
      <c r="D55" s="3"/>
      <c r="E55" s="3"/>
      <c r="F55" s="3"/>
      <c r="G55" s="3"/>
      <c r="AZ55" s="3"/>
    </row>
    <row r="56" spans="2:52" ht="15" customHeight="1" x14ac:dyDescent="0.3">
      <c r="B56" s="3"/>
      <c r="C56" s="3"/>
      <c r="D56" s="3"/>
      <c r="E56" s="3"/>
      <c r="F56" s="3"/>
      <c r="G56" s="3"/>
      <c r="AZ56" s="3"/>
    </row>
    <row r="57" spans="2:52" ht="15" customHeight="1" x14ac:dyDescent="0.3">
      <c r="B57" s="3"/>
      <c r="C57" s="3"/>
      <c r="D57" s="3"/>
      <c r="E57" s="3"/>
      <c r="F57" s="3"/>
      <c r="G57" s="3"/>
      <c r="AZ57" s="3"/>
    </row>
    <row r="58" spans="2:52" ht="15" customHeight="1" x14ac:dyDescent="0.3">
      <c r="B58" s="3"/>
      <c r="C58" s="3"/>
      <c r="D58" s="3"/>
      <c r="E58" s="3"/>
      <c r="F58" s="3"/>
      <c r="G58" s="3"/>
      <c r="AZ58" s="3"/>
    </row>
    <row r="59" spans="2:52" ht="15" customHeight="1" x14ac:dyDescent="0.3">
      <c r="B59" s="3"/>
      <c r="C59" s="3"/>
      <c r="D59" s="3"/>
      <c r="E59" s="3"/>
      <c r="F59" s="3"/>
      <c r="G59" s="3"/>
      <c r="AZ59" s="3"/>
    </row>
    <row r="60" spans="2:52" ht="15" customHeight="1" x14ac:dyDescent="0.3">
      <c r="B60" s="3"/>
      <c r="C60" s="3"/>
      <c r="D60" s="3"/>
      <c r="E60" s="3"/>
      <c r="F60" s="3"/>
      <c r="G60" s="3"/>
      <c r="AZ60" s="3"/>
    </row>
    <row r="61" spans="2:52" ht="15" customHeight="1" x14ac:dyDescent="0.3">
      <c r="B61" s="3"/>
      <c r="C61" s="3"/>
      <c r="D61" s="3"/>
      <c r="E61" s="3"/>
      <c r="F61" s="3"/>
      <c r="G61" s="3"/>
      <c r="AZ61" s="3"/>
    </row>
    <row r="62" spans="2:52" ht="15" customHeight="1" x14ac:dyDescent="0.3">
      <c r="B62" s="3"/>
      <c r="C62" s="3"/>
      <c r="D62" s="3"/>
      <c r="E62" s="3"/>
      <c r="F62" s="3"/>
      <c r="G62" s="3"/>
      <c r="AZ62" s="3"/>
    </row>
    <row r="63" spans="2:52" ht="15" customHeight="1" x14ac:dyDescent="0.3">
      <c r="B63" s="3"/>
      <c r="C63" s="3"/>
      <c r="D63" s="3"/>
      <c r="E63" s="3"/>
      <c r="F63" s="3"/>
      <c r="G63" s="3"/>
      <c r="AZ63" s="3"/>
    </row>
    <row r="64" spans="2:52" ht="15" customHeight="1" x14ac:dyDescent="0.3">
      <c r="B64" s="3"/>
      <c r="C64" s="3"/>
      <c r="D64" s="3"/>
      <c r="E64" s="3"/>
      <c r="F64" s="3"/>
      <c r="G64" s="3"/>
      <c r="AZ64" s="3"/>
    </row>
    <row r="65" spans="2:52" ht="15" customHeight="1" x14ac:dyDescent="0.3">
      <c r="B65" s="3"/>
      <c r="C65" s="3"/>
      <c r="D65" s="17"/>
      <c r="E65" s="18"/>
      <c r="F65" s="1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25"/>
      <c r="W65" s="25"/>
      <c r="X65" s="25"/>
      <c r="AD65" s="17"/>
      <c r="AE65" s="18"/>
      <c r="AF65" s="17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25"/>
      <c r="AW65" s="25"/>
      <c r="AX65" s="25"/>
      <c r="AZ65" s="3"/>
    </row>
    <row r="66" spans="2:52" ht="15" customHeight="1" x14ac:dyDescent="0.3"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25"/>
      <c r="W66" s="25"/>
      <c r="X66" s="25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25"/>
      <c r="AW66" s="25"/>
      <c r="AX66" s="25"/>
      <c r="AZ66" s="3"/>
    </row>
    <row r="67" spans="2:52" ht="15" customHeight="1" x14ac:dyDescent="0.3">
      <c r="B67" s="3"/>
      <c r="C67" s="3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Z67" s="3"/>
    </row>
    <row r="68" spans="2:52" ht="15" customHeight="1" x14ac:dyDescent="0.3">
      <c r="B68" s="3"/>
      <c r="C68" s="3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Z68" s="3"/>
    </row>
    <row r="69" spans="2:52" ht="15" customHeight="1" x14ac:dyDescent="0.3">
      <c r="B69" s="3"/>
      <c r="C69" s="3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Z69" s="3"/>
    </row>
    <row r="70" spans="2:52" ht="15" customHeight="1" x14ac:dyDescent="0.3">
      <c r="B70" s="3"/>
      <c r="C70" s="3"/>
      <c r="D70" s="17"/>
      <c r="E70" s="18"/>
      <c r="F70" s="1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AD70" s="17"/>
      <c r="AE70" s="18"/>
      <c r="AF70" s="17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Z70" s="3"/>
    </row>
    <row r="71" spans="2:52" ht="15" customHeight="1" x14ac:dyDescent="0.3"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Z71" s="3"/>
    </row>
    <row r="72" spans="2:52" ht="15" customHeight="1" x14ac:dyDescent="0.3">
      <c r="B72" s="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Z72" s="3"/>
    </row>
    <row r="73" spans="2:52" ht="15" customHeight="1" x14ac:dyDescent="0.3">
      <c r="B73" s="3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Z73" s="3"/>
    </row>
    <row r="74" spans="2:52" ht="15" customHeight="1" x14ac:dyDescent="0.3">
      <c r="B74" s="3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Z74" s="3"/>
    </row>
    <row r="75" spans="2:52" ht="15" customHeight="1" x14ac:dyDescent="0.3">
      <c r="B75" s="3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6"/>
      <c r="N75" s="25"/>
      <c r="O75" s="25"/>
      <c r="P75" s="25"/>
      <c r="Q75" s="25"/>
      <c r="R75" s="25"/>
      <c r="S75" s="25"/>
      <c r="T75" s="25"/>
      <c r="U75" s="25"/>
      <c r="V75" s="25"/>
      <c r="W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6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Z75" s="3"/>
    </row>
    <row r="76" spans="2:52" ht="15" customHeight="1" x14ac:dyDescent="0.3">
      <c r="B76" s="3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7"/>
      <c r="N76" s="25"/>
      <c r="O76" s="25"/>
      <c r="P76" s="25"/>
      <c r="Q76" s="25"/>
      <c r="R76" s="25"/>
      <c r="S76" s="25"/>
      <c r="T76" s="25"/>
      <c r="U76" s="25"/>
      <c r="V76" s="25"/>
      <c r="W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7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Z76" s="3"/>
    </row>
    <row r="77" spans="2:52" ht="15" customHeight="1" x14ac:dyDescent="0.3">
      <c r="B77" s="3"/>
      <c r="C77" s="3"/>
      <c r="D77" s="3"/>
      <c r="E77" s="3"/>
      <c r="F77" s="3"/>
      <c r="G77" s="3"/>
      <c r="AZ77" s="3"/>
    </row>
    <row r="78" spans="2:52" ht="15" customHeight="1" x14ac:dyDescent="0.3">
      <c r="B78" s="3"/>
      <c r="C78" s="3"/>
      <c r="D78" s="3"/>
      <c r="E78" s="3"/>
      <c r="F78" s="3"/>
      <c r="G78" s="3"/>
      <c r="AZ78" s="3"/>
    </row>
    <row r="79" spans="2:52" ht="15" customHeight="1" x14ac:dyDescent="0.3">
      <c r="B79" s="3"/>
      <c r="C79" s="3"/>
      <c r="D79" s="17"/>
      <c r="E79" s="18"/>
      <c r="F79" s="1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AD79" s="17"/>
      <c r="AE79" s="18"/>
      <c r="AF79" s="17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Z79" s="3"/>
    </row>
    <row r="80" spans="2:52" ht="15" customHeight="1" x14ac:dyDescent="0.3">
      <c r="B80" s="3"/>
      <c r="C80" s="3"/>
      <c r="D80" s="17"/>
      <c r="E80" s="18"/>
      <c r="F80" s="1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AD80" s="17"/>
      <c r="AE80" s="18"/>
      <c r="AF80" s="17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Z80" s="3"/>
    </row>
    <row r="81" spans="2:52" ht="15" customHeight="1" x14ac:dyDescent="0.3">
      <c r="B81" s="3"/>
      <c r="C81" s="41" t="s">
        <v>88</v>
      </c>
      <c r="D81" s="40" t="str">
        <f>J3</f>
        <v>26.01.2023</v>
      </c>
      <c r="E81" s="18"/>
      <c r="F81" s="1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AD81" s="17"/>
      <c r="AE81" s="18"/>
      <c r="AF81" s="17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Z81" s="3"/>
    </row>
    <row r="82" spans="2:52" ht="15" customHeight="1" x14ac:dyDescent="0.3">
      <c r="B82" s="3"/>
      <c r="C82" s="17" t="s">
        <v>117</v>
      </c>
      <c r="D82" s="46">
        <f>Data2!B36</f>
        <v>99.484536082474222</v>
      </c>
      <c r="E82" s="17" t="s">
        <v>2</v>
      </c>
      <c r="F82" s="17"/>
      <c r="G82" s="3"/>
      <c r="AC82" s="17"/>
      <c r="AD82" s="18"/>
      <c r="AE82" s="39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2:52" ht="15" customHeight="1" x14ac:dyDescent="0.3">
      <c r="B83" s="3"/>
      <c r="C83" s="17" t="s">
        <v>118</v>
      </c>
      <c r="D83" s="47" t="s">
        <v>119</v>
      </c>
      <c r="E83" s="17" t="s">
        <v>2</v>
      </c>
      <c r="F83" s="17"/>
      <c r="G83" s="3"/>
      <c r="AC83" s="17"/>
      <c r="AD83" s="18"/>
      <c r="AE83" s="39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2:52" ht="15" customHeight="1" x14ac:dyDescent="0.3">
      <c r="C84" s="3"/>
      <c r="D84" s="3"/>
      <c r="E84" s="3"/>
      <c r="F84" s="3"/>
      <c r="G84" s="3"/>
      <c r="AC84" s="17"/>
      <c r="AD84" s="18"/>
      <c r="AE84" s="17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2:52" ht="15" customHeight="1" x14ac:dyDescent="0.3">
      <c r="C85" s="3"/>
      <c r="D85" s="5"/>
      <c r="E85" s="28" t="s">
        <v>80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AC85" s="17"/>
      <c r="AD85" s="18"/>
      <c r="AE85" s="17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2:52" ht="15" customHeight="1" x14ac:dyDescent="0.3">
      <c r="C86" s="3"/>
      <c r="D86" s="3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AC86" s="17"/>
      <c r="AD86" s="18"/>
      <c r="AE86" s="17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2:52" ht="15" customHeight="1" x14ac:dyDescent="0.3">
      <c r="C87" s="3"/>
      <c r="D87" s="4"/>
      <c r="E87" s="28" t="s">
        <v>81</v>
      </c>
      <c r="F87" s="28"/>
      <c r="G87" s="28"/>
      <c r="H87" s="28"/>
      <c r="I87" s="28"/>
      <c r="J87" s="28"/>
      <c r="K87" s="28"/>
      <c r="L87" s="28"/>
      <c r="M87" s="36"/>
      <c r="N87" s="28"/>
      <c r="O87" s="28"/>
      <c r="P87" s="28"/>
      <c r="AC87" s="17"/>
      <c r="AD87" s="18"/>
      <c r="AE87" s="17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2:52" ht="15" customHeight="1" x14ac:dyDescent="0.3">
      <c r="AC88" s="17"/>
      <c r="AD88" s="18"/>
      <c r="AE88" s="17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2:52" x14ac:dyDescent="0.3">
      <c r="D89" s="38"/>
      <c r="E89" s="28" t="s">
        <v>82</v>
      </c>
      <c r="AC89" s="25"/>
      <c r="AD89" s="28"/>
      <c r="AE89" s="28"/>
      <c r="AF89" s="28"/>
      <c r="AG89" s="28"/>
      <c r="AH89" s="28"/>
      <c r="AI89" s="28"/>
      <c r="AJ89" s="28"/>
      <c r="AK89" s="28"/>
      <c r="AL89" s="36"/>
      <c r="AM89" s="28"/>
      <c r="AN89" s="28"/>
      <c r="AO89" s="28"/>
    </row>
    <row r="90" spans="2:52" x14ac:dyDescent="0.3">
      <c r="D90" s="37"/>
      <c r="E90" s="28"/>
      <c r="AC90" s="25"/>
      <c r="AD90" s="28"/>
      <c r="AE90" s="28"/>
      <c r="AF90" s="28"/>
      <c r="AG90" s="28"/>
      <c r="AH90" s="28"/>
      <c r="AI90" s="28"/>
      <c r="AJ90" s="28"/>
      <c r="AK90" s="28"/>
      <c r="AL90" s="36"/>
      <c r="AM90" s="28"/>
      <c r="AN90" s="28"/>
      <c r="AO90" s="28"/>
    </row>
    <row r="91" spans="2:52" ht="21" customHeight="1" x14ac:dyDescent="0.3">
      <c r="M91" s="26" t="s">
        <v>84</v>
      </c>
      <c r="AL91" s="26" t="s">
        <v>85</v>
      </c>
    </row>
    <row r="92" spans="2:52" ht="18.75" customHeight="1" x14ac:dyDescent="0.3">
      <c r="M92" s="27" t="s">
        <v>64</v>
      </c>
      <c r="AL92" s="27" t="s">
        <v>1</v>
      </c>
    </row>
    <row r="95" spans="2:52" ht="21" customHeight="1" x14ac:dyDescent="0.3">
      <c r="AF95" s="9"/>
      <c r="AT95" s="9"/>
    </row>
    <row r="97" spans="2:44" ht="17.399999999999999" customHeight="1" x14ac:dyDescent="0.3"/>
    <row r="99" spans="2:44" ht="17.399999999999999" customHeight="1" x14ac:dyDescent="0.3"/>
    <row r="101" spans="2:44" ht="5.25" customHeight="1" x14ac:dyDescent="0.3"/>
    <row r="106" spans="2:44" ht="15" customHeight="1" x14ac:dyDescent="0.3"/>
    <row r="107" spans="2:44" ht="15" customHeight="1" x14ac:dyDescent="0.3"/>
    <row r="108" spans="2:44" ht="26.25" customHeight="1" x14ac:dyDescent="0.5">
      <c r="B108" s="8"/>
      <c r="AO108" s="51"/>
      <c r="AP108" s="52"/>
      <c r="AQ108" s="52"/>
      <c r="AR108" s="52"/>
    </row>
    <row r="112" spans="2:44" x14ac:dyDescent="0.3">
      <c r="G112" s="3"/>
    </row>
    <row r="113" spans="2:30" x14ac:dyDescent="0.3">
      <c r="B113" s="7"/>
      <c r="C113" s="30" t="s">
        <v>91</v>
      </c>
      <c r="D113" s="30"/>
      <c r="AB113" s="41" t="s">
        <v>120</v>
      </c>
    </row>
    <row r="114" spans="2:30" x14ac:dyDescent="0.3">
      <c r="C114" s="30"/>
      <c r="D114" s="30"/>
      <c r="G114" s="3"/>
      <c r="AB114" s="41" t="s">
        <v>117</v>
      </c>
      <c r="AD114" s="48">
        <f>Data2!F26</f>
        <v>0.96</v>
      </c>
    </row>
    <row r="115" spans="2:30" x14ac:dyDescent="0.3">
      <c r="B115" s="6"/>
      <c r="C115" s="30" t="s">
        <v>65</v>
      </c>
      <c r="D115" s="30"/>
      <c r="G115" s="3"/>
      <c r="AB115" s="41" t="s">
        <v>118</v>
      </c>
      <c r="AD115" s="48">
        <v>0.99</v>
      </c>
    </row>
    <row r="116" spans="2:30" x14ac:dyDescent="0.3">
      <c r="C116" s="30"/>
      <c r="D116" s="30"/>
    </row>
  </sheetData>
  <sheetProtection formatCells="0" formatColumns="0" formatRows="0" insertColumns="0" insertRows="0" insertHyperlinks="0" deleteColumns="0" deleteRows="0" sort="0" autoFilter="0" pivotTables="0"/>
  <mergeCells count="3">
    <mergeCell ref="J2:AX2"/>
    <mergeCell ref="J3:AX3"/>
    <mergeCell ref="AO108:AR108"/>
  </mergeCells>
  <pageMargins left="0.7" right="0.7" top="0.40699999999999997" bottom="0.75" header="0.3" footer="0.3"/>
  <pageSetup paperSize="8" scale="53" fitToHeight="0" orientation="portrait" r:id="rId1"/>
  <headerFooter>
    <oddFooter>&amp;L&amp;"Arial,обычный"&amp;16&amp;F&amp;R&amp;"Arial,обычный"&amp;14Page:&amp;P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51"/>
  <sheetViews>
    <sheetView topLeftCell="A22" workbookViewId="0">
      <selection activeCell="C56" sqref="C56"/>
    </sheetView>
  </sheetViews>
  <sheetFormatPr defaultColWidth="9.109375" defaultRowHeight="14.4" x14ac:dyDescent="0.3"/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 t="s">
        <v>18</v>
      </c>
      <c r="B2">
        <v>5</v>
      </c>
      <c r="C2" t="s">
        <v>92</v>
      </c>
      <c r="E2" t="s">
        <v>19</v>
      </c>
      <c r="F2">
        <v>22</v>
      </c>
      <c r="G2">
        <v>3</v>
      </c>
    </row>
    <row r="3" spans="1:9" x14ac:dyDescent="0.3">
      <c r="A3" t="s">
        <v>20</v>
      </c>
      <c r="B3">
        <v>12</v>
      </c>
      <c r="C3" t="s">
        <v>93</v>
      </c>
      <c r="E3" t="s">
        <v>19</v>
      </c>
      <c r="F3">
        <v>38</v>
      </c>
      <c r="G3">
        <v>3</v>
      </c>
    </row>
    <row r="4" spans="1:9" x14ac:dyDescent="0.3">
      <c r="A4" t="s">
        <v>21</v>
      </c>
      <c r="B4">
        <v>7</v>
      </c>
      <c r="C4" t="s">
        <v>59</v>
      </c>
      <c r="E4" t="s">
        <v>19</v>
      </c>
      <c r="F4">
        <v>29</v>
      </c>
      <c r="G4">
        <v>3</v>
      </c>
    </row>
    <row r="5" spans="1:9" x14ac:dyDescent="0.3">
      <c r="A5" t="s">
        <v>22</v>
      </c>
      <c r="B5">
        <v>4</v>
      </c>
      <c r="C5" t="s">
        <v>94</v>
      </c>
      <c r="E5" t="s">
        <v>19</v>
      </c>
      <c r="F5">
        <v>50</v>
      </c>
      <c r="G5">
        <v>3</v>
      </c>
    </row>
    <row r="6" spans="1:9" x14ac:dyDescent="0.3">
      <c r="A6" t="s">
        <v>23</v>
      </c>
      <c r="B6">
        <v>14</v>
      </c>
      <c r="C6" t="s">
        <v>95</v>
      </c>
      <c r="E6" t="s">
        <v>19</v>
      </c>
      <c r="F6">
        <v>36</v>
      </c>
      <c r="G6">
        <v>3</v>
      </c>
    </row>
    <row r="7" spans="1:9" x14ac:dyDescent="0.3">
      <c r="A7" t="s">
        <v>24</v>
      </c>
      <c r="B7">
        <v>43</v>
      </c>
      <c r="C7" t="s">
        <v>96</v>
      </c>
      <c r="D7">
        <v>1</v>
      </c>
      <c r="E7" t="s">
        <v>97</v>
      </c>
      <c r="F7">
        <v>68</v>
      </c>
      <c r="G7">
        <v>6</v>
      </c>
    </row>
    <row r="8" spans="1:9" x14ac:dyDescent="0.3">
      <c r="A8" t="s">
        <v>25</v>
      </c>
      <c r="B8">
        <v>22</v>
      </c>
      <c r="C8" t="s">
        <v>98</v>
      </c>
      <c r="E8" t="s">
        <v>19</v>
      </c>
      <c r="F8">
        <v>46</v>
      </c>
      <c r="G8">
        <v>5</v>
      </c>
    </row>
    <row r="9" spans="1:9" x14ac:dyDescent="0.3">
      <c r="A9" t="s">
        <v>26</v>
      </c>
      <c r="B9">
        <v>8</v>
      </c>
      <c r="C9" t="s">
        <v>99</v>
      </c>
      <c r="E9" t="s">
        <v>19</v>
      </c>
      <c r="F9">
        <v>63</v>
      </c>
      <c r="G9">
        <v>5</v>
      </c>
    </row>
    <row r="10" spans="1:9" x14ac:dyDescent="0.3">
      <c r="A10" t="s">
        <v>27</v>
      </c>
      <c r="B10">
        <v>9</v>
      </c>
      <c r="C10" t="s">
        <v>100</v>
      </c>
      <c r="E10" t="s">
        <v>19</v>
      </c>
      <c r="F10">
        <v>50</v>
      </c>
      <c r="G10">
        <v>4</v>
      </c>
    </row>
    <row r="11" spans="1:9" x14ac:dyDescent="0.3">
      <c r="A11" t="s">
        <v>28</v>
      </c>
      <c r="B11">
        <v>8</v>
      </c>
      <c r="C11" t="s">
        <v>99</v>
      </c>
      <c r="E11" t="s">
        <v>19</v>
      </c>
      <c r="F11">
        <v>29</v>
      </c>
      <c r="G11">
        <v>3</v>
      </c>
    </row>
    <row r="12" spans="1:9" x14ac:dyDescent="0.3">
      <c r="A12">
        <v>10</v>
      </c>
      <c r="B12">
        <v>23</v>
      </c>
      <c r="C12" t="s">
        <v>101</v>
      </c>
      <c r="E12" t="s">
        <v>19</v>
      </c>
      <c r="F12">
        <v>37</v>
      </c>
      <c r="G12">
        <v>3</v>
      </c>
    </row>
    <row r="13" spans="1:9" x14ac:dyDescent="0.3">
      <c r="A13">
        <v>11</v>
      </c>
      <c r="B13">
        <v>9</v>
      </c>
      <c r="C13" t="s">
        <v>100</v>
      </c>
      <c r="E13" t="s">
        <v>19</v>
      </c>
      <c r="F13">
        <v>66</v>
      </c>
      <c r="G13">
        <v>3</v>
      </c>
    </row>
    <row r="14" spans="1:9" x14ac:dyDescent="0.3">
      <c r="A14">
        <v>12</v>
      </c>
      <c r="B14">
        <v>4</v>
      </c>
      <c r="C14" t="s">
        <v>94</v>
      </c>
      <c r="E14" t="s">
        <v>19</v>
      </c>
      <c r="F14">
        <v>42</v>
      </c>
      <c r="G14">
        <v>3</v>
      </c>
    </row>
    <row r="15" spans="1:9" x14ac:dyDescent="0.3">
      <c r="A15">
        <v>13</v>
      </c>
      <c r="B15">
        <v>23</v>
      </c>
      <c r="C15" t="s">
        <v>101</v>
      </c>
      <c r="E15" t="s">
        <v>19</v>
      </c>
      <c r="F15">
        <v>50</v>
      </c>
      <c r="G15">
        <v>3</v>
      </c>
    </row>
    <row r="16" spans="1:9" x14ac:dyDescent="0.3">
      <c r="A16">
        <v>14</v>
      </c>
      <c r="B16">
        <v>24</v>
      </c>
      <c r="C16" t="s">
        <v>102</v>
      </c>
      <c r="E16" t="s">
        <v>19</v>
      </c>
      <c r="F16">
        <v>46</v>
      </c>
      <c r="G16">
        <v>4</v>
      </c>
    </row>
    <row r="17" spans="1:10" x14ac:dyDescent="0.3">
      <c r="A17">
        <v>15</v>
      </c>
      <c r="B17">
        <v>15</v>
      </c>
      <c r="C17" t="s">
        <v>103</v>
      </c>
      <c r="E17" t="s">
        <v>19</v>
      </c>
      <c r="F17">
        <v>42</v>
      </c>
      <c r="G17">
        <v>5</v>
      </c>
    </row>
    <row r="18" spans="1:10" x14ac:dyDescent="0.3">
      <c r="A18">
        <v>16</v>
      </c>
      <c r="B18">
        <v>20</v>
      </c>
      <c r="C18" t="s">
        <v>104</v>
      </c>
      <c r="D18">
        <v>1</v>
      </c>
      <c r="E18" t="s">
        <v>97</v>
      </c>
      <c r="F18">
        <v>48</v>
      </c>
      <c r="G18">
        <v>7</v>
      </c>
    </row>
    <row r="19" spans="1:10" x14ac:dyDescent="0.3">
      <c r="A19">
        <v>17</v>
      </c>
      <c r="B19">
        <v>14</v>
      </c>
      <c r="C19" t="s">
        <v>95</v>
      </c>
      <c r="E19" t="s">
        <v>19</v>
      </c>
      <c r="F19">
        <v>63</v>
      </c>
      <c r="G19">
        <v>3</v>
      </c>
    </row>
    <row r="20" spans="1:10" x14ac:dyDescent="0.3">
      <c r="A20">
        <v>18</v>
      </c>
      <c r="B20">
        <v>8</v>
      </c>
      <c r="C20" t="s">
        <v>99</v>
      </c>
      <c r="E20" t="s">
        <v>19</v>
      </c>
      <c r="F20">
        <v>66</v>
      </c>
      <c r="G20">
        <v>10</v>
      </c>
    </row>
    <row r="21" spans="1:10" x14ac:dyDescent="0.3">
      <c r="A21">
        <v>19</v>
      </c>
      <c r="B21">
        <v>4</v>
      </c>
      <c r="C21" t="s">
        <v>94</v>
      </c>
      <c r="E21" t="s">
        <v>19</v>
      </c>
      <c r="F21">
        <v>41</v>
      </c>
      <c r="G21">
        <v>3</v>
      </c>
    </row>
    <row r="22" spans="1:10" x14ac:dyDescent="0.3">
      <c r="A22">
        <v>20</v>
      </c>
      <c r="B22">
        <v>2</v>
      </c>
      <c r="C22" t="s">
        <v>105</v>
      </c>
      <c r="E22" t="s">
        <v>19</v>
      </c>
      <c r="F22">
        <v>37</v>
      </c>
      <c r="G22">
        <v>4</v>
      </c>
    </row>
    <row r="23" spans="1:10" x14ac:dyDescent="0.3">
      <c r="A23">
        <v>21</v>
      </c>
      <c r="B23">
        <v>1</v>
      </c>
      <c r="C23" t="s">
        <v>106</v>
      </c>
      <c r="E23" t="s">
        <v>19</v>
      </c>
      <c r="F23">
        <v>114</v>
      </c>
      <c r="G23">
        <v>3</v>
      </c>
    </row>
    <row r="24" spans="1:10" x14ac:dyDescent="0.3">
      <c r="A24">
        <v>22</v>
      </c>
      <c r="B24">
        <v>3</v>
      </c>
      <c r="C24" t="s">
        <v>107</v>
      </c>
      <c r="E24" t="s">
        <v>19</v>
      </c>
      <c r="F24">
        <v>17</v>
      </c>
      <c r="G24">
        <v>2</v>
      </c>
    </row>
    <row r="25" spans="1:10" x14ac:dyDescent="0.3">
      <c r="A25">
        <v>23</v>
      </c>
      <c r="B25">
        <v>2</v>
      </c>
      <c r="C25" t="s">
        <v>105</v>
      </c>
      <c r="E25" t="s">
        <v>19</v>
      </c>
      <c r="F25">
        <v>50</v>
      </c>
      <c r="G25">
        <v>5</v>
      </c>
    </row>
    <row r="28" spans="1:10" x14ac:dyDescent="0.3">
      <c r="A28" t="s">
        <v>29</v>
      </c>
      <c r="B28">
        <v>1</v>
      </c>
      <c r="C28" t="s">
        <v>106</v>
      </c>
      <c r="D28" t="e">
        <v>#N/A</v>
      </c>
      <c r="E28" t="s">
        <v>19</v>
      </c>
      <c r="F28">
        <v>114</v>
      </c>
      <c r="G28">
        <v>3</v>
      </c>
      <c r="J28" t="e">
        <v>#N/A</v>
      </c>
    </row>
    <row r="29" spans="1:10" x14ac:dyDescent="0.3">
      <c r="A29">
        <v>1</v>
      </c>
      <c r="B29">
        <v>3</v>
      </c>
      <c r="C29" t="s">
        <v>107</v>
      </c>
      <c r="D29" t="e">
        <v>#N/A</v>
      </c>
      <c r="E29" t="s">
        <v>19</v>
      </c>
      <c r="F29">
        <v>17</v>
      </c>
      <c r="G29">
        <v>2</v>
      </c>
      <c r="J29" t="e">
        <v>#N/A</v>
      </c>
    </row>
    <row r="30" spans="1:10" x14ac:dyDescent="0.3">
      <c r="A30">
        <v>2</v>
      </c>
      <c r="B30">
        <v>2</v>
      </c>
      <c r="C30" t="s">
        <v>105</v>
      </c>
      <c r="D30" t="e">
        <v>#N/A</v>
      </c>
      <c r="E30" t="s">
        <v>19</v>
      </c>
      <c r="F30">
        <v>50</v>
      </c>
      <c r="G30">
        <v>5</v>
      </c>
      <c r="J30" t="e">
        <v>#N/A</v>
      </c>
    </row>
    <row r="31" spans="1:10" x14ac:dyDescent="0.3">
      <c r="A31">
        <v>3</v>
      </c>
      <c r="B31">
        <v>5</v>
      </c>
      <c r="C31" t="s">
        <v>92</v>
      </c>
      <c r="D31" t="e">
        <v>#N/A</v>
      </c>
      <c r="E31" t="s">
        <v>19</v>
      </c>
      <c r="F31">
        <v>22</v>
      </c>
      <c r="G31">
        <v>3</v>
      </c>
      <c r="H31">
        <v>0</v>
      </c>
      <c r="I31">
        <v>0</v>
      </c>
      <c r="J31" t="e">
        <v>#N/A</v>
      </c>
    </row>
    <row r="32" spans="1:10" x14ac:dyDescent="0.3">
      <c r="A32">
        <v>4</v>
      </c>
      <c r="B32">
        <v>12</v>
      </c>
      <c r="C32" t="s">
        <v>93</v>
      </c>
      <c r="D32" t="e">
        <v>#N/A</v>
      </c>
      <c r="E32" t="s">
        <v>19</v>
      </c>
      <c r="F32">
        <v>38</v>
      </c>
      <c r="G32">
        <v>3</v>
      </c>
      <c r="H32">
        <v>0</v>
      </c>
      <c r="I32">
        <v>0</v>
      </c>
      <c r="J32" t="e">
        <v>#N/A</v>
      </c>
    </row>
    <row r="33" spans="1:10" x14ac:dyDescent="0.3">
      <c r="A33">
        <v>5</v>
      </c>
      <c r="B33">
        <v>7</v>
      </c>
      <c r="C33" t="s">
        <v>59</v>
      </c>
      <c r="D33" t="e">
        <v>#N/A</v>
      </c>
      <c r="E33" t="s">
        <v>19</v>
      </c>
      <c r="F33">
        <v>29</v>
      </c>
      <c r="G33">
        <v>3</v>
      </c>
      <c r="H33">
        <v>0</v>
      </c>
      <c r="I33">
        <v>0</v>
      </c>
      <c r="J33" t="e">
        <v>#N/A</v>
      </c>
    </row>
    <row r="34" spans="1:10" x14ac:dyDescent="0.3">
      <c r="A34">
        <v>6</v>
      </c>
      <c r="B34">
        <v>4</v>
      </c>
      <c r="C34" t="s">
        <v>94</v>
      </c>
      <c r="D34" t="e">
        <v>#N/A</v>
      </c>
      <c r="E34" t="s">
        <v>19</v>
      </c>
      <c r="F34">
        <v>50</v>
      </c>
      <c r="G34">
        <v>3</v>
      </c>
      <c r="H34">
        <v>0</v>
      </c>
      <c r="I34">
        <v>0</v>
      </c>
      <c r="J34" t="e">
        <v>#N/A</v>
      </c>
    </row>
    <row r="35" spans="1:10" x14ac:dyDescent="0.3">
      <c r="A35">
        <v>7</v>
      </c>
      <c r="B35">
        <v>14</v>
      </c>
      <c r="C35" t="s">
        <v>95</v>
      </c>
      <c r="D35" t="e">
        <v>#N/A</v>
      </c>
      <c r="E35" t="s">
        <v>19</v>
      </c>
      <c r="F35">
        <v>36</v>
      </c>
      <c r="G35">
        <v>3</v>
      </c>
      <c r="H35">
        <v>0</v>
      </c>
      <c r="I35">
        <v>0</v>
      </c>
      <c r="J35" t="e">
        <v>#N/A</v>
      </c>
    </row>
    <row r="36" spans="1:10" x14ac:dyDescent="0.3">
      <c r="A36">
        <v>8</v>
      </c>
      <c r="B36">
        <v>43</v>
      </c>
      <c r="C36" t="s">
        <v>96</v>
      </c>
      <c r="D36">
        <v>1</v>
      </c>
      <c r="E36" t="s">
        <v>97</v>
      </c>
      <c r="F36">
        <v>68</v>
      </c>
      <c r="G36">
        <v>6</v>
      </c>
      <c r="H36">
        <v>0</v>
      </c>
      <c r="I36">
        <v>0</v>
      </c>
      <c r="J36" t="e">
        <v>#N/A</v>
      </c>
    </row>
    <row r="37" spans="1:10" x14ac:dyDescent="0.3">
      <c r="A37">
        <v>9</v>
      </c>
      <c r="B37">
        <v>22</v>
      </c>
      <c r="C37" t="s">
        <v>98</v>
      </c>
      <c r="D37" t="e">
        <v>#N/A</v>
      </c>
      <c r="E37" t="s">
        <v>19</v>
      </c>
      <c r="F37">
        <v>46</v>
      </c>
      <c r="G37">
        <v>5</v>
      </c>
      <c r="H37">
        <v>0</v>
      </c>
      <c r="I37">
        <v>0</v>
      </c>
      <c r="J37" t="e">
        <v>#N/A</v>
      </c>
    </row>
    <row r="38" spans="1:10" x14ac:dyDescent="0.3">
      <c r="A38">
        <v>10</v>
      </c>
      <c r="B38">
        <v>8</v>
      </c>
      <c r="C38" t="s">
        <v>99</v>
      </c>
      <c r="D38" t="e">
        <v>#N/A</v>
      </c>
      <c r="E38" t="s">
        <v>19</v>
      </c>
      <c r="F38">
        <v>63</v>
      </c>
      <c r="G38">
        <v>5</v>
      </c>
      <c r="H38">
        <v>0</v>
      </c>
      <c r="I38">
        <v>0</v>
      </c>
      <c r="J38" t="e">
        <v>#N/A</v>
      </c>
    </row>
    <row r="39" spans="1:10" x14ac:dyDescent="0.3">
      <c r="A39">
        <v>11</v>
      </c>
      <c r="B39">
        <v>9</v>
      </c>
      <c r="C39" t="s">
        <v>100</v>
      </c>
      <c r="D39" t="e">
        <v>#N/A</v>
      </c>
      <c r="E39" t="s">
        <v>19</v>
      </c>
      <c r="F39">
        <v>50</v>
      </c>
      <c r="G39">
        <v>4</v>
      </c>
      <c r="H39">
        <v>0</v>
      </c>
      <c r="I39">
        <v>0</v>
      </c>
      <c r="J39" t="e">
        <v>#N/A</v>
      </c>
    </row>
    <row r="40" spans="1:10" x14ac:dyDescent="0.3">
      <c r="A40">
        <v>12</v>
      </c>
      <c r="B40">
        <v>8</v>
      </c>
      <c r="C40" t="s">
        <v>99</v>
      </c>
      <c r="D40" t="e">
        <v>#N/A</v>
      </c>
      <c r="E40" t="s">
        <v>19</v>
      </c>
      <c r="F40">
        <v>29</v>
      </c>
      <c r="G40">
        <v>3</v>
      </c>
      <c r="H40">
        <v>0</v>
      </c>
      <c r="I40">
        <v>0</v>
      </c>
      <c r="J40" t="e">
        <v>#N/A</v>
      </c>
    </row>
    <row r="41" spans="1:10" x14ac:dyDescent="0.3">
      <c r="A41">
        <v>13</v>
      </c>
      <c r="B41">
        <v>23</v>
      </c>
      <c r="C41" t="s">
        <v>101</v>
      </c>
      <c r="D41" t="e">
        <v>#N/A</v>
      </c>
      <c r="E41" t="s">
        <v>19</v>
      </c>
      <c r="F41">
        <v>37</v>
      </c>
      <c r="G41">
        <v>3</v>
      </c>
      <c r="H41">
        <v>0</v>
      </c>
      <c r="I41">
        <v>0</v>
      </c>
      <c r="J41" t="e">
        <v>#N/A</v>
      </c>
    </row>
    <row r="42" spans="1:10" x14ac:dyDescent="0.3">
      <c r="A42">
        <v>14</v>
      </c>
      <c r="B42">
        <v>9</v>
      </c>
      <c r="C42" t="s">
        <v>100</v>
      </c>
      <c r="D42" t="e">
        <v>#N/A</v>
      </c>
      <c r="E42" t="s">
        <v>19</v>
      </c>
      <c r="F42">
        <v>66</v>
      </c>
      <c r="G42">
        <v>3</v>
      </c>
      <c r="H42">
        <v>0</v>
      </c>
      <c r="I42">
        <v>0</v>
      </c>
      <c r="J42" t="e">
        <v>#N/A</v>
      </c>
    </row>
    <row r="43" spans="1:10" x14ac:dyDescent="0.3">
      <c r="A43">
        <v>15</v>
      </c>
      <c r="B43">
        <v>4</v>
      </c>
      <c r="C43" t="s">
        <v>94</v>
      </c>
      <c r="D43" t="e">
        <v>#N/A</v>
      </c>
      <c r="E43" t="s">
        <v>19</v>
      </c>
      <c r="F43">
        <v>42</v>
      </c>
      <c r="G43">
        <v>3</v>
      </c>
      <c r="H43">
        <v>0</v>
      </c>
      <c r="I43">
        <v>0</v>
      </c>
      <c r="J43" t="e">
        <v>#N/A</v>
      </c>
    </row>
    <row r="44" spans="1:10" x14ac:dyDescent="0.3">
      <c r="A44">
        <v>16</v>
      </c>
      <c r="B44">
        <v>23</v>
      </c>
      <c r="C44" t="s">
        <v>101</v>
      </c>
      <c r="D44" t="e">
        <v>#N/A</v>
      </c>
      <c r="E44" t="s">
        <v>19</v>
      </c>
      <c r="F44">
        <v>50</v>
      </c>
      <c r="G44">
        <v>3</v>
      </c>
      <c r="H44">
        <v>0</v>
      </c>
      <c r="I44">
        <v>0</v>
      </c>
      <c r="J44" t="e">
        <v>#N/A</v>
      </c>
    </row>
    <row r="45" spans="1:10" x14ac:dyDescent="0.3">
      <c r="A45">
        <v>17</v>
      </c>
      <c r="B45">
        <v>24</v>
      </c>
      <c r="C45" t="s">
        <v>102</v>
      </c>
      <c r="D45" t="e">
        <v>#N/A</v>
      </c>
      <c r="E45" t="s">
        <v>19</v>
      </c>
      <c r="F45">
        <v>46</v>
      </c>
      <c r="G45">
        <v>4</v>
      </c>
      <c r="H45">
        <v>0</v>
      </c>
      <c r="I45">
        <v>0</v>
      </c>
      <c r="J45" t="e">
        <v>#N/A</v>
      </c>
    </row>
    <row r="46" spans="1:10" x14ac:dyDescent="0.3">
      <c r="A46">
        <v>18</v>
      </c>
      <c r="B46">
        <v>15</v>
      </c>
      <c r="C46" t="s">
        <v>103</v>
      </c>
      <c r="D46" t="e">
        <v>#N/A</v>
      </c>
      <c r="E46" t="s">
        <v>19</v>
      </c>
      <c r="F46">
        <v>42</v>
      </c>
      <c r="G46">
        <v>5</v>
      </c>
      <c r="H46">
        <v>0</v>
      </c>
      <c r="I46">
        <v>0</v>
      </c>
      <c r="J46" t="e">
        <v>#N/A</v>
      </c>
    </row>
    <row r="47" spans="1:10" x14ac:dyDescent="0.3">
      <c r="A47">
        <v>19</v>
      </c>
      <c r="B47">
        <v>20</v>
      </c>
      <c r="C47" t="s">
        <v>104</v>
      </c>
      <c r="D47">
        <v>1</v>
      </c>
      <c r="E47" t="s">
        <v>97</v>
      </c>
      <c r="F47">
        <v>48</v>
      </c>
      <c r="G47">
        <v>7</v>
      </c>
      <c r="H47">
        <v>0</v>
      </c>
      <c r="I47">
        <v>0</v>
      </c>
      <c r="J47" t="e">
        <v>#N/A</v>
      </c>
    </row>
    <row r="48" spans="1:10" x14ac:dyDescent="0.3">
      <c r="A48">
        <v>20</v>
      </c>
      <c r="B48">
        <v>14</v>
      </c>
      <c r="C48" t="s">
        <v>95</v>
      </c>
      <c r="D48" t="e">
        <v>#N/A</v>
      </c>
      <c r="E48" t="s">
        <v>19</v>
      </c>
      <c r="F48">
        <v>63</v>
      </c>
      <c r="G48">
        <v>3</v>
      </c>
      <c r="H48">
        <v>0</v>
      </c>
      <c r="I48">
        <v>0</v>
      </c>
      <c r="J48" t="e">
        <v>#N/A</v>
      </c>
    </row>
    <row r="49" spans="1:10" x14ac:dyDescent="0.3">
      <c r="A49">
        <v>21</v>
      </c>
      <c r="B49">
        <v>8</v>
      </c>
      <c r="C49" t="s">
        <v>99</v>
      </c>
      <c r="D49" t="e">
        <v>#N/A</v>
      </c>
      <c r="E49" t="s">
        <v>19</v>
      </c>
      <c r="F49">
        <v>66</v>
      </c>
      <c r="G49">
        <v>10</v>
      </c>
      <c r="H49">
        <v>0</v>
      </c>
      <c r="I49">
        <v>0</v>
      </c>
      <c r="J49" t="e">
        <v>#N/A</v>
      </c>
    </row>
    <row r="50" spans="1:10" x14ac:dyDescent="0.3">
      <c r="A50">
        <v>22</v>
      </c>
      <c r="B50">
        <v>4</v>
      </c>
      <c r="C50" t="s">
        <v>94</v>
      </c>
      <c r="D50" t="e">
        <v>#N/A</v>
      </c>
      <c r="E50" t="s">
        <v>19</v>
      </c>
      <c r="F50">
        <v>41</v>
      </c>
      <c r="G50">
        <v>3</v>
      </c>
      <c r="H50">
        <v>0</v>
      </c>
      <c r="I50">
        <v>0</v>
      </c>
      <c r="J50" t="e">
        <v>#N/A</v>
      </c>
    </row>
    <row r="51" spans="1:10" x14ac:dyDescent="0.3">
      <c r="A51">
        <v>23</v>
      </c>
      <c r="B51">
        <v>2</v>
      </c>
      <c r="C51" t="s">
        <v>105</v>
      </c>
      <c r="D51" t="e">
        <v>#N/A</v>
      </c>
      <c r="E51" t="s">
        <v>19</v>
      </c>
      <c r="F51">
        <v>37</v>
      </c>
      <c r="G51">
        <v>4</v>
      </c>
      <c r="H51">
        <v>0</v>
      </c>
      <c r="I51">
        <v>0</v>
      </c>
      <c r="J51" t="e"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F48"/>
  <sheetViews>
    <sheetView topLeftCell="A10" workbookViewId="0">
      <selection activeCell="E14" sqref="E14"/>
    </sheetView>
  </sheetViews>
  <sheetFormatPr defaultColWidth="9.109375" defaultRowHeight="14.4" x14ac:dyDescent="0.3"/>
  <cols>
    <col min="1" max="1" width="10.44140625" customWidth="1"/>
    <col min="2" max="2" width="9" customWidth="1"/>
    <col min="3" max="3" width="12" customWidth="1"/>
    <col min="4" max="4" width="11.33203125" customWidth="1"/>
    <col min="5" max="6" width="9.44140625" customWidth="1"/>
    <col min="7" max="7" width="8.109375" customWidth="1"/>
    <col min="8" max="8" width="5.33203125" customWidth="1"/>
    <col min="9" max="9" width="6.33203125" customWidth="1"/>
  </cols>
  <sheetData>
    <row r="1" spans="1:6" ht="15" customHeight="1" thickBot="1" x14ac:dyDescent="0.35">
      <c r="A1" t="s">
        <v>30</v>
      </c>
      <c r="B1" t="s">
        <v>31</v>
      </c>
      <c r="C1" s="21" t="s">
        <v>32</v>
      </c>
      <c r="D1" s="21"/>
    </row>
    <row r="2" spans="1:6" ht="15" customHeight="1" thickBot="1" x14ac:dyDescent="0.35">
      <c r="A2" s="22" t="s">
        <v>33</v>
      </c>
      <c r="B2" s="22">
        <v>272</v>
      </c>
      <c r="C2" s="22">
        <v>272</v>
      </c>
      <c r="D2" s="22"/>
      <c r="F2" s="20"/>
    </row>
    <row r="3" spans="1:6" ht="15" customHeight="1" thickBot="1" x14ac:dyDescent="0.35">
      <c r="A3" s="23" t="s">
        <v>34</v>
      </c>
      <c r="B3" s="23">
        <v>280</v>
      </c>
      <c r="C3" s="23">
        <v>8</v>
      </c>
      <c r="D3" s="23"/>
    </row>
    <row r="4" spans="1:6" ht="15" customHeight="1" thickBot="1" x14ac:dyDescent="0.35">
      <c r="A4" s="22" t="s">
        <v>35</v>
      </c>
      <c r="B4" s="22">
        <v>283</v>
      </c>
      <c r="C4" s="23">
        <v>3</v>
      </c>
      <c r="D4" s="22"/>
    </row>
    <row r="5" spans="1:6" ht="15" customHeight="1" thickBot="1" x14ac:dyDescent="0.35">
      <c r="A5" s="23" t="s">
        <v>36</v>
      </c>
      <c r="B5" s="23">
        <v>284</v>
      </c>
      <c r="C5" s="23">
        <v>1</v>
      </c>
      <c r="D5" s="23"/>
    </row>
    <row r="6" spans="1:6" ht="15" customHeight="1" thickBot="1" x14ac:dyDescent="0.35">
      <c r="A6" s="22" t="s">
        <v>37</v>
      </c>
      <c r="B6" s="22">
        <v>284</v>
      </c>
      <c r="C6" s="23">
        <v>0</v>
      </c>
      <c r="D6" s="22"/>
    </row>
    <row r="7" spans="1:6" ht="15" customHeight="1" thickBot="1" x14ac:dyDescent="0.35">
      <c r="A7" s="23" t="s">
        <v>38</v>
      </c>
      <c r="B7" s="23">
        <v>284</v>
      </c>
      <c r="C7" s="23">
        <v>0</v>
      </c>
      <c r="D7" s="23"/>
    </row>
    <row r="8" spans="1:6" ht="15" customHeight="1" thickBot="1" x14ac:dyDescent="0.35">
      <c r="A8" s="22" t="s">
        <v>39</v>
      </c>
      <c r="B8" s="22">
        <v>284</v>
      </c>
      <c r="C8" s="23">
        <v>0</v>
      </c>
      <c r="D8" s="22"/>
    </row>
    <row r="13" spans="1:6" ht="15.75" customHeight="1" thickBot="1" x14ac:dyDescent="0.35">
      <c r="A13" t="s">
        <v>30</v>
      </c>
      <c r="B13" t="s">
        <v>31</v>
      </c>
      <c r="C13" s="21" t="s">
        <v>32</v>
      </c>
      <c r="D13" s="21"/>
    </row>
    <row r="14" spans="1:6" ht="15.75" customHeight="1" thickBot="1" x14ac:dyDescent="0.35">
      <c r="A14" s="22" t="s">
        <v>33</v>
      </c>
      <c r="B14" s="22"/>
      <c r="C14" s="22">
        <v>272</v>
      </c>
      <c r="D14" s="22"/>
      <c r="E14" s="10">
        <v>0.95774647887323938</v>
      </c>
      <c r="F14" s="10"/>
    </row>
    <row r="15" spans="1:6" ht="15.75" customHeight="1" thickBot="1" x14ac:dyDescent="0.35">
      <c r="A15" s="23" t="s">
        <v>34</v>
      </c>
      <c r="B15" s="23"/>
      <c r="C15" s="22">
        <v>8</v>
      </c>
      <c r="D15" s="23"/>
      <c r="E15" s="10">
        <v>2.8169014084507043E-2</v>
      </c>
      <c r="F15" s="10"/>
    </row>
    <row r="16" spans="1:6" ht="15.75" customHeight="1" thickBot="1" x14ac:dyDescent="0.35">
      <c r="A16" s="22" t="s">
        <v>35</v>
      </c>
      <c r="B16" s="22"/>
      <c r="C16" s="22">
        <v>3</v>
      </c>
      <c r="D16" s="22"/>
      <c r="E16" s="10">
        <v>1.0563380281690141E-2</v>
      </c>
      <c r="F16" s="10"/>
    </row>
    <row r="17" spans="1:6" ht="15.75" customHeight="1" thickBot="1" x14ac:dyDescent="0.35">
      <c r="A17" s="23" t="s">
        <v>36</v>
      </c>
      <c r="B17" s="23"/>
      <c r="C17" s="22">
        <v>1</v>
      </c>
      <c r="D17" s="23"/>
      <c r="E17" s="10">
        <v>3.5211267605633804E-3</v>
      </c>
      <c r="F17" s="10"/>
    </row>
    <row r="18" spans="1:6" ht="15.75" customHeight="1" thickBot="1" x14ac:dyDescent="0.35">
      <c r="A18" s="22" t="s">
        <v>37</v>
      </c>
      <c r="B18" s="22"/>
      <c r="C18" s="22">
        <v>4</v>
      </c>
      <c r="D18" s="22"/>
      <c r="E18" s="10">
        <v>0</v>
      </c>
      <c r="F18" s="10"/>
    </row>
    <row r="19" spans="1:6" ht="15.75" customHeight="1" thickBot="1" x14ac:dyDescent="0.35">
      <c r="A19" s="23" t="s">
        <v>38</v>
      </c>
      <c r="B19" s="23"/>
      <c r="C19" s="22">
        <v>4</v>
      </c>
      <c r="D19" s="23"/>
      <c r="E19" s="10">
        <v>0</v>
      </c>
      <c r="F19" s="10"/>
    </row>
    <row r="20" spans="1:6" ht="15.75" customHeight="1" thickBot="1" x14ac:dyDescent="0.35">
      <c r="A20" s="22" t="s">
        <v>39</v>
      </c>
      <c r="B20" s="22"/>
      <c r="C20" s="23"/>
      <c r="D20" s="22">
        <v>0</v>
      </c>
      <c r="E20" s="10"/>
      <c r="F20" s="10">
        <v>0</v>
      </c>
    </row>
    <row r="23" spans="1:6" x14ac:dyDescent="0.3">
      <c r="A23" s="12" t="s">
        <v>3</v>
      </c>
      <c r="B23" s="10">
        <f>1-F32</f>
        <v>1</v>
      </c>
    </row>
    <row r="25" spans="1:6" ht="15" thickBot="1" x14ac:dyDescent="0.35">
      <c r="A25" s="13" t="s">
        <v>4</v>
      </c>
      <c r="B25" s="13" t="s">
        <v>5</v>
      </c>
      <c r="C25" s="13" t="s">
        <v>6</v>
      </c>
      <c r="D25" s="14"/>
      <c r="F25" s="1" t="s">
        <v>2</v>
      </c>
    </row>
    <row r="26" spans="1:6" ht="15" thickBot="1" x14ac:dyDescent="0.35">
      <c r="A26" s="15">
        <v>1</v>
      </c>
      <c r="B26" s="15">
        <v>0</v>
      </c>
      <c r="C26" s="15">
        <v>0.1</v>
      </c>
      <c r="D26" s="14"/>
      <c r="F26" s="19">
        <f>ROUNDUP(C2/C36,2)</f>
        <v>0.96</v>
      </c>
    </row>
    <row r="27" spans="1:6" ht="15" thickBot="1" x14ac:dyDescent="0.35">
      <c r="A27" s="15">
        <v>0.75</v>
      </c>
      <c r="B27" s="15">
        <v>0.11</v>
      </c>
      <c r="C27" s="15">
        <v>0.2</v>
      </c>
      <c r="D27" s="14"/>
      <c r="F27" s="19">
        <f>ROUNDDOWN(C3/C36,2)</f>
        <v>0.02</v>
      </c>
    </row>
    <row r="28" spans="1:6" ht="15" thickBot="1" x14ac:dyDescent="0.35">
      <c r="A28" s="15">
        <v>0.5</v>
      </c>
      <c r="B28" s="15">
        <v>0.21</v>
      </c>
      <c r="C28" s="15">
        <v>0.3</v>
      </c>
      <c r="D28" s="14"/>
      <c r="F28" s="19">
        <f>ROUNDUP(C4/C36,2)</f>
        <v>0.02</v>
      </c>
    </row>
    <row r="29" spans="1:6" ht="15" thickBot="1" x14ac:dyDescent="0.35">
      <c r="A29" s="15">
        <v>0.25</v>
      </c>
      <c r="B29" s="15">
        <v>0.31</v>
      </c>
      <c r="C29" s="15">
        <v>0.4</v>
      </c>
      <c r="D29" s="14"/>
      <c r="F29" s="19">
        <f>ROUNDDOWN(C5/C36,2)</f>
        <v>0</v>
      </c>
    </row>
    <row r="30" spans="1:6" ht="15" thickBot="1" x14ac:dyDescent="0.35">
      <c r="A30" s="15">
        <v>0</v>
      </c>
      <c r="B30" s="15">
        <v>0.41</v>
      </c>
      <c r="C30" s="15">
        <v>1</v>
      </c>
      <c r="D30" s="14"/>
      <c r="F30" s="19">
        <f>ROUNDUP(C6/C36,2)</f>
        <v>0</v>
      </c>
    </row>
    <row r="31" spans="1:6" ht="15" thickBot="1" x14ac:dyDescent="0.35">
      <c r="A31" s="12" t="s">
        <v>7</v>
      </c>
      <c r="B31" s="16">
        <f>SUM(Data1!D8:D23)/SUM(Data1!B8:B23)</f>
        <v>5.1546391752577319E-3</v>
      </c>
      <c r="F31" s="19">
        <f>ROUNDDOWN(C7/C36,2)</f>
        <v>0</v>
      </c>
    </row>
    <row r="32" spans="1:6" ht="15" thickBot="1" x14ac:dyDescent="0.35">
      <c r="A32" s="12" t="s">
        <v>4</v>
      </c>
      <c r="B32" s="16">
        <f>IF(AND(B31&gt;B26,B31&lt;=C26),A26,IF(AND(B31&gt;B27,B31&lt;=C27),A27,IF(AND(B31&gt;B28,B31&lt;=C28),A28,IF(AND(B31&gt;B29,B31&lt;=C29),A29,A30))))</f>
        <v>1</v>
      </c>
      <c r="F32" s="19">
        <f>ROUNDUP(C8/C36,2)</f>
        <v>0</v>
      </c>
    </row>
    <row r="34" spans="1:5" x14ac:dyDescent="0.3">
      <c r="A34" s="12" t="s">
        <v>8</v>
      </c>
      <c r="B34" s="45">
        <f>(B23*0.8+B32*0.2-B31)*100</f>
        <v>99.484536082474222</v>
      </c>
    </row>
    <row r="35" spans="1:5" x14ac:dyDescent="0.3">
      <c r="A35" t="s">
        <v>60</v>
      </c>
      <c r="B35">
        <f>(B23*0.8+0.2)*100</f>
        <v>100</v>
      </c>
    </row>
    <row r="36" spans="1:5" x14ac:dyDescent="0.3">
      <c r="A36" t="s">
        <v>61</v>
      </c>
      <c r="B36" s="45">
        <f>IF((B31&lt;=A30),B35,B34)</f>
        <v>99.484536082474222</v>
      </c>
      <c r="C36">
        <f>SUM(C2:C8)</f>
        <v>284</v>
      </c>
    </row>
    <row r="41" spans="1:5" ht="16.2" thickBot="1" x14ac:dyDescent="0.35">
      <c r="B41" s="43" t="s">
        <v>116</v>
      </c>
    </row>
    <row r="42" spans="1:5" ht="15" thickBot="1" x14ac:dyDescent="0.35">
      <c r="B42" s="23" t="s">
        <v>40</v>
      </c>
      <c r="C42" s="44">
        <v>100</v>
      </c>
      <c r="D42" s="10">
        <f>IF(C42=0,NA(),C42)/100</f>
        <v>1</v>
      </c>
      <c r="E42" s="12"/>
    </row>
    <row r="43" spans="1:5" ht="15" thickBot="1" x14ac:dyDescent="0.35">
      <c r="B43" s="22" t="s">
        <v>41</v>
      </c>
      <c r="C43" s="44">
        <v>0</v>
      </c>
      <c r="D43" s="10" t="e">
        <f>IF(C43=0,NA(),C43)/100</f>
        <v>#N/A</v>
      </c>
      <c r="E43" s="12"/>
    </row>
    <row r="44" spans="1:5" ht="15" thickBot="1" x14ac:dyDescent="0.35">
      <c r="B44" s="24" t="s">
        <v>42</v>
      </c>
      <c r="C44" s="44">
        <v>99.45</v>
      </c>
      <c r="D44" s="10">
        <f t="shared" ref="D44:D48" si="0">IF(C44=0,NA(),C44)/100</f>
        <v>0.99450000000000005</v>
      </c>
      <c r="E44" s="12"/>
    </row>
    <row r="45" spans="1:5" ht="18.600000000000001" thickBot="1" x14ac:dyDescent="0.35">
      <c r="B45" s="22" t="s">
        <v>43</v>
      </c>
      <c r="C45" s="44">
        <v>34.299999999999997</v>
      </c>
      <c r="D45" s="10">
        <f t="shared" si="0"/>
        <v>0.34299999999999997</v>
      </c>
      <c r="E45" s="12"/>
    </row>
    <row r="46" spans="1:5" ht="15" thickBot="1" x14ac:dyDescent="0.35">
      <c r="B46" s="23" t="s">
        <v>44</v>
      </c>
      <c r="C46" s="44">
        <v>98.34</v>
      </c>
      <c r="D46" s="10">
        <f t="shared" si="0"/>
        <v>0.98340000000000005</v>
      </c>
    </row>
    <row r="47" spans="1:5" ht="15" thickBot="1" x14ac:dyDescent="0.35">
      <c r="B47" s="22" t="s">
        <v>45</v>
      </c>
      <c r="C47" s="44">
        <v>56.67</v>
      </c>
      <c r="D47" s="10">
        <f t="shared" si="0"/>
        <v>0.56669999999999998</v>
      </c>
    </row>
    <row r="48" spans="1:5" ht="15" thickBot="1" x14ac:dyDescent="0.35">
      <c r="B48" s="23" t="s">
        <v>46</v>
      </c>
      <c r="C48" s="44">
        <v>98.87</v>
      </c>
      <c r="D48" s="10">
        <f t="shared" si="0"/>
        <v>0.98870000000000002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25"/>
  <sheetViews>
    <sheetView workbookViewId="0">
      <selection activeCell="E19" sqref="E19"/>
    </sheetView>
  </sheetViews>
  <sheetFormatPr defaultColWidth="9.109375" defaultRowHeight="14.4" x14ac:dyDescent="0.3"/>
  <sheetData>
    <row r="1" spans="1:9" ht="15" customHeight="1" x14ac:dyDescent="0.3">
      <c r="A1" s="23" t="s">
        <v>40</v>
      </c>
      <c r="B1" s="23">
        <v>91</v>
      </c>
      <c r="C1" s="23" t="s">
        <v>109</v>
      </c>
      <c r="D1" s="23"/>
      <c r="E1" s="23" t="s">
        <v>19</v>
      </c>
      <c r="F1" s="23">
        <v>48</v>
      </c>
      <c r="G1" s="23">
        <v>3</v>
      </c>
      <c r="H1" s="23"/>
      <c r="I1" s="23"/>
    </row>
    <row r="2" spans="1:9" ht="15" customHeight="1" x14ac:dyDescent="0.3">
      <c r="A2" s="22" t="s">
        <v>41</v>
      </c>
      <c r="B2" s="22">
        <v>147</v>
      </c>
      <c r="C2" s="22" t="s">
        <v>110</v>
      </c>
      <c r="D2" s="22"/>
      <c r="E2" s="22" t="s">
        <v>19</v>
      </c>
      <c r="F2" s="22">
        <v>46</v>
      </c>
      <c r="G2" s="22">
        <v>3</v>
      </c>
      <c r="H2" s="22"/>
      <c r="I2" s="22"/>
    </row>
    <row r="3" spans="1:9" ht="15" customHeight="1" x14ac:dyDescent="0.3">
      <c r="A3" s="24" t="s">
        <v>42</v>
      </c>
      <c r="B3" s="24">
        <v>119</v>
      </c>
      <c r="C3" s="24" t="s">
        <v>111</v>
      </c>
      <c r="D3" s="24">
        <v>1</v>
      </c>
      <c r="E3" s="24" t="s">
        <v>58</v>
      </c>
      <c r="F3" s="24">
        <v>39</v>
      </c>
      <c r="G3" s="24">
        <v>3</v>
      </c>
      <c r="H3" s="24"/>
      <c r="I3" s="24"/>
    </row>
    <row r="4" spans="1:9" ht="18.600000000000001" customHeight="1" x14ac:dyDescent="0.3">
      <c r="A4" s="22" t="s">
        <v>43</v>
      </c>
      <c r="B4" s="22">
        <v>130</v>
      </c>
      <c r="C4" s="22" t="s">
        <v>112</v>
      </c>
      <c r="D4" s="22"/>
      <c r="E4" s="22" t="s">
        <v>19</v>
      </c>
      <c r="F4" s="22">
        <v>40</v>
      </c>
      <c r="G4" s="22">
        <v>3</v>
      </c>
      <c r="H4" s="22"/>
      <c r="I4" s="22"/>
    </row>
    <row r="5" spans="1:9" ht="15" customHeight="1" x14ac:dyDescent="0.3">
      <c r="A5" s="23" t="s">
        <v>44</v>
      </c>
      <c r="B5" s="23">
        <v>284</v>
      </c>
      <c r="C5" s="23" t="s">
        <v>113</v>
      </c>
      <c r="D5" s="23">
        <v>1</v>
      </c>
      <c r="E5" s="23" t="s">
        <v>58</v>
      </c>
      <c r="F5" s="23">
        <v>49</v>
      </c>
      <c r="G5" s="23">
        <v>4</v>
      </c>
      <c r="H5" s="23"/>
      <c r="I5" s="23"/>
    </row>
    <row r="6" spans="1:9" ht="15" customHeight="1" x14ac:dyDescent="0.3">
      <c r="A6" s="22" t="s">
        <v>45</v>
      </c>
      <c r="B6" s="22"/>
      <c r="C6" s="22" t="s">
        <v>19</v>
      </c>
      <c r="D6" s="22"/>
      <c r="E6" s="22" t="s">
        <v>19</v>
      </c>
      <c r="F6" s="22">
        <v>0</v>
      </c>
      <c r="G6" s="22">
        <v>0</v>
      </c>
      <c r="H6" s="22"/>
      <c r="I6" s="22"/>
    </row>
    <row r="7" spans="1:9" ht="15" customHeight="1" x14ac:dyDescent="0.3">
      <c r="A7" s="23" t="s">
        <v>46</v>
      </c>
      <c r="B7" s="23"/>
      <c r="C7" s="23" t="s">
        <v>19</v>
      </c>
      <c r="D7" s="23"/>
      <c r="E7" s="23" t="s">
        <v>19</v>
      </c>
      <c r="F7" s="23">
        <v>0</v>
      </c>
      <c r="G7" s="23">
        <v>0</v>
      </c>
      <c r="H7" s="23"/>
      <c r="I7" s="23"/>
    </row>
    <row r="8" spans="1:9" ht="15" customHeight="1" x14ac:dyDescent="0.3"/>
    <row r="9" spans="1:9" ht="15" customHeight="1" x14ac:dyDescent="0.3">
      <c r="A9" s="23" t="s">
        <v>40</v>
      </c>
      <c r="B9" s="23">
        <v>91</v>
      </c>
      <c r="C9" s="23" t="s">
        <v>109</v>
      </c>
      <c r="D9" s="23" t="e">
        <v>#N/A</v>
      </c>
      <c r="E9" s="23" t="s">
        <v>19</v>
      </c>
      <c r="F9" s="23">
        <v>48</v>
      </c>
      <c r="G9" s="23">
        <v>3</v>
      </c>
      <c r="H9" s="23" t="e">
        <v>#N/A</v>
      </c>
      <c r="I9" s="23" t="e">
        <v>#N/A</v>
      </c>
    </row>
    <row r="10" spans="1:9" ht="15" customHeight="1" x14ac:dyDescent="0.3">
      <c r="A10" s="22" t="s">
        <v>41</v>
      </c>
      <c r="B10" s="23">
        <v>147</v>
      </c>
      <c r="C10" s="23" t="s">
        <v>110</v>
      </c>
      <c r="D10" s="23" t="e">
        <v>#N/A</v>
      </c>
      <c r="E10" s="23" t="s">
        <v>19</v>
      </c>
      <c r="F10" s="23">
        <v>46</v>
      </c>
      <c r="G10" s="23">
        <v>3</v>
      </c>
      <c r="H10" s="23" t="e">
        <v>#N/A</v>
      </c>
      <c r="I10" s="23" t="e">
        <v>#N/A</v>
      </c>
    </row>
    <row r="11" spans="1:9" ht="15" customHeight="1" x14ac:dyDescent="0.3">
      <c r="A11" s="24" t="s">
        <v>42</v>
      </c>
      <c r="B11" s="23">
        <v>119</v>
      </c>
      <c r="C11" s="23" t="s">
        <v>111</v>
      </c>
      <c r="D11" s="23">
        <v>1</v>
      </c>
      <c r="E11" s="23" t="s">
        <v>58</v>
      </c>
      <c r="F11" s="23">
        <v>39</v>
      </c>
      <c r="G11" s="23">
        <v>3</v>
      </c>
      <c r="H11" s="23" t="e">
        <v>#N/A</v>
      </c>
      <c r="I11" s="23" t="e">
        <v>#N/A</v>
      </c>
    </row>
    <row r="12" spans="1:9" ht="18.600000000000001" customHeight="1" x14ac:dyDescent="0.3">
      <c r="A12" s="22" t="s">
        <v>43</v>
      </c>
      <c r="B12" s="23">
        <v>130</v>
      </c>
      <c r="C12" s="23" t="s">
        <v>112</v>
      </c>
      <c r="D12" s="23" t="e">
        <v>#N/A</v>
      </c>
      <c r="E12" s="23" t="s">
        <v>19</v>
      </c>
      <c r="F12" s="23">
        <v>40</v>
      </c>
      <c r="G12" s="23">
        <v>3</v>
      </c>
      <c r="H12" s="23" t="e">
        <v>#N/A</v>
      </c>
      <c r="I12" s="23" t="e">
        <v>#N/A</v>
      </c>
    </row>
    <row r="13" spans="1:9" ht="15" customHeight="1" x14ac:dyDescent="0.3">
      <c r="A13" s="23" t="s">
        <v>44</v>
      </c>
      <c r="B13" s="23">
        <v>284</v>
      </c>
      <c r="C13" s="23" t="s">
        <v>113</v>
      </c>
      <c r="D13" s="23">
        <v>1</v>
      </c>
      <c r="E13" s="23" t="s">
        <v>58</v>
      </c>
      <c r="F13" s="23">
        <v>49</v>
      </c>
      <c r="G13" s="23">
        <v>4</v>
      </c>
      <c r="H13" s="23" t="e">
        <v>#N/A</v>
      </c>
      <c r="I13" s="23" t="e">
        <v>#N/A</v>
      </c>
    </row>
    <row r="14" spans="1:9" ht="15" customHeight="1" x14ac:dyDescent="0.3">
      <c r="A14" s="22" t="s">
        <v>45</v>
      </c>
      <c r="B14" s="23" t="e">
        <v>#N/A</v>
      </c>
      <c r="C14" s="23" t="s">
        <v>19</v>
      </c>
      <c r="D14" s="23" t="e">
        <v>#N/A</v>
      </c>
      <c r="E14" s="23" t="s">
        <v>19</v>
      </c>
      <c r="F14" s="23" t="e">
        <v>#N/A</v>
      </c>
      <c r="G14" s="23" t="e">
        <v>#N/A</v>
      </c>
      <c r="H14" s="23" t="e">
        <v>#N/A</v>
      </c>
      <c r="I14" s="23" t="e">
        <v>#N/A</v>
      </c>
    </row>
    <row r="15" spans="1:9" ht="15" customHeight="1" x14ac:dyDescent="0.3">
      <c r="A15" s="23" t="s">
        <v>46</v>
      </c>
      <c r="B15" s="23" t="e">
        <v>#N/A</v>
      </c>
      <c r="C15" s="23" t="s">
        <v>19</v>
      </c>
      <c r="D15" s="23" t="e">
        <v>#N/A</v>
      </c>
      <c r="E15" s="23" t="s">
        <v>19</v>
      </c>
      <c r="F15" s="23" t="e">
        <v>#N/A</v>
      </c>
      <c r="G15" s="23" t="e">
        <v>#N/A</v>
      </c>
      <c r="H15" s="23" t="e">
        <v>#N/A</v>
      </c>
      <c r="I15" s="23" t="e">
        <v>#N/A</v>
      </c>
    </row>
    <row r="19" spans="2:2" x14ac:dyDescent="0.3">
      <c r="B19">
        <f t="shared" ref="B19:B22" si="0">IF(B1-D1=0,NA(),B1-D1)</f>
        <v>91</v>
      </c>
    </row>
    <row r="20" spans="2:2" x14ac:dyDescent="0.3">
      <c r="B20">
        <f t="shared" si="0"/>
        <v>147</v>
      </c>
    </row>
    <row r="21" spans="2:2" x14ac:dyDescent="0.3">
      <c r="B21">
        <f t="shared" si="0"/>
        <v>118</v>
      </c>
    </row>
    <row r="22" spans="2:2" x14ac:dyDescent="0.3">
      <c r="B22">
        <f t="shared" si="0"/>
        <v>130</v>
      </c>
    </row>
    <row r="23" spans="2:2" x14ac:dyDescent="0.3">
      <c r="B23">
        <f>IF(B5-D5=0,NA(),B5-D5)</f>
        <v>283</v>
      </c>
    </row>
    <row r="24" spans="2:2" x14ac:dyDescent="0.3">
      <c r="B24" t="e">
        <f t="shared" ref="B24:B25" si="1">IF(B6-D6=0,NA(),B6-D6)</f>
        <v>#N/A</v>
      </c>
    </row>
    <row r="25" spans="2:2" x14ac:dyDescent="0.3">
      <c r="B25" t="e">
        <f t="shared" si="1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T109"/>
  <sheetViews>
    <sheetView topLeftCell="A70" workbookViewId="0">
      <selection activeCell="L94" sqref="L94"/>
    </sheetView>
  </sheetViews>
  <sheetFormatPr defaultColWidth="9.109375" defaultRowHeight="14.4" x14ac:dyDescent="0.3"/>
  <cols>
    <col min="5" max="5" width="10.88671875" customWidth="1"/>
    <col min="6" max="6" width="11.88671875" customWidth="1"/>
  </cols>
  <sheetData>
    <row r="1" spans="1:6" x14ac:dyDescent="0.3">
      <c r="A1" t="s">
        <v>18</v>
      </c>
      <c r="F1">
        <v>5</v>
      </c>
    </row>
    <row r="2" spans="1:6" x14ac:dyDescent="0.3">
      <c r="A2" t="s">
        <v>20</v>
      </c>
      <c r="E2">
        <v>3</v>
      </c>
      <c r="F2">
        <v>9</v>
      </c>
    </row>
    <row r="3" spans="1:6" x14ac:dyDescent="0.3">
      <c r="A3" t="s">
        <v>21</v>
      </c>
      <c r="E3">
        <v>2</v>
      </c>
      <c r="F3">
        <v>5</v>
      </c>
    </row>
    <row r="4" spans="1:6" x14ac:dyDescent="0.3">
      <c r="A4" t="s">
        <v>22</v>
      </c>
      <c r="B4">
        <v>2</v>
      </c>
      <c r="F4">
        <v>2</v>
      </c>
    </row>
    <row r="5" spans="1:6" x14ac:dyDescent="0.3">
      <c r="A5" t="s">
        <v>23</v>
      </c>
      <c r="B5">
        <v>9</v>
      </c>
      <c r="E5">
        <v>3</v>
      </c>
      <c r="F5">
        <v>2</v>
      </c>
    </row>
    <row r="6" spans="1:6" x14ac:dyDescent="0.3">
      <c r="A6" t="s">
        <v>24</v>
      </c>
      <c r="B6">
        <v>19</v>
      </c>
      <c r="E6">
        <v>9</v>
      </c>
      <c r="F6">
        <v>15</v>
      </c>
    </row>
    <row r="7" spans="1:6" x14ac:dyDescent="0.3">
      <c r="A7" t="s">
        <v>25</v>
      </c>
      <c r="B7">
        <v>7</v>
      </c>
      <c r="E7">
        <v>7</v>
      </c>
      <c r="F7">
        <v>8</v>
      </c>
    </row>
    <row r="8" spans="1:6" x14ac:dyDescent="0.3">
      <c r="A8" t="s">
        <v>26</v>
      </c>
      <c r="B8">
        <v>4</v>
      </c>
      <c r="E8">
        <v>2</v>
      </c>
      <c r="F8">
        <v>2</v>
      </c>
    </row>
    <row r="9" spans="1:6" x14ac:dyDescent="0.3">
      <c r="A9" t="s">
        <v>27</v>
      </c>
      <c r="B9">
        <v>2</v>
      </c>
      <c r="E9">
        <v>5</v>
      </c>
      <c r="F9">
        <v>2</v>
      </c>
    </row>
    <row r="10" spans="1:6" x14ac:dyDescent="0.3">
      <c r="A10" t="s">
        <v>28</v>
      </c>
      <c r="B10">
        <v>3</v>
      </c>
      <c r="E10">
        <v>3</v>
      </c>
      <c r="F10">
        <v>2</v>
      </c>
    </row>
    <row r="11" spans="1:6" x14ac:dyDescent="0.3">
      <c r="A11">
        <v>10</v>
      </c>
      <c r="B11">
        <v>9</v>
      </c>
      <c r="E11">
        <v>8</v>
      </c>
      <c r="F11">
        <v>6</v>
      </c>
    </row>
    <row r="12" spans="1:6" x14ac:dyDescent="0.3">
      <c r="A12">
        <v>11</v>
      </c>
      <c r="B12">
        <v>1</v>
      </c>
      <c r="E12">
        <v>4</v>
      </c>
      <c r="F12">
        <v>4</v>
      </c>
    </row>
    <row r="13" spans="1:6" x14ac:dyDescent="0.3">
      <c r="A13">
        <v>12</v>
      </c>
      <c r="E13">
        <v>3</v>
      </c>
      <c r="F13">
        <v>1</v>
      </c>
    </row>
    <row r="14" spans="1:6" x14ac:dyDescent="0.3">
      <c r="A14">
        <v>13</v>
      </c>
      <c r="B14">
        <v>5</v>
      </c>
      <c r="E14">
        <v>10</v>
      </c>
      <c r="F14">
        <v>8</v>
      </c>
    </row>
    <row r="15" spans="1:6" x14ac:dyDescent="0.3">
      <c r="A15">
        <v>14</v>
      </c>
      <c r="B15">
        <v>3</v>
      </c>
      <c r="E15">
        <v>10</v>
      </c>
      <c r="F15">
        <v>11</v>
      </c>
    </row>
    <row r="16" spans="1:6" x14ac:dyDescent="0.3">
      <c r="A16">
        <v>15</v>
      </c>
      <c r="B16">
        <v>1</v>
      </c>
      <c r="E16">
        <v>9</v>
      </c>
      <c r="F16">
        <v>5</v>
      </c>
    </row>
    <row r="17" spans="1:9" x14ac:dyDescent="0.3">
      <c r="A17">
        <v>16</v>
      </c>
      <c r="B17">
        <v>4</v>
      </c>
      <c r="E17">
        <v>9</v>
      </c>
      <c r="F17">
        <v>7</v>
      </c>
    </row>
    <row r="18" spans="1:9" x14ac:dyDescent="0.3">
      <c r="A18">
        <v>17</v>
      </c>
      <c r="E18">
        <v>8</v>
      </c>
      <c r="F18">
        <v>6</v>
      </c>
    </row>
    <row r="19" spans="1:9" x14ac:dyDescent="0.3">
      <c r="A19">
        <v>18</v>
      </c>
      <c r="B19">
        <v>3</v>
      </c>
      <c r="E19">
        <v>3</v>
      </c>
      <c r="F19">
        <v>2</v>
      </c>
    </row>
    <row r="20" spans="1:9" x14ac:dyDescent="0.3">
      <c r="A20">
        <v>19</v>
      </c>
      <c r="B20">
        <v>3</v>
      </c>
      <c r="E20">
        <v>1</v>
      </c>
    </row>
    <row r="21" spans="1:9" x14ac:dyDescent="0.3">
      <c r="A21">
        <v>20</v>
      </c>
      <c r="E21">
        <v>2</v>
      </c>
    </row>
    <row r="22" spans="1:9" x14ac:dyDescent="0.3">
      <c r="A22">
        <v>21</v>
      </c>
      <c r="E22">
        <v>1</v>
      </c>
    </row>
    <row r="23" spans="1:9" x14ac:dyDescent="0.3">
      <c r="A23">
        <v>22</v>
      </c>
      <c r="E23">
        <v>3</v>
      </c>
    </row>
    <row r="24" spans="1:9" x14ac:dyDescent="0.3">
      <c r="A24">
        <v>23</v>
      </c>
      <c r="E24">
        <v>1</v>
      </c>
      <c r="F24">
        <v>1</v>
      </c>
    </row>
    <row r="28" spans="1:9" x14ac:dyDescent="0.3">
      <c r="A28" t="s">
        <v>29</v>
      </c>
      <c r="B28" t="e">
        <v>#N/A</v>
      </c>
      <c r="C28" t="e">
        <v>#N/A</v>
      </c>
      <c r="D28" t="e">
        <v>#N/A</v>
      </c>
      <c r="E28" t="e">
        <v>#N/A</v>
      </c>
      <c r="F28">
        <v>5</v>
      </c>
      <c r="G28" t="e">
        <v>#N/A</v>
      </c>
      <c r="H28" t="e">
        <v>#N/A</v>
      </c>
      <c r="I28" t="e">
        <v>#N/A</v>
      </c>
    </row>
    <row r="29" spans="1:9" x14ac:dyDescent="0.3">
      <c r="A29">
        <v>1</v>
      </c>
      <c r="B29" t="e">
        <v>#N/A</v>
      </c>
      <c r="C29" t="e">
        <v>#N/A</v>
      </c>
      <c r="D29" t="e">
        <v>#N/A</v>
      </c>
      <c r="E29">
        <v>3</v>
      </c>
      <c r="F29">
        <v>9</v>
      </c>
      <c r="G29" t="e">
        <v>#N/A</v>
      </c>
      <c r="H29" t="e">
        <v>#N/A</v>
      </c>
      <c r="I29" t="e">
        <v>#N/A</v>
      </c>
    </row>
    <row r="30" spans="1:9" x14ac:dyDescent="0.3">
      <c r="A30">
        <v>2</v>
      </c>
      <c r="B30" t="e">
        <v>#N/A</v>
      </c>
      <c r="C30" t="e">
        <v>#N/A</v>
      </c>
      <c r="D30" t="e">
        <v>#N/A</v>
      </c>
      <c r="E30">
        <v>2</v>
      </c>
      <c r="F30">
        <v>5</v>
      </c>
      <c r="G30" t="e">
        <v>#N/A</v>
      </c>
      <c r="H30" t="e">
        <v>#N/A</v>
      </c>
      <c r="I30" t="e">
        <v>#N/A</v>
      </c>
    </row>
    <row r="31" spans="1:9" x14ac:dyDescent="0.3">
      <c r="A31">
        <v>3</v>
      </c>
      <c r="B31">
        <v>2</v>
      </c>
      <c r="C31" t="e">
        <v>#N/A</v>
      </c>
      <c r="D31" t="e">
        <v>#N/A</v>
      </c>
      <c r="E31" t="e">
        <v>#N/A</v>
      </c>
      <c r="F31">
        <v>2</v>
      </c>
      <c r="G31" t="e">
        <v>#N/A</v>
      </c>
      <c r="H31" t="e">
        <v>#N/A</v>
      </c>
      <c r="I31" t="e">
        <v>#N/A</v>
      </c>
    </row>
    <row r="32" spans="1:9" x14ac:dyDescent="0.3">
      <c r="A32">
        <v>4</v>
      </c>
      <c r="B32">
        <v>9</v>
      </c>
      <c r="C32" t="e">
        <v>#N/A</v>
      </c>
      <c r="D32" t="e">
        <v>#N/A</v>
      </c>
      <c r="E32">
        <v>3</v>
      </c>
      <c r="F32">
        <v>2</v>
      </c>
      <c r="G32" t="e">
        <v>#N/A</v>
      </c>
      <c r="H32" t="e">
        <v>#N/A</v>
      </c>
      <c r="I32" t="e">
        <v>#N/A</v>
      </c>
    </row>
    <row r="33" spans="1:9" x14ac:dyDescent="0.3">
      <c r="A33">
        <v>5</v>
      </c>
      <c r="B33">
        <v>19</v>
      </c>
      <c r="C33" t="e">
        <v>#N/A</v>
      </c>
      <c r="D33" t="e">
        <v>#N/A</v>
      </c>
      <c r="E33">
        <v>9</v>
      </c>
      <c r="F33">
        <v>15</v>
      </c>
      <c r="G33" t="e">
        <v>#N/A</v>
      </c>
      <c r="H33" t="e">
        <v>#N/A</v>
      </c>
      <c r="I33" t="e">
        <v>#N/A</v>
      </c>
    </row>
    <row r="34" spans="1:9" x14ac:dyDescent="0.3">
      <c r="A34">
        <v>6</v>
      </c>
      <c r="B34">
        <v>7</v>
      </c>
      <c r="C34" t="e">
        <v>#N/A</v>
      </c>
      <c r="D34" t="e">
        <v>#N/A</v>
      </c>
      <c r="E34">
        <v>7</v>
      </c>
      <c r="F34">
        <v>8</v>
      </c>
      <c r="G34" t="e">
        <v>#N/A</v>
      </c>
      <c r="H34" t="e">
        <v>#N/A</v>
      </c>
      <c r="I34" t="e">
        <v>#N/A</v>
      </c>
    </row>
    <row r="35" spans="1:9" x14ac:dyDescent="0.3">
      <c r="A35">
        <v>7</v>
      </c>
      <c r="B35">
        <v>4</v>
      </c>
      <c r="C35" t="e">
        <v>#N/A</v>
      </c>
      <c r="D35" t="e">
        <v>#N/A</v>
      </c>
      <c r="E35">
        <v>2</v>
      </c>
      <c r="F35">
        <v>2</v>
      </c>
      <c r="G35" t="e">
        <v>#N/A</v>
      </c>
      <c r="H35" t="e">
        <v>#N/A</v>
      </c>
      <c r="I35" t="e">
        <v>#N/A</v>
      </c>
    </row>
    <row r="36" spans="1:9" x14ac:dyDescent="0.3">
      <c r="A36">
        <v>8</v>
      </c>
      <c r="B36">
        <v>2</v>
      </c>
      <c r="C36" t="e">
        <v>#N/A</v>
      </c>
      <c r="D36" t="e">
        <v>#N/A</v>
      </c>
      <c r="E36">
        <v>5</v>
      </c>
      <c r="F36">
        <v>2</v>
      </c>
      <c r="G36" t="e">
        <v>#N/A</v>
      </c>
      <c r="H36" t="e">
        <v>#N/A</v>
      </c>
      <c r="I36" t="e">
        <v>#N/A</v>
      </c>
    </row>
    <row r="37" spans="1:9" x14ac:dyDescent="0.3">
      <c r="A37">
        <v>9</v>
      </c>
      <c r="B37">
        <v>3</v>
      </c>
      <c r="C37" t="e">
        <v>#N/A</v>
      </c>
      <c r="D37" t="e">
        <v>#N/A</v>
      </c>
      <c r="E37">
        <v>3</v>
      </c>
      <c r="F37">
        <v>2</v>
      </c>
      <c r="G37" t="e">
        <v>#N/A</v>
      </c>
      <c r="H37" t="e">
        <v>#N/A</v>
      </c>
      <c r="I37" t="e">
        <v>#N/A</v>
      </c>
    </row>
    <row r="38" spans="1:9" x14ac:dyDescent="0.3">
      <c r="A38">
        <v>10</v>
      </c>
      <c r="B38">
        <v>9</v>
      </c>
      <c r="C38" t="e">
        <v>#N/A</v>
      </c>
      <c r="D38" t="e">
        <v>#N/A</v>
      </c>
      <c r="E38">
        <v>8</v>
      </c>
      <c r="F38">
        <v>6</v>
      </c>
      <c r="G38" t="e">
        <v>#N/A</v>
      </c>
      <c r="H38" t="e">
        <v>#N/A</v>
      </c>
      <c r="I38" t="e">
        <v>#N/A</v>
      </c>
    </row>
    <row r="39" spans="1:9" x14ac:dyDescent="0.3">
      <c r="A39">
        <v>11</v>
      </c>
      <c r="B39">
        <v>1</v>
      </c>
      <c r="C39" t="e">
        <v>#N/A</v>
      </c>
      <c r="D39" t="e">
        <v>#N/A</v>
      </c>
      <c r="E39">
        <v>4</v>
      </c>
      <c r="F39">
        <v>4</v>
      </c>
      <c r="G39" t="e">
        <v>#N/A</v>
      </c>
      <c r="H39" t="e">
        <v>#N/A</v>
      </c>
      <c r="I39" t="e">
        <v>#N/A</v>
      </c>
    </row>
    <row r="40" spans="1:9" x14ac:dyDescent="0.3">
      <c r="A40">
        <v>12</v>
      </c>
      <c r="B40" t="e">
        <v>#N/A</v>
      </c>
      <c r="C40" t="e">
        <v>#N/A</v>
      </c>
      <c r="D40" t="e">
        <v>#N/A</v>
      </c>
      <c r="E40">
        <v>3</v>
      </c>
      <c r="F40">
        <v>1</v>
      </c>
      <c r="G40" t="e">
        <v>#N/A</v>
      </c>
      <c r="H40" t="e">
        <v>#N/A</v>
      </c>
      <c r="I40" t="e">
        <v>#N/A</v>
      </c>
    </row>
    <row r="41" spans="1:9" x14ac:dyDescent="0.3">
      <c r="A41">
        <v>13</v>
      </c>
      <c r="B41">
        <v>5</v>
      </c>
      <c r="C41" t="e">
        <v>#N/A</v>
      </c>
      <c r="D41" t="e">
        <v>#N/A</v>
      </c>
      <c r="E41">
        <v>10</v>
      </c>
      <c r="F41">
        <v>8</v>
      </c>
      <c r="G41" t="e">
        <v>#N/A</v>
      </c>
      <c r="H41" t="e">
        <v>#N/A</v>
      </c>
      <c r="I41" t="e">
        <v>#N/A</v>
      </c>
    </row>
    <row r="42" spans="1:9" x14ac:dyDescent="0.3">
      <c r="A42">
        <v>14</v>
      </c>
      <c r="B42">
        <v>3</v>
      </c>
      <c r="C42" t="e">
        <v>#N/A</v>
      </c>
      <c r="D42" t="e">
        <v>#N/A</v>
      </c>
      <c r="E42">
        <v>10</v>
      </c>
      <c r="F42">
        <v>11</v>
      </c>
      <c r="G42" t="e">
        <v>#N/A</v>
      </c>
      <c r="H42" t="e">
        <v>#N/A</v>
      </c>
      <c r="I42" t="e">
        <v>#N/A</v>
      </c>
    </row>
    <row r="43" spans="1:9" x14ac:dyDescent="0.3">
      <c r="A43">
        <v>15</v>
      </c>
      <c r="B43">
        <v>1</v>
      </c>
      <c r="C43" t="e">
        <v>#N/A</v>
      </c>
      <c r="D43" t="e">
        <v>#N/A</v>
      </c>
      <c r="E43">
        <v>9</v>
      </c>
      <c r="F43">
        <v>5</v>
      </c>
      <c r="G43" t="e">
        <v>#N/A</v>
      </c>
      <c r="H43" t="e">
        <v>#N/A</v>
      </c>
      <c r="I43" t="e">
        <v>#N/A</v>
      </c>
    </row>
    <row r="44" spans="1:9" x14ac:dyDescent="0.3">
      <c r="A44">
        <v>16</v>
      </c>
      <c r="B44">
        <v>4</v>
      </c>
      <c r="C44" t="e">
        <v>#N/A</v>
      </c>
      <c r="D44" t="e">
        <v>#N/A</v>
      </c>
      <c r="E44">
        <v>9</v>
      </c>
      <c r="F44">
        <v>7</v>
      </c>
      <c r="G44" t="e">
        <v>#N/A</v>
      </c>
      <c r="H44" t="e">
        <v>#N/A</v>
      </c>
      <c r="I44" t="e">
        <v>#N/A</v>
      </c>
    </row>
    <row r="45" spans="1:9" x14ac:dyDescent="0.3">
      <c r="A45">
        <v>17</v>
      </c>
      <c r="B45" t="e">
        <v>#N/A</v>
      </c>
      <c r="C45" t="e">
        <v>#N/A</v>
      </c>
      <c r="D45" t="e">
        <v>#N/A</v>
      </c>
      <c r="E45">
        <v>8</v>
      </c>
      <c r="F45">
        <v>6</v>
      </c>
      <c r="G45" t="e">
        <v>#N/A</v>
      </c>
      <c r="H45" t="e">
        <v>#N/A</v>
      </c>
      <c r="I45" t="e">
        <v>#N/A</v>
      </c>
    </row>
    <row r="46" spans="1:9" x14ac:dyDescent="0.3">
      <c r="A46">
        <v>18</v>
      </c>
      <c r="B46">
        <v>3</v>
      </c>
      <c r="C46" t="e">
        <v>#N/A</v>
      </c>
      <c r="D46" t="e">
        <v>#N/A</v>
      </c>
      <c r="E46">
        <v>3</v>
      </c>
      <c r="F46">
        <v>2</v>
      </c>
      <c r="G46" t="e">
        <v>#N/A</v>
      </c>
      <c r="H46" t="e">
        <v>#N/A</v>
      </c>
      <c r="I46" t="e">
        <v>#N/A</v>
      </c>
    </row>
    <row r="47" spans="1:9" x14ac:dyDescent="0.3">
      <c r="A47">
        <v>19</v>
      </c>
      <c r="B47">
        <v>3</v>
      </c>
      <c r="C47" t="e">
        <v>#N/A</v>
      </c>
      <c r="D47" t="e">
        <v>#N/A</v>
      </c>
      <c r="E47">
        <v>1</v>
      </c>
      <c r="F47" t="e">
        <v>#N/A</v>
      </c>
      <c r="G47" t="e">
        <v>#N/A</v>
      </c>
      <c r="H47" t="e">
        <v>#N/A</v>
      </c>
      <c r="I47" t="e">
        <v>#N/A</v>
      </c>
    </row>
    <row r="48" spans="1:9" x14ac:dyDescent="0.3">
      <c r="A48">
        <v>20</v>
      </c>
      <c r="B48" t="e">
        <v>#N/A</v>
      </c>
      <c r="C48" t="e">
        <v>#N/A</v>
      </c>
      <c r="D48" t="e">
        <v>#N/A</v>
      </c>
      <c r="E48">
        <v>2</v>
      </c>
      <c r="F48" t="e">
        <v>#N/A</v>
      </c>
      <c r="G48" t="e">
        <v>#N/A</v>
      </c>
      <c r="H48" t="e">
        <v>#N/A</v>
      </c>
      <c r="I48" t="e">
        <v>#N/A</v>
      </c>
    </row>
    <row r="49" spans="1:9" x14ac:dyDescent="0.3">
      <c r="A49">
        <v>21</v>
      </c>
      <c r="B49" t="e">
        <v>#N/A</v>
      </c>
      <c r="C49" t="e">
        <v>#N/A</v>
      </c>
      <c r="D49" t="e">
        <v>#N/A</v>
      </c>
      <c r="E49">
        <v>1</v>
      </c>
      <c r="F49" t="e">
        <v>#N/A</v>
      </c>
      <c r="G49" t="e">
        <v>#N/A</v>
      </c>
      <c r="H49" t="e">
        <v>#N/A</v>
      </c>
      <c r="I49" t="e">
        <v>#N/A</v>
      </c>
    </row>
    <row r="50" spans="1:9" x14ac:dyDescent="0.3">
      <c r="A50">
        <v>22</v>
      </c>
      <c r="B50" t="e">
        <v>#N/A</v>
      </c>
      <c r="C50" t="e">
        <v>#N/A</v>
      </c>
      <c r="D50" t="e">
        <v>#N/A</v>
      </c>
      <c r="E50">
        <v>3</v>
      </c>
      <c r="F50" t="e">
        <v>#N/A</v>
      </c>
      <c r="G50" t="e">
        <v>#N/A</v>
      </c>
      <c r="H50" t="e">
        <v>#N/A</v>
      </c>
      <c r="I50" t="e">
        <v>#N/A</v>
      </c>
    </row>
    <row r="51" spans="1:9" x14ac:dyDescent="0.3">
      <c r="A51">
        <v>23</v>
      </c>
      <c r="B51" t="e">
        <v>#N/A</v>
      </c>
      <c r="C51" t="e">
        <v>#N/A</v>
      </c>
      <c r="D51" t="e">
        <v>#N/A</v>
      </c>
      <c r="E51">
        <v>1</v>
      </c>
      <c r="F51">
        <v>1</v>
      </c>
      <c r="G51" t="e">
        <v>#N/A</v>
      </c>
      <c r="H51" t="e">
        <v>#N/A</v>
      </c>
      <c r="I51" t="e">
        <v>#N/A</v>
      </c>
    </row>
    <row r="60" spans="1:9" x14ac:dyDescent="0.3">
      <c r="A60" t="s">
        <v>48</v>
      </c>
      <c r="B60" t="s">
        <v>114</v>
      </c>
      <c r="C60" t="s">
        <v>115</v>
      </c>
      <c r="D60" t="s">
        <v>49</v>
      </c>
      <c r="E60" t="s">
        <v>47</v>
      </c>
      <c r="F60" t="s">
        <v>50</v>
      </c>
    </row>
    <row r="61" spans="1:9" x14ac:dyDescent="0.3">
      <c r="A61">
        <v>42</v>
      </c>
      <c r="B61">
        <v>38</v>
      </c>
      <c r="C61">
        <v>33</v>
      </c>
      <c r="D61">
        <v>26</v>
      </c>
      <c r="E61">
        <v>23</v>
      </c>
      <c r="F61">
        <v>124</v>
      </c>
    </row>
    <row r="62" spans="1:9" x14ac:dyDescent="0.3">
      <c r="A62">
        <v>79250114138</v>
      </c>
      <c r="B62">
        <v>74952491625</v>
      </c>
      <c r="C62">
        <v>79266952823</v>
      </c>
      <c r="D62">
        <v>79266953151</v>
      </c>
      <c r="E62">
        <v>79104802288</v>
      </c>
      <c r="F62" t="s">
        <v>51</v>
      </c>
    </row>
    <row r="65" spans="1:20" x14ac:dyDescent="0.3">
      <c r="A65" t="s">
        <v>52</v>
      </c>
      <c r="B65" t="s">
        <v>53</v>
      </c>
      <c r="C65" t="s">
        <v>54</v>
      </c>
      <c r="D65" t="s">
        <v>55</v>
      </c>
      <c r="E65" t="s">
        <v>56</v>
      </c>
      <c r="F65" t="s">
        <v>57</v>
      </c>
      <c r="G65" t="s">
        <v>50</v>
      </c>
    </row>
    <row r="66" spans="1:20" x14ac:dyDescent="0.3">
      <c r="A66">
        <v>142</v>
      </c>
      <c r="B66">
        <v>5</v>
      </c>
      <c r="C66">
        <v>21</v>
      </c>
      <c r="D66">
        <v>3</v>
      </c>
      <c r="E66">
        <v>2</v>
      </c>
      <c r="F66">
        <v>38</v>
      </c>
      <c r="G66">
        <v>75</v>
      </c>
    </row>
    <row r="72" spans="1:20" ht="15" thickBot="1" x14ac:dyDescent="0.35">
      <c r="F72" t="s">
        <v>73</v>
      </c>
      <c r="L72" t="s">
        <v>74</v>
      </c>
      <c r="R72" t="s">
        <v>76</v>
      </c>
    </row>
    <row r="73" spans="1:20" ht="15" thickBot="1" x14ac:dyDescent="0.35">
      <c r="E73" s="23" t="s">
        <v>40</v>
      </c>
      <c r="F73">
        <v>4</v>
      </c>
      <c r="H73">
        <f>IF(F73=0,NA(),F73)</f>
        <v>4</v>
      </c>
      <c r="K73" s="23" t="s">
        <v>40</v>
      </c>
      <c r="L73">
        <v>7</v>
      </c>
      <c r="N73">
        <f>IF(L73=0,NA(),L73)</f>
        <v>7</v>
      </c>
      <c r="Q73" s="23" t="s">
        <v>40</v>
      </c>
      <c r="R73">
        <f>IF(Data3!B19-Data4!F73-Data4!F83-Data4!F93-Data4!F103-Data4!L73-Data4!L83-Data4!L93-Data4!L103&lt;0,0,Data3!B19-Data4!F73-Data4!F83-Data4!F93-Data4!F103-Data4!L73-Data4!L83-Data4!L93-Data4!L103)</f>
        <v>51</v>
      </c>
      <c r="T73">
        <f>IF(R73=0,NA(),R73)</f>
        <v>51</v>
      </c>
    </row>
    <row r="74" spans="1:20" ht="15" thickBot="1" x14ac:dyDescent="0.35">
      <c r="E74" s="22" t="s">
        <v>41</v>
      </c>
      <c r="F74">
        <v>17</v>
      </c>
      <c r="H74">
        <f t="shared" ref="H74:H79" si="0">IF(F74=0,NA(),F74)</f>
        <v>17</v>
      </c>
      <c r="K74" s="22" t="s">
        <v>41</v>
      </c>
      <c r="L74">
        <v>10</v>
      </c>
      <c r="N74">
        <f t="shared" ref="N74:N79" si="1">IF(L74=0,NA(),L74)</f>
        <v>10</v>
      </c>
      <c r="Q74" s="22" t="s">
        <v>41</v>
      </c>
      <c r="R74">
        <f>IF(Data3!B20-Data4!F74-Data4!F84-Data4!F94-Data4!F104-Data4!L74-Data4!L84-Data4!L94-Data4!L104&lt;0,0,Data3!B20-Data4!F74-Data4!F84-Data4!F94-Data4!F104-Data4!L74-Data4!L84-Data4!L94-Data4!L104)</f>
        <v>82</v>
      </c>
      <c r="T74">
        <f t="shared" ref="T74:T79" si="2">IF(R74=0,NA(),R74)</f>
        <v>82</v>
      </c>
    </row>
    <row r="75" spans="1:20" ht="15" thickBot="1" x14ac:dyDescent="0.35">
      <c r="E75" s="24" t="s">
        <v>42</v>
      </c>
      <c r="F75">
        <v>3</v>
      </c>
      <c r="H75">
        <f t="shared" si="0"/>
        <v>3</v>
      </c>
      <c r="K75" s="24" t="s">
        <v>42</v>
      </c>
      <c r="L75">
        <v>12</v>
      </c>
      <c r="N75">
        <f t="shared" si="1"/>
        <v>12</v>
      </c>
      <c r="Q75" s="24" t="s">
        <v>42</v>
      </c>
      <c r="R75">
        <f>IF(Data3!B21-Data4!F75-Data4!F85-Data4!F95-Data4!F105-Data4!L75-Data4!L85-Data4!L95-Data4!L105&lt;0,0,Data3!B21-Data4!F75-Data4!F85-Data4!F95-Data4!F105-Data4!L75-Data4!L85-Data4!L95-Data4!L105)</f>
        <v>82</v>
      </c>
      <c r="T75">
        <f t="shared" si="2"/>
        <v>82</v>
      </c>
    </row>
    <row r="76" spans="1:20" ht="15" thickBot="1" x14ac:dyDescent="0.35">
      <c r="E76" s="22" t="s">
        <v>43</v>
      </c>
      <c r="F76">
        <v>7</v>
      </c>
      <c r="H76">
        <f t="shared" si="0"/>
        <v>7</v>
      </c>
      <c r="K76" s="22" t="s">
        <v>43</v>
      </c>
      <c r="L76">
        <v>13</v>
      </c>
      <c r="N76">
        <f t="shared" si="1"/>
        <v>13</v>
      </c>
      <c r="Q76" s="22" t="s">
        <v>43</v>
      </c>
      <c r="R76">
        <f>IF(Data3!B22-Data4!F76-Data4!F86-Data4!F96-Data4!F106-Data4!L76-Data4!L86-Data4!L96-Data4!L106&lt;0,0,Data3!B22-Data4!F76-Data4!F86-Data4!F96-Data4!F106-Data4!L76-Data4!L86-Data4!L96-Data4!L106)</f>
        <v>79</v>
      </c>
      <c r="T76">
        <f t="shared" si="2"/>
        <v>79</v>
      </c>
    </row>
    <row r="77" spans="1:20" ht="15" thickBot="1" x14ac:dyDescent="0.35">
      <c r="E77" s="23" t="s">
        <v>44</v>
      </c>
      <c r="F77">
        <v>14</v>
      </c>
      <c r="H77">
        <f t="shared" si="0"/>
        <v>14</v>
      </c>
      <c r="K77" s="23" t="s">
        <v>44</v>
      </c>
      <c r="L77" s="23">
        <v>24</v>
      </c>
      <c r="N77">
        <f t="shared" si="1"/>
        <v>24</v>
      </c>
      <c r="Q77" s="23" t="s">
        <v>44</v>
      </c>
      <c r="R77">
        <f>IF(Data3!B23-Data4!F77-Data4!F87-Data4!F97-Data4!F107-Data4!L77-Data4!L87-Data4!L97-Data4!L107&lt;0,0,Data3!B23-Data4!F77-Data4!F87-Data4!F97-Data4!F107-Data4!L77-Data4!L87-Data4!L97-Data4!L107)</f>
        <v>159</v>
      </c>
      <c r="T77">
        <f t="shared" si="2"/>
        <v>159</v>
      </c>
    </row>
    <row r="78" spans="1:20" ht="15" thickBot="1" x14ac:dyDescent="0.35">
      <c r="E78" s="22" t="s">
        <v>45</v>
      </c>
      <c r="F78" s="22"/>
      <c r="H78" t="e">
        <f t="shared" si="0"/>
        <v>#N/A</v>
      </c>
      <c r="K78" s="22" t="s">
        <v>45</v>
      </c>
      <c r="L78" s="22"/>
      <c r="N78" t="e">
        <f t="shared" si="1"/>
        <v>#N/A</v>
      </c>
      <c r="Q78" s="22" t="s">
        <v>45</v>
      </c>
      <c r="R78" t="e">
        <f>IF(Data3!B24-Data4!F78-Data4!F88-Data4!F98-Data4!F108-Data4!L78-Data4!L88-Data4!L98-Data4!L108&lt;0,0,Data3!B24-Data4!F78-Data4!F88-Data4!F98-Data4!F108-Data4!L78-Data4!L88-Data4!L98-Data4!L108)</f>
        <v>#N/A</v>
      </c>
      <c r="T78" t="e">
        <f t="shared" si="2"/>
        <v>#N/A</v>
      </c>
    </row>
    <row r="79" spans="1:20" ht="15" thickBot="1" x14ac:dyDescent="0.35">
      <c r="E79" s="23" t="s">
        <v>46</v>
      </c>
      <c r="F79" s="23"/>
      <c r="H79" t="e">
        <f t="shared" si="0"/>
        <v>#N/A</v>
      </c>
      <c r="K79" s="23" t="s">
        <v>46</v>
      </c>
      <c r="L79" s="23"/>
      <c r="N79" t="e">
        <f t="shared" si="1"/>
        <v>#N/A</v>
      </c>
      <c r="Q79" s="23" t="s">
        <v>46</v>
      </c>
      <c r="R79" t="e">
        <f>IF(Data3!B25-Data4!F79-Data4!F89-Data4!F99-Data4!F109-Data4!L79-Data4!L89-Data4!L99-Data4!L109&lt;0,0,Data3!B25-Data4!F79-Data4!F89-Data4!F99-Data4!F109-Data4!L79-Data4!L89-Data4!L99-Data4!L109)</f>
        <v>#N/A</v>
      </c>
      <c r="T79" t="e">
        <f t="shared" si="2"/>
        <v>#N/A</v>
      </c>
    </row>
    <row r="82" spans="5:14" ht="15" thickBot="1" x14ac:dyDescent="0.35">
      <c r="F82" t="s">
        <v>62</v>
      </c>
      <c r="L82" t="s">
        <v>55</v>
      </c>
    </row>
    <row r="83" spans="5:14" ht="15" thickBot="1" x14ac:dyDescent="0.35">
      <c r="E83" s="23" t="s">
        <v>40</v>
      </c>
      <c r="F83">
        <v>3</v>
      </c>
      <c r="H83">
        <f>IF(F83=0,NA(),F83)</f>
        <v>3</v>
      </c>
      <c r="K83" s="23" t="s">
        <v>40</v>
      </c>
      <c r="L83">
        <v>3</v>
      </c>
      <c r="N83">
        <f>IF(L83=0,NA(),L83)</f>
        <v>3</v>
      </c>
    </row>
    <row r="84" spans="5:14" ht="15" thickBot="1" x14ac:dyDescent="0.35">
      <c r="E84" s="22" t="s">
        <v>41</v>
      </c>
      <c r="F84">
        <v>2</v>
      </c>
      <c r="H84">
        <f t="shared" ref="H84:H89" si="3">IF(F84=0,NA(),F84)</f>
        <v>2</v>
      </c>
      <c r="K84" s="22" t="s">
        <v>41</v>
      </c>
      <c r="L84">
        <v>3</v>
      </c>
      <c r="N84">
        <f t="shared" ref="N84:N89" si="4">IF(L84=0,NA(),L84)</f>
        <v>3</v>
      </c>
    </row>
    <row r="85" spans="5:14" ht="15" thickBot="1" x14ac:dyDescent="0.35">
      <c r="E85" s="24" t="s">
        <v>42</v>
      </c>
      <c r="F85">
        <v>5</v>
      </c>
      <c r="H85">
        <f t="shared" si="3"/>
        <v>5</v>
      </c>
      <c r="K85" s="24" t="s">
        <v>42</v>
      </c>
      <c r="L85">
        <v>2</v>
      </c>
      <c r="N85">
        <f t="shared" si="4"/>
        <v>2</v>
      </c>
    </row>
    <row r="86" spans="5:14" ht="15" thickBot="1" x14ac:dyDescent="0.35">
      <c r="E86" s="22" t="s">
        <v>43</v>
      </c>
      <c r="F86" s="42">
        <v>0</v>
      </c>
      <c r="H86" t="e">
        <f t="shared" si="3"/>
        <v>#N/A</v>
      </c>
      <c r="K86" s="22" t="s">
        <v>43</v>
      </c>
      <c r="L86">
        <v>9</v>
      </c>
      <c r="N86">
        <f t="shared" si="4"/>
        <v>9</v>
      </c>
    </row>
    <row r="87" spans="5:14" ht="15" thickBot="1" x14ac:dyDescent="0.35">
      <c r="E87" s="23" t="s">
        <v>44</v>
      </c>
      <c r="F87" s="42">
        <v>5</v>
      </c>
      <c r="H87">
        <f t="shared" si="3"/>
        <v>5</v>
      </c>
      <c r="K87" s="23" t="s">
        <v>44</v>
      </c>
      <c r="L87" s="23">
        <v>14</v>
      </c>
      <c r="N87">
        <f t="shared" si="4"/>
        <v>14</v>
      </c>
    </row>
    <row r="88" spans="5:14" ht="15" thickBot="1" x14ac:dyDescent="0.35">
      <c r="E88" s="22" t="s">
        <v>45</v>
      </c>
      <c r="F88" s="22"/>
      <c r="H88" t="e">
        <f t="shared" si="3"/>
        <v>#N/A</v>
      </c>
      <c r="K88" s="22" t="s">
        <v>45</v>
      </c>
      <c r="L88" s="22"/>
      <c r="N88" t="e">
        <f t="shared" si="4"/>
        <v>#N/A</v>
      </c>
    </row>
    <row r="89" spans="5:14" ht="15" thickBot="1" x14ac:dyDescent="0.35">
      <c r="E89" s="23" t="s">
        <v>46</v>
      </c>
      <c r="F89" s="23"/>
      <c r="H89" t="e">
        <f t="shared" si="3"/>
        <v>#N/A</v>
      </c>
      <c r="K89" s="23" t="s">
        <v>46</v>
      </c>
      <c r="L89" s="23"/>
      <c r="N89" t="e">
        <f t="shared" si="4"/>
        <v>#N/A</v>
      </c>
    </row>
    <row r="92" spans="5:14" ht="15" thickBot="1" x14ac:dyDescent="0.35">
      <c r="F92" t="s">
        <v>63</v>
      </c>
      <c r="L92" t="s">
        <v>52</v>
      </c>
    </row>
    <row r="93" spans="5:14" ht="15" thickBot="1" x14ac:dyDescent="0.35">
      <c r="E93" s="23" t="s">
        <v>40</v>
      </c>
      <c r="F93">
        <v>2</v>
      </c>
      <c r="H93">
        <f>IF(F93=0,NA(),F93)</f>
        <v>2</v>
      </c>
      <c r="K93" s="23" t="s">
        <v>40</v>
      </c>
      <c r="L93">
        <v>0</v>
      </c>
      <c r="N93" t="e">
        <f>IF(L93=0,NA(),L93)</f>
        <v>#N/A</v>
      </c>
    </row>
    <row r="94" spans="5:14" ht="15" thickBot="1" x14ac:dyDescent="0.35">
      <c r="E94" s="22" t="s">
        <v>41</v>
      </c>
      <c r="F94">
        <v>4</v>
      </c>
      <c r="H94">
        <f t="shared" ref="H94:H99" si="5">IF(F94=0,NA(),F94)</f>
        <v>4</v>
      </c>
      <c r="K94" s="22" t="s">
        <v>41</v>
      </c>
      <c r="L94">
        <v>12</v>
      </c>
      <c r="N94">
        <f t="shared" ref="N94:N99" si="6">IF(L94=0,NA(),L94)</f>
        <v>12</v>
      </c>
    </row>
    <row r="95" spans="5:14" ht="15" thickBot="1" x14ac:dyDescent="0.35">
      <c r="E95" s="24" t="s">
        <v>42</v>
      </c>
      <c r="F95">
        <v>0</v>
      </c>
      <c r="H95" t="e">
        <f t="shared" si="5"/>
        <v>#N/A</v>
      </c>
      <c r="K95" s="24" t="s">
        <v>42</v>
      </c>
      <c r="L95">
        <v>3</v>
      </c>
      <c r="N95">
        <f t="shared" si="6"/>
        <v>3</v>
      </c>
    </row>
    <row r="96" spans="5:14" ht="15" thickBot="1" x14ac:dyDescent="0.35">
      <c r="E96" s="22" t="s">
        <v>43</v>
      </c>
      <c r="F96" s="42">
        <v>2</v>
      </c>
      <c r="H96">
        <f t="shared" si="5"/>
        <v>2</v>
      </c>
      <c r="K96" s="22" t="s">
        <v>43</v>
      </c>
      <c r="L96">
        <v>7</v>
      </c>
      <c r="N96">
        <f t="shared" si="6"/>
        <v>7</v>
      </c>
    </row>
    <row r="97" spans="5:14" ht="15" thickBot="1" x14ac:dyDescent="0.35">
      <c r="E97" s="23" t="s">
        <v>44</v>
      </c>
      <c r="F97" s="42">
        <v>5</v>
      </c>
      <c r="H97">
        <f t="shared" si="5"/>
        <v>5</v>
      </c>
      <c r="K97" s="23" t="s">
        <v>44</v>
      </c>
      <c r="L97" s="23">
        <v>20</v>
      </c>
      <c r="N97">
        <f t="shared" si="6"/>
        <v>20</v>
      </c>
    </row>
    <row r="98" spans="5:14" ht="15" thickBot="1" x14ac:dyDescent="0.35">
      <c r="E98" s="22" t="s">
        <v>45</v>
      </c>
      <c r="F98" s="22"/>
      <c r="H98" t="e">
        <f t="shared" si="5"/>
        <v>#N/A</v>
      </c>
      <c r="K98" s="22" t="s">
        <v>45</v>
      </c>
      <c r="L98" s="22"/>
      <c r="N98" t="e">
        <f t="shared" si="6"/>
        <v>#N/A</v>
      </c>
    </row>
    <row r="99" spans="5:14" ht="15" thickBot="1" x14ac:dyDescent="0.35">
      <c r="E99" s="23" t="s">
        <v>46</v>
      </c>
      <c r="F99" s="23"/>
      <c r="H99" t="e">
        <f t="shared" si="5"/>
        <v>#N/A</v>
      </c>
      <c r="K99" s="23" t="s">
        <v>46</v>
      </c>
      <c r="L99" s="23"/>
      <c r="N99" t="e">
        <f t="shared" si="6"/>
        <v>#N/A</v>
      </c>
    </row>
    <row r="102" spans="5:14" ht="15" thickBot="1" x14ac:dyDescent="0.35">
      <c r="F102" t="s">
        <v>54</v>
      </c>
      <c r="L102" t="s">
        <v>75</v>
      </c>
    </row>
    <row r="103" spans="5:14" ht="15" thickBot="1" x14ac:dyDescent="0.35">
      <c r="E103" s="23" t="s">
        <v>40</v>
      </c>
      <c r="F103">
        <v>12</v>
      </c>
      <c r="H103">
        <f>IF(F103=0,NA(),F103)</f>
        <v>12</v>
      </c>
      <c r="K103" s="23" t="s">
        <v>40</v>
      </c>
      <c r="L103">
        <v>9</v>
      </c>
      <c r="N103">
        <f>IF(L103=0,NA(),L103)</f>
        <v>9</v>
      </c>
    </row>
    <row r="104" spans="5:14" ht="15" thickBot="1" x14ac:dyDescent="0.35">
      <c r="E104" s="22" t="s">
        <v>41</v>
      </c>
      <c r="F104">
        <v>2</v>
      </c>
      <c r="H104">
        <f t="shared" ref="H104:H109" si="7">IF(F104=0,NA(),F104)</f>
        <v>2</v>
      </c>
      <c r="K104" s="22" t="s">
        <v>41</v>
      </c>
      <c r="L104">
        <v>15</v>
      </c>
      <c r="N104">
        <f t="shared" ref="N104:N109" si="8">IF(L104=0,NA(),L104)</f>
        <v>15</v>
      </c>
    </row>
    <row r="105" spans="5:14" ht="15" thickBot="1" x14ac:dyDescent="0.35">
      <c r="E105" s="24" t="s">
        <v>42</v>
      </c>
      <c r="F105">
        <v>7</v>
      </c>
      <c r="H105">
        <f t="shared" si="7"/>
        <v>7</v>
      </c>
      <c r="K105" s="24" t="s">
        <v>42</v>
      </c>
      <c r="L105">
        <v>4</v>
      </c>
      <c r="N105">
        <f t="shared" si="8"/>
        <v>4</v>
      </c>
    </row>
    <row r="106" spans="5:14" ht="15" thickBot="1" x14ac:dyDescent="0.35">
      <c r="E106" s="22" t="s">
        <v>43</v>
      </c>
      <c r="F106" s="42">
        <v>6</v>
      </c>
      <c r="H106">
        <f t="shared" si="7"/>
        <v>6</v>
      </c>
      <c r="K106" s="22" t="s">
        <v>43</v>
      </c>
      <c r="L106">
        <v>7</v>
      </c>
      <c r="N106">
        <f t="shared" si="8"/>
        <v>7</v>
      </c>
    </row>
    <row r="107" spans="5:14" ht="15" thickBot="1" x14ac:dyDescent="0.35">
      <c r="E107" s="23" t="s">
        <v>44</v>
      </c>
      <c r="F107" s="42">
        <v>21</v>
      </c>
      <c r="H107">
        <f t="shared" si="7"/>
        <v>21</v>
      </c>
      <c r="K107" s="23" t="s">
        <v>44</v>
      </c>
      <c r="L107" s="23">
        <v>21</v>
      </c>
      <c r="N107">
        <f t="shared" si="8"/>
        <v>21</v>
      </c>
    </row>
    <row r="108" spans="5:14" ht="15" thickBot="1" x14ac:dyDescent="0.35">
      <c r="E108" s="22" t="s">
        <v>45</v>
      </c>
      <c r="F108" s="22"/>
      <c r="H108" t="e">
        <f t="shared" si="7"/>
        <v>#N/A</v>
      </c>
      <c r="K108" s="22" t="s">
        <v>45</v>
      </c>
      <c r="L108" s="22"/>
      <c r="N108" t="e">
        <f t="shared" si="8"/>
        <v>#N/A</v>
      </c>
    </row>
    <row r="109" spans="5:14" ht="15" thickBot="1" x14ac:dyDescent="0.35">
      <c r="E109" s="23" t="s">
        <v>46</v>
      </c>
      <c r="F109" s="23"/>
      <c r="H109" t="e">
        <f t="shared" si="7"/>
        <v>#N/A</v>
      </c>
      <c r="K109" s="23" t="s">
        <v>46</v>
      </c>
      <c r="L109" s="23"/>
      <c r="N109" t="e">
        <f t="shared" si="8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Report</vt:lpstr>
      <vt:lpstr>Data1</vt:lpstr>
      <vt:lpstr>Data2</vt:lpstr>
      <vt:lpstr>Data3</vt:lpstr>
      <vt:lpstr>Data4</vt:lpstr>
      <vt:lpstr>Data1!table__2</vt:lpstr>
      <vt:lpstr>Report!Область_печати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 TIMAKOV</cp:lastModifiedBy>
  <cp:lastPrinted>2023-01-26T13:24:27Z</cp:lastPrinted>
  <dcterms:created xsi:type="dcterms:W3CDTF">2017-10-31T15:57:35Z</dcterms:created>
  <dcterms:modified xsi:type="dcterms:W3CDTF">2023-03-01T14:00:02Z</dcterms:modified>
  <cp:category/>
</cp:coreProperties>
</file>