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22" firstSheet="1" activeTab="4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Energiebedarf Sek.stahl 2019" sheetId="14" r:id="rId8"/>
    <sheet name="Gesamtenergie 2050" sheetId="21" r:id="rId9"/>
    <sheet name="Verbrauch je Träger 2050" sheetId="22" r:id="rId10"/>
    <sheet name="Energiebedarf Sek.Stahl 2050" sheetId="13" r:id="rId11"/>
    <sheet name="Energie-Mehrbedarf 2050" sheetId="20" r:id="rId12"/>
    <sheet name="Gesamtenergie 2050 var." sheetId="16" r:id="rId13"/>
    <sheet name="Verbrauch je Träger 2050 var." sheetId="19" r:id="rId14"/>
    <sheet name="Energiebedarf Sek.stahl var." sheetId="17" r:id="rId15"/>
    <sheet name="Energie-Mehrbedarf 2050 var.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4" l="1"/>
  <c r="G7" i="14"/>
  <c r="F9" i="14"/>
  <c r="G9" i="14"/>
  <c r="F11" i="14"/>
  <c r="G11" i="14"/>
  <c r="F13" i="14"/>
  <c r="G13" i="14"/>
  <c r="F15" i="14"/>
  <c r="G15" i="14"/>
  <c r="F17" i="14"/>
  <c r="G17" i="14"/>
  <c r="F19" i="14"/>
  <c r="G19" i="14"/>
  <c r="F21" i="14"/>
  <c r="G21" i="14"/>
  <c r="F23" i="14"/>
  <c r="G23" i="14"/>
  <c r="F25" i="14"/>
  <c r="G25" i="14"/>
  <c r="F27" i="14"/>
  <c r="G27" i="14"/>
  <c r="F29" i="14"/>
  <c r="G29" i="14"/>
  <c r="F31" i="14"/>
  <c r="G31" i="14"/>
  <c r="F33" i="14"/>
  <c r="G33" i="14"/>
  <c r="E7" i="14"/>
  <c r="E8" i="14"/>
  <c r="E15" i="14"/>
  <c r="E16" i="14"/>
  <c r="E23" i="14"/>
  <c r="E24" i="14"/>
  <c r="E31" i="14"/>
  <c r="E32" i="14"/>
  <c r="E9" i="1"/>
  <c r="E8" i="1"/>
  <c r="C13" i="1"/>
  <c r="H6" i="14" s="1"/>
  <c r="E19" i="1"/>
  <c r="E12" i="1" l="1"/>
  <c r="E28" i="14"/>
  <c r="E20" i="14"/>
  <c r="E12" i="14"/>
  <c r="G34" i="14"/>
  <c r="G32" i="14"/>
  <c r="G30" i="14"/>
  <c r="G28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F34" i="14"/>
  <c r="F32" i="14"/>
  <c r="F30" i="14"/>
  <c r="F28" i="14"/>
  <c r="F26" i="14"/>
  <c r="F24" i="14"/>
  <c r="F22" i="14"/>
  <c r="F20" i="14"/>
  <c r="F18" i="14"/>
  <c r="F16" i="14"/>
  <c r="F14" i="14"/>
  <c r="F12" i="14"/>
  <c r="F10" i="14"/>
  <c r="F8" i="14"/>
  <c r="F6" i="14"/>
  <c r="E10" i="1"/>
  <c r="E34" i="14"/>
  <c r="E30" i="14"/>
  <c r="E26" i="14"/>
  <c r="E22" i="14"/>
  <c r="E18" i="14"/>
  <c r="E14" i="14"/>
  <c r="E10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E7" i="1"/>
  <c r="E11" i="1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B19" i="1"/>
  <c r="J150" i="22" l="1"/>
  <c r="I150" i="22"/>
  <c r="H150" i="22"/>
  <c r="G150" i="22"/>
  <c r="F150" i="22"/>
  <c r="E150" i="22"/>
  <c r="D150" i="22"/>
  <c r="J149" i="22"/>
  <c r="I149" i="22"/>
  <c r="H149" i="22"/>
  <c r="G149" i="22"/>
  <c r="F149" i="22"/>
  <c r="E149" i="22"/>
  <c r="D149" i="22"/>
  <c r="J148" i="22"/>
  <c r="I148" i="22"/>
  <c r="H148" i="22"/>
  <c r="G148" i="22"/>
  <c r="F148" i="22"/>
  <c r="E148" i="22"/>
  <c r="D148" i="22"/>
  <c r="J147" i="22"/>
  <c r="I147" i="22"/>
  <c r="H147" i="22"/>
  <c r="G147" i="22"/>
  <c r="F147" i="22"/>
  <c r="E147" i="22"/>
  <c r="D147" i="22"/>
  <c r="J146" i="22"/>
  <c r="I146" i="22"/>
  <c r="H146" i="22"/>
  <c r="G146" i="22"/>
  <c r="F146" i="22"/>
  <c r="E146" i="22"/>
  <c r="D146" i="22"/>
  <c r="J145" i="22"/>
  <c r="I145" i="22"/>
  <c r="H145" i="22"/>
  <c r="G145" i="22"/>
  <c r="F145" i="22"/>
  <c r="E145" i="22"/>
  <c r="D145" i="22"/>
  <c r="J144" i="22"/>
  <c r="I144" i="22"/>
  <c r="H144" i="22"/>
  <c r="G144" i="22"/>
  <c r="F144" i="22"/>
  <c r="E144" i="22"/>
  <c r="D144" i="22"/>
  <c r="J143" i="22"/>
  <c r="I143" i="22"/>
  <c r="H143" i="22"/>
  <c r="G143" i="22"/>
  <c r="F143" i="22"/>
  <c r="E143" i="22"/>
  <c r="D143" i="22"/>
  <c r="J142" i="22"/>
  <c r="I142" i="22"/>
  <c r="H142" i="22"/>
  <c r="G142" i="22"/>
  <c r="F142" i="22"/>
  <c r="E142" i="22"/>
  <c r="D142" i="22"/>
  <c r="J141" i="22"/>
  <c r="I141" i="22"/>
  <c r="H141" i="22"/>
  <c r="G141" i="22"/>
  <c r="F141" i="22"/>
  <c r="E141" i="22"/>
  <c r="D141" i="22"/>
  <c r="J140" i="22"/>
  <c r="I140" i="22"/>
  <c r="H140" i="22"/>
  <c r="G140" i="22"/>
  <c r="F140" i="22"/>
  <c r="E140" i="22"/>
  <c r="D140" i="22"/>
  <c r="J139" i="22"/>
  <c r="I139" i="22"/>
  <c r="H139" i="22"/>
  <c r="G139" i="22"/>
  <c r="F139" i="22"/>
  <c r="E139" i="22"/>
  <c r="D139" i="22"/>
  <c r="J138" i="22"/>
  <c r="I138" i="22"/>
  <c r="H138" i="22"/>
  <c r="G138" i="22"/>
  <c r="F138" i="22"/>
  <c r="E138" i="22"/>
  <c r="D138" i="22"/>
  <c r="J137" i="22"/>
  <c r="I137" i="22"/>
  <c r="H137" i="22"/>
  <c r="G137" i="22"/>
  <c r="F137" i="22"/>
  <c r="E137" i="22"/>
  <c r="D137" i="22"/>
  <c r="J136" i="22"/>
  <c r="I136" i="22"/>
  <c r="H136" i="22"/>
  <c r="G136" i="22"/>
  <c r="F136" i="22"/>
  <c r="E136" i="22"/>
  <c r="D136" i="22"/>
  <c r="J135" i="22"/>
  <c r="I135" i="22"/>
  <c r="H135" i="22"/>
  <c r="G135" i="22"/>
  <c r="F135" i="22"/>
  <c r="E135" i="22"/>
  <c r="D135" i="22"/>
  <c r="J134" i="22"/>
  <c r="I134" i="22"/>
  <c r="H134" i="22"/>
  <c r="G134" i="22"/>
  <c r="F134" i="22"/>
  <c r="E134" i="22"/>
  <c r="D134" i="22"/>
  <c r="J133" i="22"/>
  <c r="I133" i="22"/>
  <c r="H133" i="22"/>
  <c r="G133" i="22"/>
  <c r="F133" i="22"/>
  <c r="E133" i="22"/>
  <c r="D133" i="22"/>
  <c r="J132" i="22"/>
  <c r="I132" i="22"/>
  <c r="H132" i="22"/>
  <c r="G132" i="22"/>
  <c r="F132" i="22"/>
  <c r="E132" i="22"/>
  <c r="D132" i="22"/>
  <c r="J131" i="22"/>
  <c r="I131" i="22"/>
  <c r="H131" i="22"/>
  <c r="G131" i="22"/>
  <c r="F131" i="22"/>
  <c r="E131" i="22"/>
  <c r="D131" i="22"/>
  <c r="J130" i="22"/>
  <c r="I130" i="22"/>
  <c r="H130" i="22"/>
  <c r="G130" i="22"/>
  <c r="F130" i="22"/>
  <c r="E130" i="22"/>
  <c r="D130" i="22"/>
  <c r="J129" i="22"/>
  <c r="I129" i="22"/>
  <c r="H129" i="22"/>
  <c r="G129" i="22"/>
  <c r="F129" i="22"/>
  <c r="E129" i="22"/>
  <c r="D129" i="22"/>
  <c r="J128" i="22"/>
  <c r="I128" i="22"/>
  <c r="H128" i="22"/>
  <c r="G128" i="22"/>
  <c r="F128" i="22"/>
  <c r="E128" i="22"/>
  <c r="D128" i="22"/>
  <c r="J127" i="22"/>
  <c r="I127" i="22"/>
  <c r="H127" i="22"/>
  <c r="G127" i="22"/>
  <c r="F127" i="22"/>
  <c r="E127" i="22"/>
  <c r="D127" i="22"/>
  <c r="J126" i="22"/>
  <c r="I126" i="22"/>
  <c r="H126" i="22"/>
  <c r="G126" i="22"/>
  <c r="F126" i="22"/>
  <c r="E126" i="22"/>
  <c r="D126" i="22"/>
  <c r="J125" i="22"/>
  <c r="I125" i="22"/>
  <c r="H125" i="22"/>
  <c r="G125" i="22"/>
  <c r="F125" i="22"/>
  <c r="E125" i="22"/>
  <c r="D125" i="22"/>
  <c r="J124" i="22"/>
  <c r="I124" i="22"/>
  <c r="H124" i="22"/>
  <c r="G124" i="22"/>
  <c r="F124" i="22"/>
  <c r="E124" i="22"/>
  <c r="D124" i="22"/>
  <c r="J123" i="22"/>
  <c r="I123" i="22"/>
  <c r="H123" i="22"/>
  <c r="G123" i="22"/>
  <c r="F123" i="22"/>
  <c r="E123" i="22"/>
  <c r="D123" i="22"/>
  <c r="J122" i="22"/>
  <c r="I122" i="22"/>
  <c r="H122" i="22"/>
  <c r="G122" i="22"/>
  <c r="F122" i="22"/>
  <c r="E122" i="22"/>
  <c r="D122" i="22"/>
  <c r="J121" i="22"/>
  <c r="I121" i="22"/>
  <c r="H121" i="22"/>
  <c r="F121" i="22"/>
  <c r="J113" i="22"/>
  <c r="I113" i="22"/>
  <c r="H113" i="22"/>
  <c r="G113" i="22"/>
  <c r="F113" i="22"/>
  <c r="E113" i="22"/>
  <c r="D113" i="22"/>
  <c r="J112" i="22"/>
  <c r="I112" i="22"/>
  <c r="H112" i="22"/>
  <c r="G112" i="22"/>
  <c r="F112" i="22"/>
  <c r="E112" i="22"/>
  <c r="D112" i="22"/>
  <c r="J111" i="22"/>
  <c r="I111" i="22"/>
  <c r="H111" i="22"/>
  <c r="G111" i="22"/>
  <c r="F111" i="22"/>
  <c r="E111" i="22"/>
  <c r="D111" i="22"/>
  <c r="J110" i="22"/>
  <c r="I110" i="22"/>
  <c r="H110" i="22"/>
  <c r="G110" i="22"/>
  <c r="F110" i="22"/>
  <c r="E110" i="22"/>
  <c r="D110" i="22"/>
  <c r="J109" i="22"/>
  <c r="I109" i="22"/>
  <c r="H109" i="22"/>
  <c r="G109" i="22"/>
  <c r="F109" i="22"/>
  <c r="E109" i="22"/>
  <c r="D109" i="22"/>
  <c r="J108" i="22"/>
  <c r="I108" i="22"/>
  <c r="H108" i="22"/>
  <c r="G108" i="22"/>
  <c r="F108" i="22"/>
  <c r="E108" i="22"/>
  <c r="D108" i="22"/>
  <c r="J107" i="22"/>
  <c r="I107" i="22"/>
  <c r="H107" i="22"/>
  <c r="G107" i="22"/>
  <c r="F107" i="22"/>
  <c r="E107" i="22"/>
  <c r="D107" i="22"/>
  <c r="J106" i="22"/>
  <c r="I106" i="22"/>
  <c r="H106" i="22"/>
  <c r="G106" i="22"/>
  <c r="F106" i="22"/>
  <c r="E106" i="22"/>
  <c r="D106" i="22"/>
  <c r="J105" i="22"/>
  <c r="I105" i="22"/>
  <c r="H105" i="22"/>
  <c r="G105" i="22"/>
  <c r="F105" i="22"/>
  <c r="E105" i="22"/>
  <c r="D105" i="22"/>
  <c r="J104" i="22"/>
  <c r="I104" i="22"/>
  <c r="H104" i="22"/>
  <c r="G104" i="22"/>
  <c r="F104" i="22"/>
  <c r="E104" i="22"/>
  <c r="D104" i="22"/>
  <c r="J103" i="22"/>
  <c r="I103" i="22"/>
  <c r="H103" i="22"/>
  <c r="G103" i="22"/>
  <c r="F103" i="22"/>
  <c r="E103" i="22"/>
  <c r="D103" i="22"/>
  <c r="J102" i="22"/>
  <c r="I102" i="22"/>
  <c r="H102" i="22"/>
  <c r="G102" i="22"/>
  <c r="F102" i="22"/>
  <c r="E102" i="22"/>
  <c r="D102" i="22"/>
  <c r="J101" i="22"/>
  <c r="I101" i="22"/>
  <c r="H101" i="22"/>
  <c r="G101" i="22"/>
  <c r="F101" i="22"/>
  <c r="E101" i="22"/>
  <c r="D101" i="22"/>
  <c r="J100" i="22"/>
  <c r="I100" i="22"/>
  <c r="H100" i="22"/>
  <c r="G100" i="22"/>
  <c r="F100" i="22"/>
  <c r="E100" i="22"/>
  <c r="D100" i="22"/>
  <c r="J99" i="22"/>
  <c r="I99" i="22"/>
  <c r="H99" i="22"/>
  <c r="G99" i="22"/>
  <c r="F99" i="22"/>
  <c r="E99" i="22"/>
  <c r="D99" i="22"/>
  <c r="J98" i="22"/>
  <c r="I98" i="22"/>
  <c r="H98" i="22"/>
  <c r="G98" i="22"/>
  <c r="F98" i="22"/>
  <c r="E98" i="22"/>
  <c r="D98" i="22"/>
  <c r="J97" i="22"/>
  <c r="I97" i="22"/>
  <c r="H97" i="22"/>
  <c r="G97" i="22"/>
  <c r="F97" i="22"/>
  <c r="E97" i="22"/>
  <c r="D97" i="22"/>
  <c r="J96" i="22"/>
  <c r="I96" i="22"/>
  <c r="H96" i="22"/>
  <c r="G96" i="22"/>
  <c r="F96" i="22"/>
  <c r="E96" i="22"/>
  <c r="D96" i="22"/>
  <c r="J95" i="22"/>
  <c r="I95" i="22"/>
  <c r="H95" i="22"/>
  <c r="G95" i="22"/>
  <c r="F95" i="22"/>
  <c r="E95" i="22"/>
  <c r="D95" i="22"/>
  <c r="J94" i="22"/>
  <c r="I94" i="22"/>
  <c r="H94" i="22"/>
  <c r="G94" i="22"/>
  <c r="F94" i="22"/>
  <c r="E94" i="22"/>
  <c r="D94" i="22"/>
  <c r="J93" i="22"/>
  <c r="I93" i="22"/>
  <c r="H93" i="22"/>
  <c r="G93" i="22"/>
  <c r="F93" i="22"/>
  <c r="E93" i="22"/>
  <c r="D93" i="22"/>
  <c r="J92" i="22"/>
  <c r="I92" i="22"/>
  <c r="H92" i="22"/>
  <c r="G92" i="22"/>
  <c r="F92" i="22"/>
  <c r="E92" i="22"/>
  <c r="D92" i="22"/>
  <c r="J91" i="22"/>
  <c r="I91" i="22"/>
  <c r="H91" i="22"/>
  <c r="G91" i="22"/>
  <c r="F91" i="22"/>
  <c r="E91" i="22"/>
  <c r="D91" i="22"/>
  <c r="J90" i="22"/>
  <c r="I90" i="22"/>
  <c r="H90" i="22"/>
  <c r="G90" i="22"/>
  <c r="F90" i="22"/>
  <c r="E90" i="22"/>
  <c r="D90" i="22"/>
  <c r="J89" i="22"/>
  <c r="I89" i="22"/>
  <c r="H89" i="22"/>
  <c r="G89" i="22"/>
  <c r="F89" i="22"/>
  <c r="E89" i="22"/>
  <c r="D89" i="22"/>
  <c r="J88" i="22"/>
  <c r="I88" i="22"/>
  <c r="H88" i="22"/>
  <c r="G88" i="22"/>
  <c r="F88" i="22"/>
  <c r="E88" i="22"/>
  <c r="D88" i="22"/>
  <c r="J87" i="22"/>
  <c r="I87" i="22"/>
  <c r="H87" i="22"/>
  <c r="G87" i="22"/>
  <c r="F87" i="22"/>
  <c r="E87" i="22"/>
  <c r="D87" i="22"/>
  <c r="J86" i="22"/>
  <c r="I86" i="22"/>
  <c r="H86" i="22"/>
  <c r="G86" i="22"/>
  <c r="F86" i="22"/>
  <c r="E86" i="22"/>
  <c r="D86" i="22"/>
  <c r="J85" i="22"/>
  <c r="I85" i="22"/>
  <c r="H85" i="22"/>
  <c r="G85" i="22"/>
  <c r="F85" i="22"/>
  <c r="E85" i="22"/>
  <c r="D85" i="22"/>
  <c r="J84" i="22"/>
  <c r="I84" i="22"/>
  <c r="H84" i="22"/>
  <c r="F84" i="22"/>
  <c r="J74" i="22"/>
  <c r="I74" i="22"/>
  <c r="H74" i="22"/>
  <c r="G74" i="22"/>
  <c r="F74" i="22"/>
  <c r="E74" i="22"/>
  <c r="D74" i="22"/>
  <c r="J73" i="22"/>
  <c r="I73" i="22"/>
  <c r="H73" i="22"/>
  <c r="G73" i="22"/>
  <c r="F73" i="22"/>
  <c r="E73" i="22"/>
  <c r="D73" i="22"/>
  <c r="J72" i="22"/>
  <c r="I72" i="22"/>
  <c r="H72" i="22"/>
  <c r="G72" i="22"/>
  <c r="F72" i="22"/>
  <c r="E72" i="22"/>
  <c r="D72" i="22"/>
  <c r="J71" i="22"/>
  <c r="I71" i="22"/>
  <c r="H71" i="22"/>
  <c r="G71" i="22"/>
  <c r="F71" i="22"/>
  <c r="E71" i="22"/>
  <c r="D71" i="22"/>
  <c r="J70" i="22"/>
  <c r="I70" i="22"/>
  <c r="H70" i="22"/>
  <c r="G70" i="22"/>
  <c r="F70" i="22"/>
  <c r="E70" i="22"/>
  <c r="D70" i="22"/>
  <c r="J69" i="22"/>
  <c r="I69" i="22"/>
  <c r="H69" i="22"/>
  <c r="G69" i="22"/>
  <c r="F69" i="22"/>
  <c r="E69" i="22"/>
  <c r="D69" i="22"/>
  <c r="J68" i="22"/>
  <c r="I68" i="22"/>
  <c r="H68" i="22"/>
  <c r="G68" i="22"/>
  <c r="F68" i="22"/>
  <c r="E68" i="22"/>
  <c r="D68" i="22"/>
  <c r="J67" i="22"/>
  <c r="I67" i="22"/>
  <c r="H67" i="22"/>
  <c r="G67" i="22"/>
  <c r="F67" i="22"/>
  <c r="E67" i="22"/>
  <c r="D67" i="22"/>
  <c r="J66" i="22"/>
  <c r="I66" i="22"/>
  <c r="H66" i="22"/>
  <c r="G66" i="22"/>
  <c r="F66" i="22"/>
  <c r="E66" i="22"/>
  <c r="D66" i="22"/>
  <c r="J65" i="22"/>
  <c r="I65" i="22"/>
  <c r="H65" i="22"/>
  <c r="G65" i="22"/>
  <c r="F65" i="22"/>
  <c r="E65" i="22"/>
  <c r="D65" i="22"/>
  <c r="J64" i="22"/>
  <c r="I64" i="22"/>
  <c r="H64" i="22"/>
  <c r="G64" i="22"/>
  <c r="F64" i="22"/>
  <c r="E64" i="22"/>
  <c r="D64" i="22"/>
  <c r="J63" i="22"/>
  <c r="I63" i="22"/>
  <c r="H63" i="22"/>
  <c r="G63" i="22"/>
  <c r="F63" i="22"/>
  <c r="E63" i="22"/>
  <c r="D63" i="22"/>
  <c r="J62" i="22"/>
  <c r="I62" i="22"/>
  <c r="H62" i="22"/>
  <c r="G62" i="22"/>
  <c r="F62" i="22"/>
  <c r="E62" i="22"/>
  <c r="D62" i="22"/>
  <c r="J61" i="22"/>
  <c r="I61" i="22"/>
  <c r="H61" i="22"/>
  <c r="G61" i="22"/>
  <c r="F61" i="22"/>
  <c r="E61" i="22"/>
  <c r="D61" i="22"/>
  <c r="J60" i="22"/>
  <c r="I60" i="22"/>
  <c r="H60" i="22"/>
  <c r="G60" i="22"/>
  <c r="F60" i="22"/>
  <c r="E60" i="22"/>
  <c r="D60" i="22"/>
  <c r="J59" i="22"/>
  <c r="I59" i="22"/>
  <c r="H59" i="22"/>
  <c r="G59" i="22"/>
  <c r="F59" i="22"/>
  <c r="E59" i="22"/>
  <c r="D59" i="22"/>
  <c r="J58" i="22"/>
  <c r="I58" i="22"/>
  <c r="H58" i="22"/>
  <c r="G58" i="22"/>
  <c r="F58" i="22"/>
  <c r="E58" i="22"/>
  <c r="D58" i="22"/>
  <c r="J57" i="22"/>
  <c r="I57" i="22"/>
  <c r="H57" i="22"/>
  <c r="G57" i="22"/>
  <c r="F57" i="22"/>
  <c r="E57" i="22"/>
  <c r="D57" i="22"/>
  <c r="J56" i="22"/>
  <c r="I56" i="22"/>
  <c r="H56" i="22"/>
  <c r="G56" i="22"/>
  <c r="F56" i="22"/>
  <c r="E56" i="22"/>
  <c r="D56" i="22"/>
  <c r="J55" i="22"/>
  <c r="I55" i="22"/>
  <c r="H55" i="22"/>
  <c r="G55" i="22"/>
  <c r="F55" i="22"/>
  <c r="E55" i="22"/>
  <c r="D55" i="22"/>
  <c r="J54" i="22"/>
  <c r="I54" i="22"/>
  <c r="H54" i="22"/>
  <c r="G54" i="22"/>
  <c r="F54" i="22"/>
  <c r="E54" i="22"/>
  <c r="D54" i="22"/>
  <c r="J53" i="22"/>
  <c r="I53" i="22"/>
  <c r="H53" i="22"/>
  <c r="G53" i="22"/>
  <c r="F53" i="22"/>
  <c r="E53" i="22"/>
  <c r="D53" i="22"/>
  <c r="J52" i="22"/>
  <c r="I52" i="22"/>
  <c r="H52" i="22"/>
  <c r="G52" i="22"/>
  <c r="F52" i="22"/>
  <c r="E52" i="22"/>
  <c r="D52" i="22"/>
  <c r="J51" i="22"/>
  <c r="I51" i="22"/>
  <c r="H51" i="22"/>
  <c r="G51" i="22"/>
  <c r="F51" i="22"/>
  <c r="E51" i="22"/>
  <c r="D51" i="22"/>
  <c r="J50" i="22"/>
  <c r="I50" i="22"/>
  <c r="H50" i="22"/>
  <c r="G50" i="22"/>
  <c r="F50" i="22"/>
  <c r="E50" i="22"/>
  <c r="D50" i="22"/>
  <c r="J49" i="22"/>
  <c r="I49" i="22"/>
  <c r="H49" i="22"/>
  <c r="G49" i="22"/>
  <c r="F49" i="22"/>
  <c r="E49" i="22"/>
  <c r="D49" i="22"/>
  <c r="J48" i="22"/>
  <c r="I48" i="22"/>
  <c r="H48" i="22"/>
  <c r="G48" i="22"/>
  <c r="F48" i="22"/>
  <c r="E48" i="22"/>
  <c r="D48" i="22"/>
  <c r="J47" i="22"/>
  <c r="I47" i="22"/>
  <c r="H47" i="22"/>
  <c r="G47" i="22"/>
  <c r="F47" i="22"/>
  <c r="E47" i="22"/>
  <c r="D47" i="22"/>
  <c r="J46" i="22"/>
  <c r="I46" i="22"/>
  <c r="H46" i="22"/>
  <c r="G46" i="22"/>
  <c r="F46" i="22"/>
  <c r="E46" i="22"/>
  <c r="D46" i="22"/>
  <c r="J45" i="22"/>
  <c r="I45" i="22"/>
  <c r="H45" i="22"/>
  <c r="F45" i="22"/>
  <c r="J37" i="22"/>
  <c r="I37" i="22"/>
  <c r="H37" i="22"/>
  <c r="G37" i="22"/>
  <c r="F37" i="22"/>
  <c r="E37" i="22"/>
  <c r="D37" i="22"/>
  <c r="J36" i="22"/>
  <c r="I36" i="22"/>
  <c r="H36" i="22"/>
  <c r="G36" i="22"/>
  <c r="F36" i="22"/>
  <c r="E36" i="22"/>
  <c r="D36" i="22"/>
  <c r="J35" i="22"/>
  <c r="I35" i="22"/>
  <c r="H35" i="22"/>
  <c r="G35" i="22"/>
  <c r="F35" i="22"/>
  <c r="E35" i="22"/>
  <c r="D35" i="22"/>
  <c r="J34" i="22"/>
  <c r="I34" i="22"/>
  <c r="H34" i="22"/>
  <c r="G34" i="22"/>
  <c r="F34" i="22"/>
  <c r="E34" i="22"/>
  <c r="D34" i="22"/>
  <c r="J33" i="22"/>
  <c r="I33" i="22"/>
  <c r="H33" i="22"/>
  <c r="G33" i="22"/>
  <c r="F33" i="22"/>
  <c r="E33" i="22"/>
  <c r="D33" i="22"/>
  <c r="J32" i="22"/>
  <c r="I32" i="22"/>
  <c r="H32" i="22"/>
  <c r="G32" i="22"/>
  <c r="F32" i="22"/>
  <c r="E32" i="22"/>
  <c r="D32" i="22"/>
  <c r="J31" i="22"/>
  <c r="I31" i="22"/>
  <c r="H31" i="22"/>
  <c r="G31" i="22"/>
  <c r="F31" i="22"/>
  <c r="E31" i="22"/>
  <c r="D31" i="22"/>
  <c r="J30" i="22"/>
  <c r="I30" i="22"/>
  <c r="H30" i="22"/>
  <c r="G30" i="22"/>
  <c r="F30" i="22"/>
  <c r="E30" i="22"/>
  <c r="D30" i="22"/>
  <c r="J29" i="22"/>
  <c r="I29" i="22"/>
  <c r="H29" i="22"/>
  <c r="G29" i="22"/>
  <c r="F29" i="22"/>
  <c r="E29" i="22"/>
  <c r="D29" i="22"/>
  <c r="J28" i="22"/>
  <c r="I28" i="22"/>
  <c r="H28" i="22"/>
  <c r="G28" i="22"/>
  <c r="F28" i="22"/>
  <c r="E28" i="22"/>
  <c r="D28" i="22"/>
  <c r="J27" i="22"/>
  <c r="I27" i="22"/>
  <c r="H27" i="22"/>
  <c r="G27" i="22"/>
  <c r="F27" i="22"/>
  <c r="E27" i="22"/>
  <c r="D27" i="22"/>
  <c r="J26" i="22"/>
  <c r="I26" i="22"/>
  <c r="H26" i="22"/>
  <c r="G26" i="22"/>
  <c r="F26" i="22"/>
  <c r="E26" i="22"/>
  <c r="D26" i="22"/>
  <c r="J25" i="22"/>
  <c r="I25" i="22"/>
  <c r="H25" i="22"/>
  <c r="G25" i="22"/>
  <c r="F25" i="22"/>
  <c r="E25" i="22"/>
  <c r="D25" i="22"/>
  <c r="J24" i="22"/>
  <c r="I24" i="22"/>
  <c r="H24" i="22"/>
  <c r="G24" i="22"/>
  <c r="F24" i="22"/>
  <c r="E24" i="22"/>
  <c r="D24" i="22"/>
  <c r="J23" i="22"/>
  <c r="I23" i="22"/>
  <c r="H23" i="22"/>
  <c r="G23" i="22"/>
  <c r="F23" i="22"/>
  <c r="E23" i="22"/>
  <c r="D23" i="22"/>
  <c r="J22" i="22"/>
  <c r="I22" i="22"/>
  <c r="H22" i="22"/>
  <c r="G22" i="22"/>
  <c r="F22" i="22"/>
  <c r="E22" i="22"/>
  <c r="D22" i="22"/>
  <c r="J21" i="22"/>
  <c r="I21" i="22"/>
  <c r="H21" i="22"/>
  <c r="G21" i="22"/>
  <c r="F21" i="22"/>
  <c r="E21" i="22"/>
  <c r="D21" i="22"/>
  <c r="J20" i="22"/>
  <c r="I20" i="22"/>
  <c r="H20" i="22"/>
  <c r="G20" i="22"/>
  <c r="F20" i="22"/>
  <c r="E20" i="22"/>
  <c r="D20" i="22"/>
  <c r="J19" i="22"/>
  <c r="I19" i="22"/>
  <c r="H19" i="22"/>
  <c r="G19" i="22"/>
  <c r="F19" i="22"/>
  <c r="E19" i="22"/>
  <c r="D19" i="22"/>
  <c r="J18" i="22"/>
  <c r="I18" i="22"/>
  <c r="H18" i="22"/>
  <c r="G18" i="22"/>
  <c r="F18" i="22"/>
  <c r="E18" i="22"/>
  <c r="D18" i="22"/>
  <c r="J17" i="22"/>
  <c r="I17" i="22"/>
  <c r="H17" i="22"/>
  <c r="G17" i="22"/>
  <c r="F17" i="22"/>
  <c r="E17" i="22"/>
  <c r="D17" i="22"/>
  <c r="J16" i="22"/>
  <c r="I16" i="22"/>
  <c r="H16" i="22"/>
  <c r="G16" i="22"/>
  <c r="F16" i="22"/>
  <c r="E16" i="22"/>
  <c r="D16" i="22"/>
  <c r="J15" i="22"/>
  <c r="I15" i="22"/>
  <c r="H15" i="22"/>
  <c r="G15" i="22"/>
  <c r="F15" i="22"/>
  <c r="E15" i="22"/>
  <c r="D15" i="22"/>
  <c r="J14" i="22"/>
  <c r="I14" i="22"/>
  <c r="H14" i="22"/>
  <c r="G14" i="22"/>
  <c r="F14" i="22"/>
  <c r="E14" i="22"/>
  <c r="D14" i="22"/>
  <c r="J13" i="22"/>
  <c r="I13" i="22"/>
  <c r="H13" i="22"/>
  <c r="G13" i="22"/>
  <c r="F13" i="22"/>
  <c r="E13" i="22"/>
  <c r="D13" i="22"/>
  <c r="J12" i="22"/>
  <c r="I12" i="22"/>
  <c r="H12" i="22"/>
  <c r="G12" i="22"/>
  <c r="F12" i="22"/>
  <c r="E12" i="22"/>
  <c r="D12" i="22"/>
  <c r="J11" i="22"/>
  <c r="I11" i="22"/>
  <c r="H11" i="22"/>
  <c r="G11" i="22"/>
  <c r="F11" i="22"/>
  <c r="E11" i="22"/>
  <c r="D11" i="22"/>
  <c r="J10" i="22"/>
  <c r="I10" i="22"/>
  <c r="H10" i="22"/>
  <c r="G10" i="22"/>
  <c r="F10" i="22"/>
  <c r="E10" i="22"/>
  <c r="D10" i="22"/>
  <c r="J9" i="22"/>
  <c r="I9" i="22"/>
  <c r="H9" i="22"/>
  <c r="G9" i="22"/>
  <c r="F9" i="22"/>
  <c r="E9" i="22"/>
  <c r="D9" i="22"/>
  <c r="J8" i="22"/>
  <c r="I8" i="22"/>
  <c r="H8" i="22"/>
  <c r="F8" i="22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I27" i="21"/>
  <c r="H27" i="21"/>
  <c r="G27" i="21"/>
  <c r="F27" i="21"/>
  <c r="E27" i="21"/>
  <c r="D27" i="21"/>
  <c r="C27" i="21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I24" i="21"/>
  <c r="H24" i="21"/>
  <c r="G24" i="21"/>
  <c r="F24" i="21"/>
  <c r="E24" i="21"/>
  <c r="D24" i="21"/>
  <c r="C24" i="21"/>
  <c r="I23" i="21"/>
  <c r="H23" i="21"/>
  <c r="G23" i="21"/>
  <c r="F23" i="21"/>
  <c r="E23" i="21"/>
  <c r="D23" i="21"/>
  <c r="C23" i="21"/>
  <c r="I22" i="21"/>
  <c r="H22" i="21"/>
  <c r="G22" i="21"/>
  <c r="F22" i="21"/>
  <c r="E22" i="21"/>
  <c r="D22" i="21"/>
  <c r="C22" i="21"/>
  <c r="I21" i="21"/>
  <c r="H21" i="21"/>
  <c r="G21" i="21"/>
  <c r="F21" i="21"/>
  <c r="E21" i="21"/>
  <c r="D21" i="21"/>
  <c r="C21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1" i="21"/>
  <c r="H11" i="21"/>
  <c r="G11" i="21"/>
  <c r="F11" i="21"/>
  <c r="E11" i="21"/>
  <c r="D11" i="21"/>
  <c r="C11" i="21"/>
  <c r="I10" i="21"/>
  <c r="H10" i="21"/>
  <c r="G10" i="21"/>
  <c r="F10" i="21"/>
  <c r="E10" i="21"/>
  <c r="D10" i="21"/>
  <c r="C10" i="21"/>
  <c r="I9" i="21"/>
  <c r="H9" i="21"/>
  <c r="G9" i="21"/>
  <c r="F9" i="21"/>
  <c r="E9" i="21"/>
  <c r="D9" i="21"/>
  <c r="C9" i="21"/>
  <c r="I8" i="21"/>
  <c r="H8" i="21"/>
  <c r="G8" i="21"/>
  <c r="F8" i="21"/>
  <c r="E8" i="21"/>
  <c r="D8" i="21"/>
  <c r="C8" i="21"/>
  <c r="I7" i="21"/>
  <c r="H7" i="21"/>
  <c r="G7" i="21"/>
  <c r="F7" i="21"/>
  <c r="E7" i="21"/>
  <c r="D7" i="21"/>
  <c r="C7" i="21"/>
  <c r="I6" i="21"/>
  <c r="H6" i="21"/>
  <c r="G6" i="21"/>
  <c r="E6" i="21"/>
  <c r="J121" i="15" l="1"/>
  <c r="I121" i="15"/>
  <c r="H121" i="15"/>
  <c r="F121" i="15"/>
  <c r="J84" i="15"/>
  <c r="I84" i="15"/>
  <c r="H84" i="15"/>
  <c r="F84" i="15"/>
  <c r="J45" i="15"/>
  <c r="I45" i="15"/>
  <c r="H45" i="15"/>
  <c r="F45" i="15"/>
  <c r="I120" i="19"/>
  <c r="H120" i="19"/>
  <c r="G120" i="19"/>
  <c r="E120" i="19"/>
  <c r="I84" i="19"/>
  <c r="H84" i="19"/>
  <c r="G84" i="19"/>
  <c r="E84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1" i="19" l="1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99" i="20" l="1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3" i="15" l="1"/>
  <c r="E123" i="15"/>
  <c r="D124" i="15"/>
  <c r="E124" i="15"/>
  <c r="D125" i="15"/>
  <c r="E125" i="15"/>
  <c r="D126" i="15"/>
  <c r="E126" i="15"/>
  <c r="D127" i="15"/>
  <c r="E127" i="15"/>
  <c r="D128" i="15"/>
  <c r="E128" i="15"/>
  <c r="D129" i="15"/>
  <c r="E129" i="15"/>
  <c r="D130" i="15"/>
  <c r="E130" i="15"/>
  <c r="D131" i="15"/>
  <c r="E131" i="15"/>
  <c r="D132" i="15"/>
  <c r="E132" i="15"/>
  <c r="D133" i="15"/>
  <c r="E133" i="15"/>
  <c r="D134" i="15"/>
  <c r="E134" i="15"/>
  <c r="D135" i="15"/>
  <c r="E135" i="15"/>
  <c r="D136" i="15"/>
  <c r="E136" i="15"/>
  <c r="D137" i="15"/>
  <c r="E137" i="15"/>
  <c r="D138" i="15"/>
  <c r="E138" i="15"/>
  <c r="D139" i="15"/>
  <c r="E139" i="15"/>
  <c r="D140" i="15"/>
  <c r="E140" i="15"/>
  <c r="D141" i="15"/>
  <c r="E141" i="15"/>
  <c r="D142" i="15"/>
  <c r="E142" i="15"/>
  <c r="D143" i="15"/>
  <c r="E143" i="15"/>
  <c r="D144" i="15"/>
  <c r="E144" i="15"/>
  <c r="D145" i="15"/>
  <c r="E145" i="15"/>
  <c r="D146" i="15"/>
  <c r="E146" i="15"/>
  <c r="D147" i="15"/>
  <c r="E147" i="15"/>
  <c r="D148" i="15"/>
  <c r="E148" i="15"/>
  <c r="D149" i="15"/>
  <c r="E149" i="15"/>
  <c r="D150" i="15"/>
  <c r="E150" i="15"/>
  <c r="E122" i="15"/>
  <c r="D122" i="15"/>
  <c r="D86" i="15"/>
  <c r="C10" i="19" s="1"/>
  <c r="C47" i="19" s="1"/>
  <c r="C86" i="19" s="1"/>
  <c r="E86" i="15"/>
  <c r="D10" i="19" s="1"/>
  <c r="D47" i="19" s="1"/>
  <c r="D86" i="19" s="1"/>
  <c r="D87" i="15"/>
  <c r="C11" i="19" s="1"/>
  <c r="C48" i="19" s="1"/>
  <c r="C87" i="19" s="1"/>
  <c r="E87" i="15"/>
  <c r="D11" i="19" s="1"/>
  <c r="D48" i="19" s="1"/>
  <c r="D87" i="19" s="1"/>
  <c r="D88" i="15"/>
  <c r="C12" i="19" s="1"/>
  <c r="C49" i="19" s="1"/>
  <c r="C88" i="19" s="1"/>
  <c r="E88" i="15"/>
  <c r="D12" i="19" s="1"/>
  <c r="D49" i="19" s="1"/>
  <c r="D88" i="19" s="1"/>
  <c r="D89" i="15"/>
  <c r="C13" i="19" s="1"/>
  <c r="C50" i="19" s="1"/>
  <c r="C89" i="19" s="1"/>
  <c r="E89" i="15"/>
  <c r="D13" i="19" s="1"/>
  <c r="D50" i="19" s="1"/>
  <c r="D89" i="19" s="1"/>
  <c r="D90" i="15"/>
  <c r="C14" i="19" s="1"/>
  <c r="C51" i="19" s="1"/>
  <c r="C90" i="19" s="1"/>
  <c r="E90" i="15"/>
  <c r="D14" i="19" s="1"/>
  <c r="D51" i="19" s="1"/>
  <c r="D90" i="19" s="1"/>
  <c r="D91" i="15"/>
  <c r="C15" i="19" s="1"/>
  <c r="C52" i="19" s="1"/>
  <c r="C91" i="19" s="1"/>
  <c r="E91" i="15"/>
  <c r="D15" i="19" s="1"/>
  <c r="D52" i="19" s="1"/>
  <c r="D91" i="19" s="1"/>
  <c r="D92" i="15"/>
  <c r="C16" i="19" s="1"/>
  <c r="C53" i="19" s="1"/>
  <c r="C92" i="19" s="1"/>
  <c r="E92" i="15"/>
  <c r="D16" i="19" s="1"/>
  <c r="D53" i="19" s="1"/>
  <c r="D92" i="19" s="1"/>
  <c r="D93" i="15"/>
  <c r="C17" i="19" s="1"/>
  <c r="C54" i="19" s="1"/>
  <c r="C93" i="19" s="1"/>
  <c r="E93" i="15"/>
  <c r="D17" i="19" s="1"/>
  <c r="D54" i="19" s="1"/>
  <c r="D93" i="19" s="1"/>
  <c r="D94" i="15"/>
  <c r="C18" i="19" s="1"/>
  <c r="C55" i="19" s="1"/>
  <c r="C94" i="19" s="1"/>
  <c r="E94" i="15"/>
  <c r="D18" i="19" s="1"/>
  <c r="D55" i="19" s="1"/>
  <c r="D94" i="19" s="1"/>
  <c r="D95" i="15"/>
  <c r="C19" i="19" s="1"/>
  <c r="C56" i="19" s="1"/>
  <c r="C95" i="19" s="1"/>
  <c r="E95" i="15"/>
  <c r="D19" i="19" s="1"/>
  <c r="D56" i="19" s="1"/>
  <c r="D95" i="19" s="1"/>
  <c r="D96" i="15"/>
  <c r="C20" i="19" s="1"/>
  <c r="C57" i="19" s="1"/>
  <c r="C96" i="19" s="1"/>
  <c r="E96" i="15"/>
  <c r="D20" i="19" s="1"/>
  <c r="D57" i="19" s="1"/>
  <c r="D96" i="19" s="1"/>
  <c r="D97" i="15"/>
  <c r="C21" i="19" s="1"/>
  <c r="C58" i="19" s="1"/>
  <c r="C97" i="19" s="1"/>
  <c r="E97" i="15"/>
  <c r="D21" i="19" s="1"/>
  <c r="D58" i="19" s="1"/>
  <c r="D97" i="19" s="1"/>
  <c r="D98" i="15"/>
  <c r="C22" i="19" s="1"/>
  <c r="C59" i="19" s="1"/>
  <c r="C98" i="19" s="1"/>
  <c r="E98" i="15"/>
  <c r="D22" i="19" s="1"/>
  <c r="D59" i="19" s="1"/>
  <c r="D98" i="19" s="1"/>
  <c r="D99" i="15"/>
  <c r="C23" i="19" s="1"/>
  <c r="C60" i="19" s="1"/>
  <c r="C99" i="19" s="1"/>
  <c r="E99" i="15"/>
  <c r="D23" i="19" s="1"/>
  <c r="D60" i="19" s="1"/>
  <c r="D99" i="19" s="1"/>
  <c r="D100" i="15"/>
  <c r="C24" i="19" s="1"/>
  <c r="C61" i="19" s="1"/>
  <c r="C100" i="19" s="1"/>
  <c r="E100" i="15"/>
  <c r="D24" i="19" s="1"/>
  <c r="D61" i="19" s="1"/>
  <c r="D100" i="19" s="1"/>
  <c r="D101" i="15"/>
  <c r="C25" i="19" s="1"/>
  <c r="C62" i="19" s="1"/>
  <c r="C101" i="19" s="1"/>
  <c r="E101" i="15"/>
  <c r="D25" i="19" s="1"/>
  <c r="D62" i="19" s="1"/>
  <c r="D101" i="19" s="1"/>
  <c r="D102" i="15"/>
  <c r="C26" i="19" s="1"/>
  <c r="C63" i="19" s="1"/>
  <c r="C102" i="19" s="1"/>
  <c r="E102" i="15"/>
  <c r="D26" i="19" s="1"/>
  <c r="D63" i="19" s="1"/>
  <c r="D102" i="19" s="1"/>
  <c r="D103" i="15"/>
  <c r="C27" i="19" s="1"/>
  <c r="C64" i="19" s="1"/>
  <c r="C103" i="19" s="1"/>
  <c r="E103" i="15"/>
  <c r="D27" i="19" s="1"/>
  <c r="D64" i="19" s="1"/>
  <c r="D103" i="19" s="1"/>
  <c r="D104" i="15"/>
  <c r="C28" i="19" s="1"/>
  <c r="C65" i="19" s="1"/>
  <c r="C104" i="19" s="1"/>
  <c r="E104" i="15"/>
  <c r="D28" i="19" s="1"/>
  <c r="D65" i="19" s="1"/>
  <c r="D104" i="19" s="1"/>
  <c r="D105" i="15"/>
  <c r="C29" i="19" s="1"/>
  <c r="C66" i="19" s="1"/>
  <c r="C105" i="19" s="1"/>
  <c r="E105" i="15"/>
  <c r="D29" i="19" s="1"/>
  <c r="D66" i="19" s="1"/>
  <c r="D105" i="19" s="1"/>
  <c r="D106" i="15"/>
  <c r="C30" i="19" s="1"/>
  <c r="C67" i="19" s="1"/>
  <c r="C106" i="19" s="1"/>
  <c r="E106" i="15"/>
  <c r="D30" i="19" s="1"/>
  <c r="D67" i="19" s="1"/>
  <c r="D106" i="19" s="1"/>
  <c r="D107" i="15"/>
  <c r="C31" i="19" s="1"/>
  <c r="C68" i="19" s="1"/>
  <c r="C107" i="19" s="1"/>
  <c r="E107" i="15"/>
  <c r="D31" i="19" s="1"/>
  <c r="D68" i="19" s="1"/>
  <c r="D107" i="19" s="1"/>
  <c r="D108" i="15"/>
  <c r="C32" i="19" s="1"/>
  <c r="C69" i="19" s="1"/>
  <c r="C108" i="19" s="1"/>
  <c r="E108" i="15"/>
  <c r="D32" i="19" s="1"/>
  <c r="D69" i="19" s="1"/>
  <c r="D108" i="19" s="1"/>
  <c r="D109" i="15"/>
  <c r="C33" i="19" s="1"/>
  <c r="C70" i="19" s="1"/>
  <c r="C109" i="19" s="1"/>
  <c r="E109" i="15"/>
  <c r="D33" i="19" s="1"/>
  <c r="D70" i="19" s="1"/>
  <c r="D109" i="19" s="1"/>
  <c r="D110" i="15"/>
  <c r="C34" i="19" s="1"/>
  <c r="C71" i="19" s="1"/>
  <c r="C110" i="19" s="1"/>
  <c r="E110" i="15"/>
  <c r="D34" i="19" s="1"/>
  <c r="D71" i="19" s="1"/>
  <c r="D110" i="19" s="1"/>
  <c r="D111" i="15"/>
  <c r="C35" i="19" s="1"/>
  <c r="C72" i="19" s="1"/>
  <c r="C111" i="19" s="1"/>
  <c r="E111" i="15"/>
  <c r="D35" i="19" s="1"/>
  <c r="D72" i="19" s="1"/>
  <c r="D111" i="19" s="1"/>
  <c r="D112" i="15"/>
  <c r="C36" i="19" s="1"/>
  <c r="C73" i="19" s="1"/>
  <c r="C112" i="19" s="1"/>
  <c r="E112" i="15"/>
  <c r="D36" i="19" s="1"/>
  <c r="D73" i="19" s="1"/>
  <c r="D112" i="19" s="1"/>
  <c r="D113" i="15"/>
  <c r="C37" i="19" s="1"/>
  <c r="C74" i="19" s="1"/>
  <c r="C113" i="19" s="1"/>
  <c r="E113" i="15"/>
  <c r="D37" i="19" s="1"/>
  <c r="D74" i="19" s="1"/>
  <c r="D113" i="19" s="1"/>
  <c r="E85" i="15"/>
  <c r="D9" i="19" s="1"/>
  <c r="D46" i="19" s="1"/>
  <c r="D85" i="19" s="1"/>
  <c r="D85" i="15"/>
  <c r="C9" i="19" s="1"/>
  <c r="C46" i="19" s="1"/>
  <c r="C85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G13" i="5"/>
  <c r="H13" i="5"/>
  <c r="E31" i="6"/>
  <c r="F64" i="6"/>
  <c r="D64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I68" i="15" l="1"/>
  <c r="H29" i="16"/>
  <c r="H99" i="13"/>
  <c r="H64" i="13"/>
  <c r="H29" i="13"/>
  <c r="I35" i="15"/>
  <c r="H33" i="16"/>
  <c r="H103" i="13"/>
  <c r="H68" i="13"/>
  <c r="H33" i="13"/>
  <c r="I125" i="15"/>
  <c r="H10" i="16"/>
  <c r="H80" i="13"/>
  <c r="H45" i="13"/>
  <c r="H10" i="13"/>
  <c r="I129" i="15"/>
  <c r="H14" i="16"/>
  <c r="H84" i="13"/>
  <c r="H49" i="13"/>
  <c r="H50" i="20" s="1"/>
  <c r="H14" i="13"/>
  <c r="H18" i="16"/>
  <c r="H88" i="13"/>
  <c r="H53" i="13"/>
  <c r="H18" i="13"/>
  <c r="I24" i="15"/>
  <c r="H22" i="16"/>
  <c r="H92" i="13"/>
  <c r="H57" i="13"/>
  <c r="H22" i="13"/>
  <c r="H26" i="16"/>
  <c r="H96" i="13"/>
  <c r="H61" i="13"/>
  <c r="H26" i="13"/>
  <c r="I108" i="15"/>
  <c r="H30" i="16"/>
  <c r="H100" i="13"/>
  <c r="H65" i="13"/>
  <c r="H30" i="13"/>
  <c r="H34" i="16"/>
  <c r="H104" i="13"/>
  <c r="H69" i="13"/>
  <c r="H34" i="13"/>
  <c r="I46" i="15"/>
  <c r="H7" i="16"/>
  <c r="H77" i="13"/>
  <c r="H42" i="13"/>
  <c r="H7" i="13"/>
  <c r="H11" i="16"/>
  <c r="H81" i="13"/>
  <c r="H46" i="13"/>
  <c r="H11" i="13"/>
  <c r="I93" i="15"/>
  <c r="H15" i="16"/>
  <c r="H85" i="13"/>
  <c r="H50" i="13"/>
  <c r="H15" i="13"/>
  <c r="H19" i="16"/>
  <c r="H89" i="13"/>
  <c r="H54" i="13"/>
  <c r="H19" i="13"/>
  <c r="I62" i="15"/>
  <c r="H23" i="16"/>
  <c r="H93" i="13"/>
  <c r="H58" i="13"/>
  <c r="H23" i="13"/>
  <c r="I66" i="15"/>
  <c r="H27" i="16"/>
  <c r="H97" i="13"/>
  <c r="H62" i="13"/>
  <c r="H27" i="13"/>
  <c r="H31" i="16"/>
  <c r="H101" i="13"/>
  <c r="H66" i="13"/>
  <c r="H31" i="13"/>
  <c r="I113" i="15"/>
  <c r="H35" i="16"/>
  <c r="H105" i="13"/>
  <c r="H70" i="13"/>
  <c r="H35" i="13"/>
  <c r="I10" i="15"/>
  <c r="H8" i="16"/>
  <c r="H78" i="13"/>
  <c r="H43" i="13"/>
  <c r="H8" i="13"/>
  <c r="H12" i="16"/>
  <c r="H82" i="13"/>
  <c r="H47" i="13"/>
  <c r="H12" i="13"/>
  <c r="I131" i="15"/>
  <c r="H16" i="16"/>
  <c r="H86" i="13"/>
  <c r="H51" i="13"/>
  <c r="H16" i="13"/>
  <c r="H20" i="16"/>
  <c r="H90" i="13"/>
  <c r="H55" i="13"/>
  <c r="H20" i="13"/>
  <c r="H24" i="16"/>
  <c r="H94" i="13"/>
  <c r="H59" i="13"/>
  <c r="H24" i="13"/>
  <c r="H28" i="16"/>
  <c r="H98" i="13"/>
  <c r="H63" i="13"/>
  <c r="H28" i="13"/>
  <c r="H32" i="16"/>
  <c r="H102" i="13"/>
  <c r="H67" i="13"/>
  <c r="H32" i="13"/>
  <c r="H9" i="16"/>
  <c r="H79" i="13"/>
  <c r="H44" i="13"/>
  <c r="H9" i="13"/>
  <c r="I15" i="15"/>
  <c r="H13" i="16"/>
  <c r="H83" i="13"/>
  <c r="H48" i="13"/>
  <c r="H13" i="13"/>
  <c r="H17" i="16"/>
  <c r="H87" i="13"/>
  <c r="H52" i="13"/>
  <c r="H17" i="13"/>
  <c r="I99" i="15"/>
  <c r="H21" i="16"/>
  <c r="H91" i="13"/>
  <c r="H56" i="13"/>
  <c r="H21" i="13"/>
  <c r="H25" i="16"/>
  <c r="H95" i="13"/>
  <c r="H60" i="13"/>
  <c r="H25" i="13"/>
  <c r="F21" i="9"/>
  <c r="F31" i="9"/>
  <c r="I25" i="15"/>
  <c r="I50" i="15"/>
  <c r="I74" i="15"/>
  <c r="I97" i="15"/>
  <c r="I13" i="15"/>
  <c r="I29" i="15"/>
  <c r="I58" i="15"/>
  <c r="I85" i="15"/>
  <c r="I101" i="15"/>
  <c r="I32" i="9"/>
  <c r="I17" i="15"/>
  <c r="I33" i="15"/>
  <c r="I92" i="15"/>
  <c r="I109" i="15"/>
  <c r="I9" i="15"/>
  <c r="I11" i="15"/>
  <c r="I132" i="15"/>
  <c r="I95" i="15"/>
  <c r="I27" i="15"/>
  <c r="I17" i="9"/>
  <c r="I27" i="9"/>
  <c r="F15" i="9"/>
  <c r="F26" i="9"/>
  <c r="I31" i="15"/>
  <c r="I52" i="15"/>
  <c r="I49" i="15"/>
  <c r="I133" i="15"/>
  <c r="I96" i="15"/>
  <c r="I137" i="15"/>
  <c r="I100" i="15"/>
  <c r="I65" i="15"/>
  <c r="I141" i="15"/>
  <c r="I149" i="15"/>
  <c r="I112" i="15"/>
  <c r="I7" i="9"/>
  <c r="I18" i="9"/>
  <c r="I23" i="9"/>
  <c r="I29" i="9"/>
  <c r="F32" i="9"/>
  <c r="F28" i="9"/>
  <c r="F24" i="9"/>
  <c r="F20" i="9"/>
  <c r="F16" i="9"/>
  <c r="F12" i="9"/>
  <c r="F8" i="9"/>
  <c r="F11" i="9"/>
  <c r="F17" i="9"/>
  <c r="F22" i="9"/>
  <c r="F27" i="9"/>
  <c r="I19" i="15"/>
  <c r="I53" i="15"/>
  <c r="I61" i="15"/>
  <c r="I103" i="15"/>
  <c r="I145" i="15"/>
  <c r="I9" i="9"/>
  <c r="I14" i="9"/>
  <c r="I19" i="9"/>
  <c r="I25" i="9"/>
  <c r="I30" i="9"/>
  <c r="I35" i="9"/>
  <c r="F7" i="9"/>
  <c r="F13" i="9"/>
  <c r="F18" i="9"/>
  <c r="F23" i="9"/>
  <c r="F29" i="9"/>
  <c r="F34" i="9"/>
  <c r="I20" i="15"/>
  <c r="I28" i="15"/>
  <c r="I48" i="15"/>
  <c r="I56" i="15"/>
  <c r="I69" i="15"/>
  <c r="I87" i="15"/>
  <c r="I104" i="15"/>
  <c r="I86" i="15"/>
  <c r="I47" i="15"/>
  <c r="I123" i="15"/>
  <c r="I90" i="15"/>
  <c r="I51" i="15"/>
  <c r="I14" i="15"/>
  <c r="I127" i="15"/>
  <c r="I94" i="15"/>
  <c r="I55" i="15"/>
  <c r="I18" i="15"/>
  <c r="I98" i="15"/>
  <c r="I59" i="15"/>
  <c r="I22" i="15"/>
  <c r="I102" i="15"/>
  <c r="I63" i="15"/>
  <c r="I26" i="15"/>
  <c r="I139" i="15"/>
  <c r="I106" i="15"/>
  <c r="I67" i="15"/>
  <c r="I30" i="15"/>
  <c r="I143" i="15"/>
  <c r="I110" i="15"/>
  <c r="I71" i="15"/>
  <c r="I34" i="15"/>
  <c r="I147" i="15"/>
  <c r="I28" i="9"/>
  <c r="I24" i="9"/>
  <c r="I20" i="9"/>
  <c r="I16" i="9"/>
  <c r="I12" i="9"/>
  <c r="I8" i="9"/>
  <c r="I10" i="9"/>
  <c r="I15" i="9"/>
  <c r="I21" i="9"/>
  <c r="I26" i="9"/>
  <c r="I31" i="9"/>
  <c r="F9" i="9"/>
  <c r="F14" i="9"/>
  <c r="F19" i="9"/>
  <c r="F25" i="9"/>
  <c r="F30" i="9"/>
  <c r="F35" i="9"/>
  <c r="I23" i="15"/>
  <c r="I36" i="15"/>
  <c r="I57" i="15"/>
  <c r="I64" i="15"/>
  <c r="I73" i="15"/>
  <c r="I88" i="15"/>
  <c r="I124" i="15"/>
  <c r="I135" i="15"/>
  <c r="I60" i="15"/>
  <c r="I136" i="15"/>
  <c r="I72" i="15"/>
  <c r="I148" i="15"/>
  <c r="I111" i="15"/>
  <c r="G99" i="15"/>
  <c r="I128" i="15"/>
  <c r="I91" i="15"/>
  <c r="I144" i="15"/>
  <c r="I107" i="15"/>
  <c r="I11" i="9"/>
  <c r="I22" i="9"/>
  <c r="I33" i="9"/>
  <c r="F10" i="9"/>
  <c r="I140" i="15"/>
  <c r="I16" i="15"/>
  <c r="I32" i="15"/>
  <c r="I13" i="9"/>
  <c r="I34" i="9"/>
  <c r="F33" i="9"/>
  <c r="I12" i="15"/>
  <c r="I126" i="15"/>
  <c r="I130" i="15"/>
  <c r="I134" i="15"/>
  <c r="I138" i="15"/>
  <c r="I142" i="15"/>
  <c r="I146" i="15"/>
  <c r="I150" i="15"/>
  <c r="I21" i="15"/>
  <c r="I37" i="15"/>
  <c r="I54" i="15"/>
  <c r="I70" i="15"/>
  <c r="I89" i="15"/>
  <c r="I105" i="15"/>
  <c r="I122" i="15"/>
  <c r="F60" i="6"/>
  <c r="E60" i="6"/>
  <c r="F59" i="6"/>
  <c r="E59" i="6"/>
  <c r="E58" i="6"/>
  <c r="F57" i="6"/>
  <c r="E57" i="6"/>
  <c r="F56" i="6"/>
  <c r="E56" i="6"/>
  <c r="F55" i="6"/>
  <c r="E55" i="6"/>
  <c r="E54" i="6"/>
  <c r="F53" i="6"/>
  <c r="E53" i="6"/>
  <c r="F48" i="6"/>
  <c r="E48" i="6"/>
  <c r="F47" i="6"/>
  <c r="E47" i="6"/>
  <c r="E46" i="6"/>
  <c r="F45" i="6"/>
  <c r="E45" i="6"/>
  <c r="F44" i="6"/>
  <c r="E44" i="6"/>
  <c r="F43" i="6"/>
  <c r="E43" i="6"/>
  <c r="E64" i="6" s="1"/>
  <c r="E42" i="6"/>
  <c r="F41" i="6"/>
  <c r="E41" i="6"/>
  <c r="D59" i="6"/>
  <c r="D57" i="6"/>
  <c r="D55" i="6"/>
  <c r="D53" i="6"/>
  <c r="D47" i="6"/>
  <c r="D45" i="6"/>
  <c r="D43" i="6"/>
  <c r="D41" i="6"/>
  <c r="H52" i="20" l="1"/>
  <c r="H14" i="20"/>
  <c r="H16" i="20"/>
  <c r="H81" i="20"/>
  <c r="H85" i="20"/>
  <c r="H46" i="20"/>
  <c r="F9" i="16"/>
  <c r="F79" i="13"/>
  <c r="F44" i="13"/>
  <c r="F9" i="13"/>
  <c r="I29" i="16"/>
  <c r="I99" i="13"/>
  <c r="I64" i="13"/>
  <c r="I29" i="13"/>
  <c r="I13" i="16"/>
  <c r="I83" i="13"/>
  <c r="I48" i="13"/>
  <c r="I13" i="13"/>
  <c r="F10" i="16"/>
  <c r="F45" i="13"/>
  <c r="F80" i="13"/>
  <c r="F10" i="13"/>
  <c r="F25" i="16"/>
  <c r="F95" i="13"/>
  <c r="F25" i="13"/>
  <c r="F60" i="13"/>
  <c r="I31" i="16"/>
  <c r="I101" i="13"/>
  <c r="I66" i="13"/>
  <c r="I31" i="13"/>
  <c r="I10" i="16"/>
  <c r="I80" i="13"/>
  <c r="I10" i="13"/>
  <c r="I45" i="13"/>
  <c r="I20" i="16"/>
  <c r="I90" i="13"/>
  <c r="I55" i="13"/>
  <c r="I20" i="13"/>
  <c r="F29" i="16"/>
  <c r="F99" i="13"/>
  <c r="F29" i="13"/>
  <c r="F64" i="13"/>
  <c r="F7" i="16"/>
  <c r="F77" i="13"/>
  <c r="F42" i="13"/>
  <c r="F7" i="13"/>
  <c r="I19" i="16"/>
  <c r="I89" i="13"/>
  <c r="I54" i="13"/>
  <c r="I19" i="13"/>
  <c r="F27" i="16"/>
  <c r="F97" i="13"/>
  <c r="F62" i="13"/>
  <c r="F27" i="13"/>
  <c r="F8" i="16"/>
  <c r="F8" i="13"/>
  <c r="F78" i="13"/>
  <c r="F43" i="13"/>
  <c r="F24" i="16"/>
  <c r="F24" i="13"/>
  <c r="F94" i="13"/>
  <c r="F59" i="13"/>
  <c r="I23" i="16"/>
  <c r="I93" i="13"/>
  <c r="I58" i="13"/>
  <c r="I23" i="13"/>
  <c r="I27" i="16"/>
  <c r="I97" i="13"/>
  <c r="I62" i="13"/>
  <c r="I27" i="13"/>
  <c r="H10" i="20"/>
  <c r="H27" i="19"/>
  <c r="H103" i="19"/>
  <c r="H139" i="19"/>
  <c r="H64" i="19"/>
  <c r="H95" i="17"/>
  <c r="H60" i="17"/>
  <c r="H25" i="17"/>
  <c r="H15" i="19"/>
  <c r="H91" i="19"/>
  <c r="H127" i="19"/>
  <c r="H52" i="19"/>
  <c r="H83" i="17"/>
  <c r="H48" i="17"/>
  <c r="H13" i="17"/>
  <c r="H106" i="19"/>
  <c r="H67" i="19"/>
  <c r="H142" i="19"/>
  <c r="H30" i="19"/>
  <c r="H98" i="17"/>
  <c r="H63" i="17"/>
  <c r="H28" i="17"/>
  <c r="H74" i="19"/>
  <c r="H37" i="19"/>
  <c r="H149" i="19"/>
  <c r="H113" i="19"/>
  <c r="H105" i="17"/>
  <c r="H70" i="17"/>
  <c r="H35" i="17"/>
  <c r="H54" i="19"/>
  <c r="H129" i="19"/>
  <c r="H93" i="19"/>
  <c r="H17" i="19"/>
  <c r="H85" i="17"/>
  <c r="H50" i="17"/>
  <c r="H15" i="17"/>
  <c r="H65" i="19"/>
  <c r="H28" i="19"/>
  <c r="H104" i="19"/>
  <c r="H140" i="19"/>
  <c r="H96" i="17"/>
  <c r="H61" i="17"/>
  <c r="H26" i="17"/>
  <c r="H53" i="19"/>
  <c r="H16" i="19"/>
  <c r="H92" i="19"/>
  <c r="H128" i="19"/>
  <c r="H84" i="17"/>
  <c r="H49" i="17"/>
  <c r="H14" i="17"/>
  <c r="H111" i="19"/>
  <c r="H147" i="19"/>
  <c r="H72" i="19"/>
  <c r="H35" i="19"/>
  <c r="H103" i="17"/>
  <c r="H68" i="17"/>
  <c r="H33" i="17"/>
  <c r="I11" i="16"/>
  <c r="I81" i="13"/>
  <c r="I46" i="13"/>
  <c r="I11" i="13"/>
  <c r="I15" i="16"/>
  <c r="I85" i="13"/>
  <c r="I50" i="13"/>
  <c r="I15" i="13"/>
  <c r="F11" i="16"/>
  <c r="F81" i="13"/>
  <c r="F46" i="13"/>
  <c r="F11" i="13"/>
  <c r="I33" i="16"/>
  <c r="I103" i="13"/>
  <c r="I68" i="13"/>
  <c r="I33" i="13"/>
  <c r="F19" i="16"/>
  <c r="F89" i="13"/>
  <c r="F54" i="13"/>
  <c r="F19" i="13"/>
  <c r="I26" i="16"/>
  <c r="I96" i="13"/>
  <c r="I61" i="13"/>
  <c r="I26" i="13"/>
  <c r="I8" i="16"/>
  <c r="I78" i="13"/>
  <c r="I43" i="13"/>
  <c r="I8" i="13"/>
  <c r="I24" i="16"/>
  <c r="I94" i="13"/>
  <c r="I59" i="13"/>
  <c r="I24" i="13"/>
  <c r="F23" i="16"/>
  <c r="F93" i="13"/>
  <c r="F58" i="13"/>
  <c r="F23" i="13"/>
  <c r="I35" i="16"/>
  <c r="I105" i="13"/>
  <c r="I70" i="13"/>
  <c r="I35" i="13"/>
  <c r="I14" i="16"/>
  <c r="I84" i="13"/>
  <c r="I14" i="13"/>
  <c r="I49" i="13"/>
  <c r="F22" i="16"/>
  <c r="F22" i="13"/>
  <c r="F57" i="13"/>
  <c r="F92" i="13"/>
  <c r="F12" i="16"/>
  <c r="F12" i="13"/>
  <c r="F82" i="13"/>
  <c r="F47" i="13"/>
  <c r="F28" i="16"/>
  <c r="F28" i="13"/>
  <c r="F98" i="13"/>
  <c r="F63" i="13"/>
  <c r="I18" i="16"/>
  <c r="I88" i="13"/>
  <c r="I18" i="13"/>
  <c r="I53" i="13"/>
  <c r="I17" i="16"/>
  <c r="I87" i="13"/>
  <c r="I52" i="13"/>
  <c r="I17" i="13"/>
  <c r="F31" i="16"/>
  <c r="F101" i="13"/>
  <c r="F66" i="13"/>
  <c r="F31" i="13"/>
  <c r="H87" i="20"/>
  <c r="H23" i="19"/>
  <c r="H99" i="19"/>
  <c r="H135" i="19"/>
  <c r="H60" i="19"/>
  <c r="H91" i="17"/>
  <c r="H56" i="17"/>
  <c r="H21" i="17"/>
  <c r="H102" i="19"/>
  <c r="H138" i="19"/>
  <c r="H63" i="19"/>
  <c r="H26" i="19"/>
  <c r="H94" i="17"/>
  <c r="H59" i="17"/>
  <c r="H24" i="17"/>
  <c r="H90" i="19"/>
  <c r="H51" i="19"/>
  <c r="H126" i="19"/>
  <c r="H14" i="19"/>
  <c r="H82" i="17"/>
  <c r="H47" i="17"/>
  <c r="H12" i="17"/>
  <c r="H62" i="19"/>
  <c r="H101" i="19"/>
  <c r="H137" i="19"/>
  <c r="H25" i="19"/>
  <c r="H93" i="17"/>
  <c r="H58" i="17"/>
  <c r="H23" i="17"/>
  <c r="H73" i="19"/>
  <c r="H112" i="19"/>
  <c r="H36" i="19"/>
  <c r="H148" i="19"/>
  <c r="H104" i="17"/>
  <c r="H69" i="17"/>
  <c r="H34" i="17"/>
  <c r="H61" i="19"/>
  <c r="H24" i="19"/>
  <c r="H100" i="19"/>
  <c r="H136" i="19"/>
  <c r="H92" i="17"/>
  <c r="H57" i="17"/>
  <c r="H22" i="17"/>
  <c r="I34" i="16"/>
  <c r="I104" i="13"/>
  <c r="I69" i="13"/>
  <c r="I34" i="13"/>
  <c r="F30" i="16"/>
  <c r="F30" i="13"/>
  <c r="F65" i="13"/>
  <c r="F100" i="13"/>
  <c r="I16" i="16"/>
  <c r="I86" i="13"/>
  <c r="I51" i="13"/>
  <c r="I16" i="13"/>
  <c r="F20" i="16"/>
  <c r="F20" i="13"/>
  <c r="F90" i="13"/>
  <c r="F55" i="13"/>
  <c r="F33" i="16"/>
  <c r="F103" i="13"/>
  <c r="F33" i="13"/>
  <c r="F68" i="13"/>
  <c r="I22" i="16"/>
  <c r="I92" i="13"/>
  <c r="I57" i="13"/>
  <c r="I22" i="13"/>
  <c r="F35" i="16"/>
  <c r="F105" i="13"/>
  <c r="F70" i="13"/>
  <c r="F35" i="13"/>
  <c r="F14" i="16"/>
  <c r="F49" i="13"/>
  <c r="F84" i="13"/>
  <c r="F14" i="13"/>
  <c r="I21" i="16"/>
  <c r="I91" i="13"/>
  <c r="I56" i="13"/>
  <c r="I21" i="13"/>
  <c r="I12" i="16"/>
  <c r="I82" i="13"/>
  <c r="I47" i="13"/>
  <c r="I12" i="13"/>
  <c r="I28" i="16"/>
  <c r="I98" i="13"/>
  <c r="I63" i="13"/>
  <c r="I28" i="13"/>
  <c r="F18" i="16"/>
  <c r="F53" i="13"/>
  <c r="F88" i="13"/>
  <c r="F18" i="13"/>
  <c r="I30" i="16"/>
  <c r="I100" i="13"/>
  <c r="I65" i="13"/>
  <c r="I30" i="13"/>
  <c r="I9" i="16"/>
  <c r="I79" i="13"/>
  <c r="I44" i="13"/>
  <c r="I9" i="13"/>
  <c r="F17" i="16"/>
  <c r="F87" i="13"/>
  <c r="F52" i="13"/>
  <c r="F17" i="13"/>
  <c r="F16" i="16"/>
  <c r="F16" i="13"/>
  <c r="F86" i="13"/>
  <c r="F51" i="13"/>
  <c r="F32" i="16"/>
  <c r="F32" i="13"/>
  <c r="F102" i="13"/>
  <c r="F67" i="13"/>
  <c r="I7" i="16"/>
  <c r="I77" i="13"/>
  <c r="I42" i="13"/>
  <c r="I7" i="13"/>
  <c r="F26" i="16"/>
  <c r="F26" i="13"/>
  <c r="F61" i="13"/>
  <c r="F96" i="13"/>
  <c r="G136" i="15"/>
  <c r="F21" i="16"/>
  <c r="F91" i="13"/>
  <c r="F21" i="13"/>
  <c r="F56" i="13"/>
  <c r="H11" i="19"/>
  <c r="H87" i="19"/>
  <c r="H123" i="19"/>
  <c r="H48" i="19"/>
  <c r="H79" i="17"/>
  <c r="H44" i="17"/>
  <c r="H9" i="17"/>
  <c r="H98" i="19"/>
  <c r="H59" i="19"/>
  <c r="H22" i="19"/>
  <c r="H134" i="19"/>
  <c r="H90" i="17"/>
  <c r="H55" i="17"/>
  <c r="H20" i="17"/>
  <c r="H86" i="19"/>
  <c r="H122" i="19"/>
  <c r="H47" i="19"/>
  <c r="H10" i="19"/>
  <c r="H78" i="17"/>
  <c r="H43" i="17"/>
  <c r="H8" i="17"/>
  <c r="H70" i="19"/>
  <c r="H33" i="19"/>
  <c r="H145" i="19"/>
  <c r="H109" i="19"/>
  <c r="H101" i="17"/>
  <c r="H66" i="17"/>
  <c r="H31" i="17"/>
  <c r="H50" i="19"/>
  <c r="H13" i="19"/>
  <c r="H125" i="19"/>
  <c r="H89" i="19"/>
  <c r="H81" i="17"/>
  <c r="H46" i="17"/>
  <c r="H11" i="17"/>
  <c r="H69" i="19"/>
  <c r="H108" i="19"/>
  <c r="H32" i="19"/>
  <c r="H144" i="19"/>
  <c r="H100" i="17"/>
  <c r="H65" i="17"/>
  <c r="H30" i="17"/>
  <c r="H49" i="19"/>
  <c r="H12" i="19"/>
  <c r="H88" i="19"/>
  <c r="H124" i="19"/>
  <c r="H80" i="17"/>
  <c r="H45" i="17"/>
  <c r="H10" i="17"/>
  <c r="H107" i="19"/>
  <c r="H143" i="19"/>
  <c r="H68" i="19"/>
  <c r="H31" i="19"/>
  <c r="H99" i="17"/>
  <c r="H64" i="17"/>
  <c r="H29" i="17"/>
  <c r="F34" i="16"/>
  <c r="F34" i="13"/>
  <c r="F69" i="13"/>
  <c r="F104" i="13"/>
  <c r="F13" i="16"/>
  <c r="F83" i="13"/>
  <c r="F48" i="13"/>
  <c r="F13" i="13"/>
  <c r="I25" i="16"/>
  <c r="I95" i="13"/>
  <c r="I60" i="13"/>
  <c r="I25" i="13"/>
  <c r="F15" i="16"/>
  <c r="F85" i="13"/>
  <c r="F50" i="13"/>
  <c r="F15" i="13"/>
  <c r="J110" i="15"/>
  <c r="I32" i="16"/>
  <c r="I102" i="13"/>
  <c r="I67" i="13"/>
  <c r="I32" i="13"/>
  <c r="H19" i="19"/>
  <c r="H95" i="19"/>
  <c r="H131" i="19"/>
  <c r="H56" i="19"/>
  <c r="H87" i="17"/>
  <c r="H52" i="17"/>
  <c r="H17" i="17"/>
  <c r="H110" i="19"/>
  <c r="H146" i="19"/>
  <c r="H34" i="19"/>
  <c r="H71" i="19"/>
  <c r="H102" i="17"/>
  <c r="H67" i="17"/>
  <c r="H32" i="17"/>
  <c r="H94" i="19"/>
  <c r="H130" i="19"/>
  <c r="H55" i="19"/>
  <c r="H18" i="19"/>
  <c r="H86" i="17"/>
  <c r="H51" i="17"/>
  <c r="H16" i="17"/>
  <c r="H66" i="19"/>
  <c r="H29" i="19"/>
  <c r="H141" i="19"/>
  <c r="H105" i="19"/>
  <c r="H97" i="17"/>
  <c r="H62" i="17"/>
  <c r="H27" i="17"/>
  <c r="H58" i="19"/>
  <c r="H21" i="19"/>
  <c r="H133" i="19"/>
  <c r="H97" i="19"/>
  <c r="H89" i="17"/>
  <c r="H54" i="17"/>
  <c r="H19" i="17"/>
  <c r="H85" i="19"/>
  <c r="H46" i="19"/>
  <c r="H121" i="19"/>
  <c r="H9" i="19"/>
  <c r="H77" i="17"/>
  <c r="H42" i="17"/>
  <c r="H7" i="17"/>
  <c r="H57" i="19"/>
  <c r="H20" i="19"/>
  <c r="H96" i="19"/>
  <c r="H132" i="19"/>
  <c r="H88" i="17"/>
  <c r="H53" i="17"/>
  <c r="H18" i="17"/>
  <c r="H94" i="20"/>
  <c r="H59" i="20"/>
  <c r="H23" i="20"/>
  <c r="H29" i="20"/>
  <c r="H65" i="20"/>
  <c r="H100" i="20"/>
  <c r="H106" i="20"/>
  <c r="H35" i="20"/>
  <c r="H71" i="20"/>
  <c r="H90" i="20"/>
  <c r="H19" i="20"/>
  <c r="H55" i="20"/>
  <c r="H69" i="20"/>
  <c r="H33" i="20"/>
  <c r="H104" i="20"/>
  <c r="H91" i="20"/>
  <c r="H20" i="20"/>
  <c r="H56" i="20"/>
  <c r="H54" i="20"/>
  <c r="H89" i="20"/>
  <c r="H18" i="20"/>
  <c r="H48" i="20"/>
  <c r="H12" i="20"/>
  <c r="H83" i="20"/>
  <c r="H62" i="20"/>
  <c r="H26" i="20"/>
  <c r="H97" i="20"/>
  <c r="H78" i="20"/>
  <c r="H7" i="20"/>
  <c r="H43" i="20"/>
  <c r="H102" i="20"/>
  <c r="H67" i="20"/>
  <c r="H31" i="20"/>
  <c r="H61" i="20"/>
  <c r="H96" i="20"/>
  <c r="H25" i="20"/>
  <c r="H45" i="20"/>
  <c r="H80" i="20"/>
  <c r="H9" i="20"/>
  <c r="H68" i="20"/>
  <c r="H103" i="20"/>
  <c r="H32" i="20"/>
  <c r="H64" i="20"/>
  <c r="H99" i="20"/>
  <c r="H28" i="20"/>
  <c r="H60" i="20"/>
  <c r="H24" i="20"/>
  <c r="H95" i="20"/>
  <c r="H101" i="20"/>
  <c r="H66" i="20"/>
  <c r="H30" i="20"/>
  <c r="H44" i="20"/>
  <c r="H8" i="20"/>
  <c r="H79" i="20"/>
  <c r="H86" i="20"/>
  <c r="H51" i="20"/>
  <c r="H15" i="20"/>
  <c r="H13" i="20"/>
  <c r="H84" i="20"/>
  <c r="H49" i="20"/>
  <c r="H98" i="20"/>
  <c r="H27" i="20"/>
  <c r="H63" i="20"/>
  <c r="H47" i="20"/>
  <c r="H82" i="20"/>
  <c r="H11" i="20"/>
  <c r="H21" i="20"/>
  <c r="H57" i="20"/>
  <c r="H92" i="20"/>
  <c r="H70" i="20"/>
  <c r="H105" i="20"/>
  <c r="H34" i="20"/>
  <c r="H93" i="20"/>
  <c r="H58" i="20"/>
  <c r="H22" i="20"/>
  <c r="H53" i="20"/>
  <c r="H17" i="20"/>
  <c r="H88" i="20"/>
  <c r="G23" i="15"/>
  <c r="G33" i="15"/>
  <c r="G60" i="15"/>
  <c r="J147" i="15"/>
  <c r="G146" i="15"/>
  <c r="G109" i="15"/>
  <c r="G70" i="15"/>
  <c r="J34" i="15"/>
  <c r="J71" i="15"/>
  <c r="J146" i="15"/>
  <c r="J109" i="15"/>
  <c r="J70" i="15"/>
  <c r="J33" i="15"/>
  <c r="G73" i="15"/>
  <c r="G36" i="15"/>
  <c r="G149" i="15"/>
  <c r="G112" i="15"/>
  <c r="J64" i="15"/>
  <c r="J103" i="15"/>
  <c r="J140" i="15"/>
  <c r="J27" i="15"/>
  <c r="G132" i="15"/>
  <c r="G95" i="15"/>
  <c r="G56" i="15"/>
  <c r="G19" i="15"/>
  <c r="G147" i="15"/>
  <c r="G34" i="15"/>
  <c r="G110" i="15"/>
  <c r="G71" i="15"/>
  <c r="G104" i="15"/>
  <c r="G141" i="15"/>
  <c r="G28" i="15"/>
  <c r="G65" i="15"/>
  <c r="J126" i="15"/>
  <c r="J89" i="15"/>
  <c r="J50" i="15"/>
  <c r="J13" i="15"/>
  <c r="G97" i="15"/>
  <c r="G58" i="15"/>
  <c r="G21" i="15"/>
  <c r="G134" i="15"/>
  <c r="J47" i="15"/>
  <c r="J10" i="15"/>
  <c r="J123" i="15"/>
  <c r="J86" i="15"/>
  <c r="G144" i="15"/>
  <c r="G107" i="15"/>
  <c r="G68" i="15"/>
  <c r="G31" i="15"/>
  <c r="G122" i="15"/>
  <c r="G46" i="15"/>
  <c r="G9" i="15"/>
  <c r="G85" i="15"/>
  <c r="J134" i="15"/>
  <c r="J97" i="15"/>
  <c r="J58" i="15"/>
  <c r="J21" i="15"/>
  <c r="G126" i="15"/>
  <c r="G13" i="15"/>
  <c r="G89" i="15"/>
  <c r="G50" i="15"/>
  <c r="G98" i="15"/>
  <c r="G135" i="15"/>
  <c r="G22" i="15"/>
  <c r="G59" i="15"/>
  <c r="J144" i="15"/>
  <c r="J68" i="15"/>
  <c r="J107" i="15"/>
  <c r="J31" i="15"/>
  <c r="G93" i="15"/>
  <c r="G130" i="15"/>
  <c r="G54" i="15"/>
  <c r="G17" i="15"/>
  <c r="G88" i="15"/>
  <c r="G125" i="15"/>
  <c r="G12" i="15"/>
  <c r="G49" i="15"/>
  <c r="G113" i="15"/>
  <c r="G150" i="15"/>
  <c r="G37" i="15"/>
  <c r="G74" i="15"/>
  <c r="G92" i="15"/>
  <c r="G16" i="15"/>
  <c r="G129" i="15"/>
  <c r="G53" i="15"/>
  <c r="J99" i="15"/>
  <c r="J136" i="15"/>
  <c r="J23" i="15"/>
  <c r="J60" i="15"/>
  <c r="J127" i="15"/>
  <c r="J14" i="15"/>
  <c r="J90" i="15"/>
  <c r="J51" i="15"/>
  <c r="J143" i="15"/>
  <c r="J30" i="15"/>
  <c r="J106" i="15"/>
  <c r="J67" i="15"/>
  <c r="G62" i="15"/>
  <c r="G101" i="15"/>
  <c r="G138" i="15"/>
  <c r="G25" i="15"/>
  <c r="J150" i="15"/>
  <c r="J113" i="15"/>
  <c r="J74" i="15"/>
  <c r="J37" i="15"/>
  <c r="J53" i="15"/>
  <c r="J92" i="15"/>
  <c r="J129" i="15"/>
  <c r="J16" i="15"/>
  <c r="G142" i="15"/>
  <c r="G66" i="15"/>
  <c r="G105" i="15"/>
  <c r="G29" i="15"/>
  <c r="G86" i="15"/>
  <c r="G10" i="15"/>
  <c r="G47" i="15"/>
  <c r="G123" i="15"/>
  <c r="G102" i="15"/>
  <c r="G139" i="15"/>
  <c r="G63" i="15"/>
  <c r="G26" i="15"/>
  <c r="J138" i="15"/>
  <c r="J101" i="15"/>
  <c r="J62" i="15"/>
  <c r="J25" i="15"/>
  <c r="J142" i="15"/>
  <c r="J105" i="15"/>
  <c r="J66" i="15"/>
  <c r="J29" i="15"/>
  <c r="J137" i="15"/>
  <c r="J24" i="15"/>
  <c r="J100" i="15"/>
  <c r="J61" i="15"/>
  <c r="G140" i="15"/>
  <c r="G103" i="15"/>
  <c r="G64" i="15"/>
  <c r="G27" i="15"/>
  <c r="J88" i="15"/>
  <c r="J125" i="15"/>
  <c r="J12" i="15"/>
  <c r="J49" i="15"/>
  <c r="G128" i="15"/>
  <c r="G91" i="15"/>
  <c r="G52" i="15"/>
  <c r="G15" i="15"/>
  <c r="G131" i="15"/>
  <c r="G55" i="15"/>
  <c r="G94" i="15"/>
  <c r="G18" i="15"/>
  <c r="J122" i="15"/>
  <c r="J85" i="15"/>
  <c r="J46" i="15"/>
  <c r="J9" i="15"/>
  <c r="J52" i="15"/>
  <c r="J128" i="15"/>
  <c r="J15" i="15"/>
  <c r="J91" i="15"/>
  <c r="J104" i="15"/>
  <c r="J141" i="15"/>
  <c r="J65" i="15"/>
  <c r="J28" i="15"/>
  <c r="J139" i="15"/>
  <c r="J63" i="15"/>
  <c r="J26" i="15"/>
  <c r="J102" i="15"/>
  <c r="G148" i="15"/>
  <c r="G111" i="15"/>
  <c r="G72" i="15"/>
  <c r="G35" i="15"/>
  <c r="J148" i="15"/>
  <c r="J35" i="15"/>
  <c r="J111" i="15"/>
  <c r="J72" i="15"/>
  <c r="G108" i="15"/>
  <c r="G32" i="15"/>
  <c r="G69" i="15"/>
  <c r="G145" i="15"/>
  <c r="G124" i="15"/>
  <c r="G87" i="15"/>
  <c r="G48" i="15"/>
  <c r="G11" i="15"/>
  <c r="J130" i="15"/>
  <c r="J93" i="15"/>
  <c r="J54" i="15"/>
  <c r="J17" i="15"/>
  <c r="J94" i="15"/>
  <c r="J131" i="15"/>
  <c r="J55" i="15"/>
  <c r="J18" i="15"/>
  <c r="G57" i="15"/>
  <c r="G20" i="15"/>
  <c r="G133" i="15"/>
  <c r="G96" i="15"/>
  <c r="J69" i="15"/>
  <c r="J108" i="15"/>
  <c r="J145" i="15"/>
  <c r="J32" i="15"/>
  <c r="J48" i="15"/>
  <c r="J87" i="15"/>
  <c r="J124" i="15"/>
  <c r="J11" i="15"/>
  <c r="G137" i="15"/>
  <c r="G24" i="15"/>
  <c r="G100" i="15"/>
  <c r="G61" i="15"/>
  <c r="G51" i="15"/>
  <c r="G127" i="15"/>
  <c r="G14" i="15"/>
  <c r="G90" i="15"/>
  <c r="G67" i="15"/>
  <c r="G143" i="15"/>
  <c r="G106" i="15"/>
  <c r="G30" i="15"/>
  <c r="J133" i="15"/>
  <c r="J57" i="15"/>
  <c r="J96" i="15"/>
  <c r="J20" i="15"/>
  <c r="J132" i="15"/>
  <c r="J19" i="15"/>
  <c r="J56" i="15"/>
  <c r="J95" i="15"/>
  <c r="J149" i="15"/>
  <c r="J73" i="15"/>
  <c r="J36" i="15"/>
  <c r="J112" i="15"/>
  <c r="J59" i="15"/>
  <c r="J98" i="15"/>
  <c r="J135" i="15"/>
  <c r="J22" i="15"/>
  <c r="C31" i="6"/>
  <c r="C26" i="6"/>
  <c r="C22" i="6"/>
  <c r="C18" i="6"/>
  <c r="C14" i="6"/>
  <c r="C10" i="6"/>
  <c r="H97" i="18" l="1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9" i="19"/>
  <c r="F60" i="19"/>
  <c r="F23" i="19"/>
  <c r="F135" i="19"/>
  <c r="F56" i="17"/>
  <c r="F91" i="17"/>
  <c r="F21" i="17"/>
  <c r="F71" i="19"/>
  <c r="F110" i="19"/>
  <c r="F146" i="19"/>
  <c r="F34" i="19"/>
  <c r="F67" i="17"/>
  <c r="F102" i="17"/>
  <c r="F32" i="17"/>
  <c r="I36" i="19"/>
  <c r="I112" i="19"/>
  <c r="I148" i="19"/>
  <c r="I73" i="19"/>
  <c r="I69" i="17"/>
  <c r="I104" i="17"/>
  <c r="I34" i="17"/>
  <c r="F97" i="19"/>
  <c r="F133" i="19"/>
  <c r="F58" i="19"/>
  <c r="F21" i="19"/>
  <c r="F54" i="17"/>
  <c r="F89" i="17"/>
  <c r="F19" i="17"/>
  <c r="I58" i="19"/>
  <c r="I21" i="19"/>
  <c r="I97" i="19"/>
  <c r="I133" i="19"/>
  <c r="I54" i="17"/>
  <c r="I89" i="17"/>
  <c r="I19" i="17"/>
  <c r="I12" i="19"/>
  <c r="I88" i="19"/>
  <c r="I124" i="19"/>
  <c r="I49" i="19"/>
  <c r="I45" i="17"/>
  <c r="I80" i="17"/>
  <c r="I10" i="17"/>
  <c r="H86" i="18"/>
  <c r="H44" i="18"/>
  <c r="H43" i="18"/>
  <c r="H58" i="18"/>
  <c r="H54" i="18"/>
  <c r="H21" i="18"/>
  <c r="H49" i="18"/>
  <c r="H85" i="18"/>
  <c r="F92" i="20"/>
  <c r="I103" i="19"/>
  <c r="I64" i="19"/>
  <c r="I139" i="19"/>
  <c r="I27" i="19"/>
  <c r="I60" i="17"/>
  <c r="I95" i="17"/>
  <c r="I25" i="17"/>
  <c r="F55" i="19"/>
  <c r="F94" i="19"/>
  <c r="F130" i="19"/>
  <c r="F18" i="19"/>
  <c r="F51" i="17"/>
  <c r="F86" i="17"/>
  <c r="F16" i="17"/>
  <c r="F96" i="19"/>
  <c r="F57" i="19"/>
  <c r="F132" i="19"/>
  <c r="F20" i="19"/>
  <c r="F53" i="17"/>
  <c r="F88" i="17"/>
  <c r="F18" i="17"/>
  <c r="F92" i="19"/>
  <c r="F128" i="19"/>
  <c r="F16" i="19"/>
  <c r="F53" i="19"/>
  <c r="F49" i="17"/>
  <c r="F84" i="17"/>
  <c r="F14" i="17"/>
  <c r="F59" i="19"/>
  <c r="F98" i="19"/>
  <c r="F22" i="19"/>
  <c r="F134" i="19"/>
  <c r="F55" i="17"/>
  <c r="F90" i="17"/>
  <c r="F20" i="17"/>
  <c r="I95" i="19"/>
  <c r="I56" i="19"/>
  <c r="I131" i="19"/>
  <c r="I19" i="19"/>
  <c r="I52" i="17"/>
  <c r="I87" i="17"/>
  <c r="I17" i="17"/>
  <c r="F100" i="19"/>
  <c r="F24" i="19"/>
  <c r="F136" i="19"/>
  <c r="F61" i="19"/>
  <c r="F57" i="17"/>
  <c r="F92" i="17"/>
  <c r="F22" i="17"/>
  <c r="I102" i="19"/>
  <c r="I63" i="19"/>
  <c r="I26" i="19"/>
  <c r="I138" i="19"/>
  <c r="I59" i="17"/>
  <c r="I94" i="17"/>
  <c r="I24" i="17"/>
  <c r="I111" i="19"/>
  <c r="I72" i="19"/>
  <c r="I35" i="19"/>
  <c r="I147" i="19"/>
  <c r="I68" i="17"/>
  <c r="I103" i="17"/>
  <c r="I33" i="17"/>
  <c r="H67" i="18"/>
  <c r="F63" i="19"/>
  <c r="F102" i="19"/>
  <c r="F26" i="19"/>
  <c r="F138" i="19"/>
  <c r="F59" i="17"/>
  <c r="F94" i="17"/>
  <c r="F24" i="17"/>
  <c r="F46" i="19"/>
  <c r="F121" i="19"/>
  <c r="F85" i="19"/>
  <c r="F9" i="19"/>
  <c r="F42" i="17"/>
  <c r="F77" i="17"/>
  <c r="F7" i="17"/>
  <c r="I70" i="19"/>
  <c r="I33" i="19"/>
  <c r="I109" i="19"/>
  <c r="I145" i="19"/>
  <c r="I66" i="17"/>
  <c r="I101" i="17"/>
  <c r="I31" i="17"/>
  <c r="F129" i="19"/>
  <c r="F93" i="19"/>
  <c r="F17" i="19"/>
  <c r="F54" i="19"/>
  <c r="F50" i="17"/>
  <c r="F85" i="17"/>
  <c r="F15" i="17"/>
  <c r="I99" i="19"/>
  <c r="I135" i="19"/>
  <c r="I60" i="19"/>
  <c r="I23" i="19"/>
  <c r="I56" i="17"/>
  <c r="I91" i="17"/>
  <c r="I21" i="17"/>
  <c r="F111" i="19"/>
  <c r="F72" i="19"/>
  <c r="F35" i="19"/>
  <c r="F147" i="19"/>
  <c r="F68" i="17"/>
  <c r="F103" i="17"/>
  <c r="F33" i="17"/>
  <c r="H57" i="18"/>
  <c r="H102" i="18"/>
  <c r="I110" i="19"/>
  <c r="I71" i="19"/>
  <c r="I34" i="19"/>
  <c r="I146" i="19"/>
  <c r="I67" i="17"/>
  <c r="I102" i="17"/>
  <c r="I32" i="17"/>
  <c r="F91" i="19"/>
  <c r="F52" i="19"/>
  <c r="F15" i="19"/>
  <c r="F127" i="19"/>
  <c r="F48" i="17"/>
  <c r="F83" i="17"/>
  <c r="F13" i="17"/>
  <c r="F104" i="19"/>
  <c r="F65" i="19"/>
  <c r="F140" i="19"/>
  <c r="F28" i="19"/>
  <c r="F61" i="17"/>
  <c r="F96" i="17"/>
  <c r="F26" i="17"/>
  <c r="F95" i="19"/>
  <c r="F56" i="19"/>
  <c r="F19" i="19"/>
  <c r="F131" i="19"/>
  <c r="F52" i="17"/>
  <c r="F87" i="17"/>
  <c r="F17" i="17"/>
  <c r="I106" i="19"/>
  <c r="I67" i="19"/>
  <c r="I30" i="19"/>
  <c r="I142" i="19"/>
  <c r="I63" i="17"/>
  <c r="I98" i="17"/>
  <c r="I28" i="17"/>
  <c r="F113" i="19"/>
  <c r="F149" i="19"/>
  <c r="F74" i="19"/>
  <c r="F37" i="19"/>
  <c r="F70" i="17"/>
  <c r="F105" i="17"/>
  <c r="F35" i="17"/>
  <c r="I94" i="19"/>
  <c r="I55" i="19"/>
  <c r="I18" i="19"/>
  <c r="I130" i="19"/>
  <c r="I51" i="17"/>
  <c r="I86" i="17"/>
  <c r="I16" i="17"/>
  <c r="I20" i="19"/>
  <c r="I96" i="19"/>
  <c r="I132" i="19"/>
  <c r="I57" i="19"/>
  <c r="I53" i="17"/>
  <c r="I88" i="17"/>
  <c r="I18" i="17"/>
  <c r="I16" i="19"/>
  <c r="I128" i="19"/>
  <c r="I53" i="19"/>
  <c r="I92" i="19"/>
  <c r="I49" i="17"/>
  <c r="I84" i="17"/>
  <c r="I14" i="17"/>
  <c r="I86" i="19"/>
  <c r="I47" i="19"/>
  <c r="I10" i="19"/>
  <c r="I122" i="19"/>
  <c r="I43" i="17"/>
  <c r="I78" i="17"/>
  <c r="I8" i="17"/>
  <c r="F89" i="19"/>
  <c r="F125" i="19"/>
  <c r="F50" i="19"/>
  <c r="F13" i="19"/>
  <c r="F46" i="17"/>
  <c r="F81" i="17"/>
  <c r="F11" i="17"/>
  <c r="F47" i="19"/>
  <c r="F86" i="19"/>
  <c r="F10" i="19"/>
  <c r="F122" i="19"/>
  <c r="F43" i="17"/>
  <c r="F78" i="17"/>
  <c r="F8" i="17"/>
  <c r="F107" i="19"/>
  <c r="F68" i="19"/>
  <c r="F31" i="19"/>
  <c r="F143" i="19"/>
  <c r="F64" i="17"/>
  <c r="F99" i="17"/>
  <c r="F29" i="17"/>
  <c r="F103" i="19"/>
  <c r="F64" i="19"/>
  <c r="F27" i="19"/>
  <c r="F139" i="19"/>
  <c r="F60" i="17"/>
  <c r="F95" i="17"/>
  <c r="F25" i="17"/>
  <c r="I107" i="19"/>
  <c r="I143" i="19"/>
  <c r="I68" i="19"/>
  <c r="I31" i="19"/>
  <c r="I64" i="17"/>
  <c r="I99" i="17"/>
  <c r="I29" i="17"/>
  <c r="I32" i="19"/>
  <c r="I144" i="19"/>
  <c r="I108" i="19"/>
  <c r="I69" i="19"/>
  <c r="I65" i="17"/>
  <c r="I100" i="17"/>
  <c r="I30" i="17"/>
  <c r="F145" i="19"/>
  <c r="F70" i="19"/>
  <c r="F109" i="19"/>
  <c r="F33" i="19"/>
  <c r="F66" i="17"/>
  <c r="F101" i="17"/>
  <c r="F31" i="17"/>
  <c r="F51" i="19"/>
  <c r="F90" i="19"/>
  <c r="F14" i="19"/>
  <c r="F126" i="19"/>
  <c r="F47" i="17"/>
  <c r="F82" i="17"/>
  <c r="F12" i="17"/>
  <c r="F137" i="19"/>
  <c r="F62" i="19"/>
  <c r="F101" i="19"/>
  <c r="F25" i="19"/>
  <c r="F58" i="17"/>
  <c r="F93" i="17"/>
  <c r="F23" i="17"/>
  <c r="I50" i="19"/>
  <c r="I13" i="19"/>
  <c r="I89" i="19"/>
  <c r="I125" i="19"/>
  <c r="I46" i="17"/>
  <c r="I81" i="17"/>
  <c r="I11" i="17"/>
  <c r="I62" i="19"/>
  <c r="I25" i="19"/>
  <c r="I101" i="19"/>
  <c r="I137" i="19"/>
  <c r="I58" i="17"/>
  <c r="I93" i="17"/>
  <c r="I23" i="17"/>
  <c r="I91" i="19"/>
  <c r="I127" i="19"/>
  <c r="I52" i="19"/>
  <c r="I15" i="19"/>
  <c r="I48" i="17"/>
  <c r="I83" i="17"/>
  <c r="I13" i="17"/>
  <c r="F112" i="19"/>
  <c r="F73" i="19"/>
  <c r="F148" i="19"/>
  <c r="F36" i="19"/>
  <c r="F69" i="17"/>
  <c r="F104" i="17"/>
  <c r="F34" i="17"/>
  <c r="I85" i="19"/>
  <c r="I46" i="19"/>
  <c r="I9" i="19"/>
  <c r="I121" i="19"/>
  <c r="I42" i="17"/>
  <c r="I77" i="17"/>
  <c r="I7" i="17"/>
  <c r="I87" i="19"/>
  <c r="I48" i="19"/>
  <c r="I123" i="19"/>
  <c r="I11" i="19"/>
  <c r="I44" i="17"/>
  <c r="I79" i="17"/>
  <c r="I9" i="17"/>
  <c r="I90" i="19"/>
  <c r="I51" i="19"/>
  <c r="I126" i="19"/>
  <c r="I14" i="19"/>
  <c r="I47" i="17"/>
  <c r="I82" i="17"/>
  <c r="I12" i="17"/>
  <c r="I24" i="19"/>
  <c r="I136" i="19"/>
  <c r="I61" i="19"/>
  <c r="I100" i="19"/>
  <c r="I57" i="17"/>
  <c r="I92" i="17"/>
  <c r="I22" i="17"/>
  <c r="F108" i="19"/>
  <c r="F144" i="19"/>
  <c r="F32" i="19"/>
  <c r="F69" i="19"/>
  <c r="F65" i="17"/>
  <c r="F100" i="17"/>
  <c r="F30" i="17"/>
  <c r="F67" i="19"/>
  <c r="F106" i="19"/>
  <c r="F30" i="19"/>
  <c r="F142" i="19"/>
  <c r="F63" i="17"/>
  <c r="F98" i="17"/>
  <c r="F28" i="17"/>
  <c r="I74" i="19"/>
  <c r="I37" i="19"/>
  <c r="I113" i="19"/>
  <c r="I149" i="19"/>
  <c r="I70" i="17"/>
  <c r="I105" i="17"/>
  <c r="I35" i="17"/>
  <c r="I28" i="19"/>
  <c r="I104" i="19"/>
  <c r="I140" i="19"/>
  <c r="I65" i="19"/>
  <c r="I61" i="17"/>
  <c r="I96" i="17"/>
  <c r="I26" i="17"/>
  <c r="I54" i="19"/>
  <c r="I17" i="19"/>
  <c r="I93" i="19"/>
  <c r="I129" i="19"/>
  <c r="I50" i="17"/>
  <c r="I85" i="17"/>
  <c r="I15" i="17"/>
  <c r="I66" i="19"/>
  <c r="I29" i="19"/>
  <c r="I105" i="19"/>
  <c r="I141" i="19"/>
  <c r="I62" i="17"/>
  <c r="I97" i="17"/>
  <c r="I27" i="17"/>
  <c r="F105" i="19"/>
  <c r="F141" i="19"/>
  <c r="F66" i="19"/>
  <c r="F29" i="19"/>
  <c r="F62" i="17"/>
  <c r="F97" i="17"/>
  <c r="F27" i="17"/>
  <c r="I98" i="19"/>
  <c r="I59" i="19"/>
  <c r="I22" i="19"/>
  <c r="I134" i="19"/>
  <c r="I55" i="17"/>
  <c r="I90" i="17"/>
  <c r="I20" i="17"/>
  <c r="F88" i="19"/>
  <c r="F49" i="19"/>
  <c r="F12" i="19"/>
  <c r="F124" i="19"/>
  <c r="F45" i="17"/>
  <c r="F80" i="17"/>
  <c r="F10" i="17"/>
  <c r="F87" i="19"/>
  <c r="F48" i="19"/>
  <c r="F11" i="19"/>
  <c r="F123" i="19"/>
  <c r="F44" i="17"/>
  <c r="F79" i="17"/>
  <c r="F9" i="17"/>
  <c r="F64" i="20"/>
  <c r="F99" i="20"/>
  <c r="F28" i="20"/>
  <c r="I13" i="20"/>
  <c r="I49" i="20"/>
  <c r="I84" i="20"/>
  <c r="F60" i="20"/>
  <c r="F95" i="20"/>
  <c r="F24" i="20"/>
  <c r="I34" i="20"/>
  <c r="I105" i="20"/>
  <c r="I70" i="20"/>
  <c r="I18" i="20"/>
  <c r="I89" i="20"/>
  <c r="I54" i="20"/>
  <c r="F9" i="20"/>
  <c r="F45" i="20"/>
  <c r="F80" i="20"/>
  <c r="I33" i="20"/>
  <c r="I104" i="20"/>
  <c r="I69" i="20"/>
  <c r="F33" i="20"/>
  <c r="F69" i="20"/>
  <c r="F104" i="20"/>
  <c r="I95" i="20"/>
  <c r="I24" i="20"/>
  <c r="I60" i="20"/>
  <c r="I7" i="20"/>
  <c r="I43" i="20"/>
  <c r="I78" i="20"/>
  <c r="F52" i="20"/>
  <c r="F87" i="20"/>
  <c r="F16" i="20"/>
  <c r="F13" i="20"/>
  <c r="F84" i="20"/>
  <c r="F49" i="20"/>
  <c r="F25" i="20"/>
  <c r="F61" i="20"/>
  <c r="F96" i="20"/>
  <c r="I22" i="20"/>
  <c r="I93" i="20"/>
  <c r="I58" i="20"/>
  <c r="I98" i="20"/>
  <c r="I63" i="20"/>
  <c r="I27" i="20"/>
  <c r="I59" i="20"/>
  <c r="I23" i="20"/>
  <c r="I94" i="20"/>
  <c r="F63" i="20"/>
  <c r="F98" i="20"/>
  <c r="F27" i="20"/>
  <c r="I106" i="20"/>
  <c r="I71" i="20"/>
  <c r="I35" i="20"/>
  <c r="I99" i="20"/>
  <c r="I64" i="20"/>
  <c r="I28" i="20"/>
  <c r="I12" i="20"/>
  <c r="I83" i="20"/>
  <c r="I48" i="20"/>
  <c r="I65" i="20"/>
  <c r="I100" i="20"/>
  <c r="I29" i="20"/>
  <c r="F47" i="20"/>
  <c r="F11" i="20"/>
  <c r="F82" i="20"/>
  <c r="I90" i="20"/>
  <c r="I55" i="20"/>
  <c r="I19" i="20"/>
  <c r="F43" i="20"/>
  <c r="F7" i="20"/>
  <c r="F78" i="20"/>
  <c r="F29" i="20"/>
  <c r="F100" i="20"/>
  <c r="F65" i="20"/>
  <c r="I82" i="20"/>
  <c r="I47" i="20"/>
  <c r="I11" i="20"/>
  <c r="F68" i="20"/>
  <c r="F103" i="20"/>
  <c r="F32" i="20"/>
  <c r="F17" i="20"/>
  <c r="F53" i="20"/>
  <c r="F88" i="20"/>
  <c r="I67" i="20"/>
  <c r="I102" i="20"/>
  <c r="I31" i="20"/>
  <c r="I26" i="20"/>
  <c r="I97" i="20"/>
  <c r="I62" i="20"/>
  <c r="I21" i="20"/>
  <c r="I57" i="20"/>
  <c r="I92" i="20"/>
  <c r="F10" i="20"/>
  <c r="F46" i="20"/>
  <c r="F81" i="20"/>
  <c r="F26" i="20"/>
  <c r="F62" i="20"/>
  <c r="F97" i="20"/>
  <c r="I88" i="20"/>
  <c r="I17" i="20"/>
  <c r="I53" i="20"/>
  <c r="F22" i="20"/>
  <c r="F58" i="20"/>
  <c r="F93" i="20"/>
  <c r="I51" i="20"/>
  <c r="I15" i="20"/>
  <c r="I86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I87" i="20"/>
  <c r="I16" i="20"/>
  <c r="I52" i="20"/>
  <c r="I10" i="20"/>
  <c r="I81" i="20"/>
  <c r="I46" i="20"/>
  <c r="F35" i="20"/>
  <c r="F71" i="20"/>
  <c r="F106" i="20"/>
  <c r="F51" i="20"/>
  <c r="F15" i="20"/>
  <c r="F86" i="20"/>
  <c r="F56" i="20"/>
  <c r="F91" i="20"/>
  <c r="F20" i="20"/>
  <c r="I20" i="20"/>
  <c r="I91" i="20"/>
  <c r="I56" i="20"/>
  <c r="I80" i="20"/>
  <c r="I9" i="20"/>
  <c r="I45" i="20"/>
  <c r="I101" i="20"/>
  <c r="I30" i="20"/>
  <c r="I66" i="20"/>
  <c r="F18" i="20"/>
  <c r="F54" i="20"/>
  <c r="F89" i="20"/>
  <c r="I85" i="20"/>
  <c r="I14" i="20"/>
  <c r="I50" i="20"/>
  <c r="F23" i="20"/>
  <c r="F59" i="20"/>
  <c r="F94" i="20"/>
  <c r="F14" i="20"/>
  <c r="F50" i="20"/>
  <c r="F85" i="20"/>
  <c r="I79" i="20"/>
  <c r="I44" i="20"/>
  <c r="I8" i="20"/>
  <c r="I96" i="20"/>
  <c r="I61" i="20"/>
  <c r="I25" i="20"/>
  <c r="F70" i="20"/>
  <c r="F105" i="20"/>
  <c r="F34" i="20"/>
  <c r="I103" i="20"/>
  <c r="I32" i="20"/>
  <c r="I68" i="20"/>
  <c r="I25" i="18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E63" i="6"/>
  <c r="C46" i="6"/>
  <c r="E62" i="6"/>
  <c r="C44" i="6"/>
  <c r="C42" i="6"/>
  <c r="F62" i="6"/>
  <c r="F32" i="6"/>
  <c r="E32" i="6"/>
  <c r="D29" i="6"/>
  <c r="C32" i="6"/>
  <c r="C30" i="6"/>
  <c r="C27" i="6"/>
  <c r="C23" i="6"/>
  <c r="C19" i="6"/>
  <c r="C15" i="6"/>
  <c r="C11" i="6"/>
  <c r="I60" i="18" l="1"/>
  <c r="F58" i="18"/>
  <c r="F43" i="18"/>
  <c r="F21" i="18"/>
  <c r="I26" i="18"/>
  <c r="F26" i="18"/>
  <c r="F22" i="18"/>
  <c r="I104" i="18"/>
  <c r="F52" i="18"/>
  <c r="F89" i="18"/>
  <c r="F19" i="18"/>
  <c r="F78" i="18"/>
  <c r="F56" i="18"/>
  <c r="I31" i="18"/>
  <c r="F7" i="18"/>
  <c r="I105" i="18"/>
  <c r="F57" i="18"/>
  <c r="I48" i="18"/>
  <c r="I94" i="18"/>
  <c r="I103" i="18"/>
  <c r="I53" i="18"/>
  <c r="F51" i="18"/>
  <c r="I35" i="18"/>
  <c r="F59" i="18"/>
  <c r="I30" i="18"/>
  <c r="I89" i="18"/>
  <c r="F14" i="18"/>
  <c r="I92" i="18"/>
  <c r="I34" i="18"/>
  <c r="I86" i="18"/>
  <c r="F12" i="18"/>
  <c r="F45" i="18"/>
  <c r="I58" i="18"/>
  <c r="I100" i="18"/>
  <c r="F61" i="18"/>
  <c r="F29" i="18"/>
  <c r="F82" i="18"/>
  <c r="I87" i="18"/>
  <c r="I64" i="18"/>
  <c r="I102" i="18"/>
  <c r="F90" i="18"/>
  <c r="I99" i="18"/>
  <c r="F46" i="18"/>
  <c r="I20" i="18"/>
  <c r="F63" i="18"/>
  <c r="I63" i="18"/>
  <c r="I97" i="18"/>
  <c r="I22" i="18"/>
  <c r="F105" i="18"/>
  <c r="I59" i="18"/>
  <c r="I11" i="18"/>
  <c r="F102" i="18"/>
  <c r="F8" i="18"/>
  <c r="F11" i="18"/>
  <c r="F97" i="18"/>
  <c r="I68" i="18"/>
  <c r="F60" i="18"/>
  <c r="I69" i="18"/>
  <c r="I24" i="18"/>
  <c r="F93" i="18"/>
  <c r="I19" i="18"/>
  <c r="I66" i="18"/>
  <c r="I14" i="18"/>
  <c r="I21" i="18"/>
  <c r="I84" i="18"/>
  <c r="I50" i="18"/>
  <c r="I16" i="18"/>
  <c r="F106" i="18"/>
  <c r="I57" i="18"/>
  <c r="I88" i="18"/>
  <c r="F18" i="18"/>
  <c r="F87" i="18"/>
  <c r="F67" i="18"/>
  <c r="I98" i="18"/>
  <c r="F99" i="18"/>
  <c r="I54" i="18"/>
  <c r="F95" i="18"/>
  <c r="I62" i="18"/>
  <c r="F70" i="18"/>
  <c r="F71" i="18"/>
  <c r="F98" i="18"/>
  <c r="F34" i="18"/>
  <c r="F35" i="18"/>
  <c r="I49" i="18"/>
  <c r="F10" i="18"/>
  <c r="I15" i="18"/>
  <c r="I7" i="18"/>
  <c r="I29" i="18"/>
  <c r="F65" i="18"/>
  <c r="F17" i="18"/>
  <c r="F91" i="18"/>
  <c r="F81" i="18"/>
  <c r="I106" i="18"/>
  <c r="I45" i="18"/>
  <c r="I78" i="18"/>
  <c r="I82" i="18"/>
  <c r="F23" i="18"/>
  <c r="F83" i="18"/>
  <c r="F31" i="18"/>
  <c r="F96" i="18"/>
  <c r="F79" i="18"/>
  <c r="I79" i="18"/>
  <c r="F27" i="18"/>
  <c r="F28" i="18"/>
  <c r="F101" i="18"/>
  <c r="I23" i="18"/>
  <c r="I65" i="18"/>
  <c r="F47" i="18"/>
  <c r="F88" i="18"/>
  <c r="F62" i="18"/>
  <c r="F49" i="18"/>
  <c r="F104" i="18"/>
  <c r="F24" i="18"/>
  <c r="I95" i="18"/>
  <c r="F20" i="18"/>
  <c r="F85" i="18"/>
  <c r="F54" i="18"/>
  <c r="I61" i="18"/>
  <c r="I81" i="18"/>
  <c r="I90" i="18"/>
  <c r="F103" i="18"/>
  <c r="F92" i="18"/>
  <c r="F94" i="18"/>
  <c r="F33" i="18"/>
  <c r="F32" i="18"/>
  <c r="F48" i="18"/>
  <c r="F13" i="18"/>
  <c r="I10" i="18"/>
  <c r="I96" i="18"/>
  <c r="I9" i="18"/>
  <c r="F68" i="18"/>
  <c r="I8" i="18"/>
  <c r="F84" i="18"/>
  <c r="I46" i="18"/>
  <c r="I71" i="18"/>
  <c r="I28" i="18"/>
  <c r="I32" i="18"/>
  <c r="F69" i="18"/>
  <c r="I33" i="18"/>
  <c r="F55" i="18"/>
  <c r="I56" i="18"/>
  <c r="I51" i="18"/>
  <c r="F66" i="18"/>
  <c r="I83" i="18"/>
  <c r="I80" i="18"/>
  <c r="I43" i="18"/>
  <c r="I13" i="18"/>
  <c r="I47" i="18"/>
  <c r="F25" i="18"/>
  <c r="F44" i="18"/>
  <c r="I52" i="18"/>
  <c r="F53" i="18"/>
  <c r="I67" i="18"/>
  <c r="I55" i="18"/>
  <c r="I93" i="18"/>
  <c r="F30" i="18"/>
  <c r="I101" i="18"/>
  <c r="I44" i="18"/>
  <c r="F100" i="18"/>
  <c r="I85" i="18"/>
  <c r="F15" i="18"/>
  <c r="I17" i="18"/>
  <c r="F50" i="18"/>
  <c r="F16" i="18"/>
  <c r="I70" i="18"/>
  <c r="I27" i="18"/>
  <c r="F64" i="18"/>
  <c r="I12" i="18"/>
  <c r="F86" i="18"/>
  <c r="F80" i="18"/>
  <c r="I91" i="18"/>
  <c r="I18" i="18"/>
  <c r="E22" i="16"/>
  <c r="E57" i="13"/>
  <c r="E92" i="13"/>
  <c r="E22" i="13"/>
  <c r="E10" i="16"/>
  <c r="E45" i="13"/>
  <c r="E80" i="13"/>
  <c r="E10" i="13"/>
  <c r="E26" i="16"/>
  <c r="E61" i="13"/>
  <c r="E96" i="13"/>
  <c r="E26" i="13"/>
  <c r="E7" i="16"/>
  <c r="E42" i="13"/>
  <c r="E7" i="13"/>
  <c r="E77" i="13"/>
  <c r="E35" i="16"/>
  <c r="E105" i="13"/>
  <c r="E70" i="13"/>
  <c r="E35" i="13"/>
  <c r="E14" i="16"/>
  <c r="E49" i="13"/>
  <c r="E14" i="13"/>
  <c r="E84" i="13"/>
  <c r="E30" i="16"/>
  <c r="E65" i="13"/>
  <c r="E30" i="13"/>
  <c r="E100" i="13"/>
  <c r="E11" i="16"/>
  <c r="E81" i="13"/>
  <c r="E46" i="13"/>
  <c r="E11" i="13"/>
  <c r="E23" i="16"/>
  <c r="E93" i="13"/>
  <c r="E58" i="13"/>
  <c r="E23" i="13"/>
  <c r="E28" i="16"/>
  <c r="E28" i="13"/>
  <c r="E98" i="13"/>
  <c r="E63" i="13"/>
  <c r="F9" i="18"/>
  <c r="E18" i="16"/>
  <c r="E53" i="13"/>
  <c r="E88" i="13"/>
  <c r="E18" i="13"/>
  <c r="E34" i="16"/>
  <c r="E69" i="13"/>
  <c r="E104" i="13"/>
  <c r="E34" i="13"/>
  <c r="E15" i="16"/>
  <c r="E85" i="13"/>
  <c r="E50" i="13"/>
  <c r="E15" i="13"/>
  <c r="E19" i="16"/>
  <c r="E89" i="13"/>
  <c r="E54" i="13"/>
  <c r="E19" i="13"/>
  <c r="E27" i="16"/>
  <c r="E97" i="13"/>
  <c r="E62" i="13"/>
  <c r="E27" i="13"/>
  <c r="E31" i="16"/>
  <c r="E101" i="13"/>
  <c r="E66" i="13"/>
  <c r="E31" i="13"/>
  <c r="E8" i="16"/>
  <c r="E8" i="13"/>
  <c r="E78" i="13"/>
  <c r="E43" i="13"/>
  <c r="E12" i="16"/>
  <c r="E12" i="13"/>
  <c r="E82" i="13"/>
  <c r="E47" i="13"/>
  <c r="E16" i="16"/>
  <c r="E86" i="13"/>
  <c r="E16" i="13"/>
  <c r="E51" i="13"/>
  <c r="E20" i="16"/>
  <c r="E55" i="13"/>
  <c r="E20" i="13"/>
  <c r="E90" i="13"/>
  <c r="E24" i="16"/>
  <c r="E24" i="13"/>
  <c r="E94" i="13"/>
  <c r="E59" i="13"/>
  <c r="E32" i="16"/>
  <c r="E102" i="13"/>
  <c r="E32" i="13"/>
  <c r="E67" i="13"/>
  <c r="E9" i="16"/>
  <c r="E44" i="13"/>
  <c r="E9" i="13"/>
  <c r="E79" i="13"/>
  <c r="E13" i="16"/>
  <c r="E13" i="13"/>
  <c r="E83" i="13"/>
  <c r="E48" i="13"/>
  <c r="E17" i="16"/>
  <c r="E87" i="13"/>
  <c r="E17" i="13"/>
  <c r="E52" i="13"/>
  <c r="E21" i="16"/>
  <c r="E91" i="13"/>
  <c r="E56" i="13"/>
  <c r="E21" i="13"/>
  <c r="E25" i="16"/>
  <c r="E60" i="13"/>
  <c r="E25" i="13"/>
  <c r="E95" i="13"/>
  <c r="E29" i="16"/>
  <c r="E29" i="13"/>
  <c r="E99" i="13"/>
  <c r="E64" i="13"/>
  <c r="E33" i="16"/>
  <c r="E103" i="13"/>
  <c r="E33" i="13"/>
  <c r="E68" i="13"/>
  <c r="F128" i="15"/>
  <c r="F91" i="15"/>
  <c r="F52" i="15"/>
  <c r="F15" i="15"/>
  <c r="F140" i="15"/>
  <c r="F64" i="15"/>
  <c r="F103" i="15"/>
  <c r="F27" i="15"/>
  <c r="F88" i="15"/>
  <c r="F49" i="15"/>
  <c r="F125" i="15"/>
  <c r="F12" i="15"/>
  <c r="F96" i="15"/>
  <c r="F57" i="15"/>
  <c r="F133" i="15"/>
  <c r="F20" i="15"/>
  <c r="F85" i="15"/>
  <c r="F122" i="15"/>
  <c r="F9" i="15"/>
  <c r="F46" i="15"/>
  <c r="F126" i="15"/>
  <c r="F89" i="15"/>
  <c r="F13" i="15"/>
  <c r="F50" i="15"/>
  <c r="F54" i="15"/>
  <c r="F17" i="15"/>
  <c r="F130" i="15"/>
  <c r="F93" i="15"/>
  <c r="F21" i="15"/>
  <c r="F97" i="15"/>
  <c r="F58" i="15"/>
  <c r="F134" i="15"/>
  <c r="F138" i="15"/>
  <c r="F101" i="15"/>
  <c r="F25" i="15"/>
  <c r="F62" i="15"/>
  <c r="F142" i="15"/>
  <c r="F105" i="15"/>
  <c r="F29" i="15"/>
  <c r="F66" i="15"/>
  <c r="F37" i="15"/>
  <c r="F74" i="15"/>
  <c r="F150" i="15"/>
  <c r="F113" i="15"/>
  <c r="F10" i="15"/>
  <c r="F86" i="15"/>
  <c r="F123" i="15"/>
  <c r="F47" i="15"/>
  <c r="F127" i="15"/>
  <c r="F90" i="15"/>
  <c r="F51" i="15"/>
  <c r="F14" i="15"/>
  <c r="F131" i="15"/>
  <c r="F94" i="15"/>
  <c r="F18" i="15"/>
  <c r="F55" i="15"/>
  <c r="F59" i="15"/>
  <c r="F135" i="15"/>
  <c r="F22" i="15"/>
  <c r="F98" i="15"/>
  <c r="F139" i="15"/>
  <c r="F63" i="15"/>
  <c r="F102" i="15"/>
  <c r="F26" i="15"/>
  <c r="F143" i="15"/>
  <c r="F106" i="15"/>
  <c r="F67" i="15"/>
  <c r="F30" i="15"/>
  <c r="F147" i="15"/>
  <c r="F110" i="15"/>
  <c r="F71" i="15"/>
  <c r="F34" i="15"/>
  <c r="F124" i="15"/>
  <c r="F48" i="15"/>
  <c r="F87" i="15"/>
  <c r="F11" i="15"/>
  <c r="F144" i="15"/>
  <c r="F31" i="15"/>
  <c r="F107" i="15"/>
  <c r="F68" i="15"/>
  <c r="F148" i="15"/>
  <c r="F111" i="15"/>
  <c r="F72" i="15"/>
  <c r="F35" i="15"/>
  <c r="F132" i="15"/>
  <c r="F95" i="15"/>
  <c r="F19" i="15"/>
  <c r="F56" i="15"/>
  <c r="F92" i="15"/>
  <c r="F53" i="15"/>
  <c r="F129" i="15"/>
  <c r="F16" i="15"/>
  <c r="F100" i="15"/>
  <c r="F61" i="15"/>
  <c r="F137" i="15"/>
  <c r="F24" i="15"/>
  <c r="F104" i="15"/>
  <c r="F65" i="15"/>
  <c r="F28" i="15"/>
  <c r="F141" i="15"/>
  <c r="F108" i="15"/>
  <c r="F69" i="15"/>
  <c r="F145" i="15"/>
  <c r="F32" i="15"/>
  <c r="F112" i="15"/>
  <c r="F73" i="15"/>
  <c r="F149" i="15"/>
  <c r="F36" i="15"/>
  <c r="F136" i="15"/>
  <c r="F99" i="15"/>
  <c r="F23" i="15"/>
  <c r="F60" i="15"/>
  <c r="F70" i="15"/>
  <c r="F33" i="15"/>
  <c r="F109" i="15"/>
  <c r="F146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B12" i="1"/>
  <c r="B11" i="1"/>
  <c r="B10" i="1"/>
  <c r="B9" i="1"/>
  <c r="B8" i="1"/>
  <c r="B7" i="1"/>
  <c r="E103" i="19" l="1"/>
  <c r="E139" i="19"/>
  <c r="E27" i="19"/>
  <c r="E64" i="19"/>
  <c r="E95" i="17"/>
  <c r="E60" i="17"/>
  <c r="E25" i="17"/>
  <c r="E87" i="19"/>
  <c r="E11" i="19"/>
  <c r="E123" i="19"/>
  <c r="E48" i="19"/>
  <c r="E79" i="17"/>
  <c r="E44" i="17"/>
  <c r="E9" i="17"/>
  <c r="E94" i="19"/>
  <c r="E55" i="19"/>
  <c r="E18" i="19"/>
  <c r="E130" i="19"/>
  <c r="E51" i="17"/>
  <c r="E86" i="17"/>
  <c r="E16" i="17"/>
  <c r="E66" i="19"/>
  <c r="E105" i="19"/>
  <c r="E29" i="19"/>
  <c r="E141" i="19"/>
  <c r="E62" i="17"/>
  <c r="E97" i="17"/>
  <c r="E27" i="17"/>
  <c r="E132" i="19"/>
  <c r="E96" i="19"/>
  <c r="E20" i="19"/>
  <c r="E57" i="19"/>
  <c r="E88" i="17"/>
  <c r="E53" i="17"/>
  <c r="E18" i="17"/>
  <c r="E50" i="19"/>
  <c r="E89" i="19"/>
  <c r="E13" i="19"/>
  <c r="E125" i="19"/>
  <c r="E46" i="17"/>
  <c r="E81" i="17"/>
  <c r="E11" i="17"/>
  <c r="E85" i="19"/>
  <c r="E46" i="19"/>
  <c r="E9" i="19"/>
  <c r="E121" i="19"/>
  <c r="E42" i="17"/>
  <c r="E77" i="17"/>
  <c r="E76" i="16"/>
  <c r="E7" i="17"/>
  <c r="E99" i="19"/>
  <c r="E60" i="19"/>
  <c r="E23" i="19"/>
  <c r="E135" i="19"/>
  <c r="E91" i="17"/>
  <c r="E56" i="17"/>
  <c r="E21" i="17"/>
  <c r="E110" i="19"/>
  <c r="E71" i="19"/>
  <c r="E34" i="19"/>
  <c r="E146" i="19"/>
  <c r="E67" i="17"/>
  <c r="E102" i="17"/>
  <c r="E32" i="17"/>
  <c r="E90" i="19"/>
  <c r="E51" i="19"/>
  <c r="E14" i="19"/>
  <c r="E126" i="19"/>
  <c r="E47" i="17"/>
  <c r="E82" i="17"/>
  <c r="E12" i="17"/>
  <c r="E58" i="19"/>
  <c r="E97" i="19"/>
  <c r="E133" i="19"/>
  <c r="E21" i="19"/>
  <c r="E54" i="17"/>
  <c r="E89" i="17"/>
  <c r="E19" i="17"/>
  <c r="E108" i="19"/>
  <c r="E144" i="19"/>
  <c r="E69" i="19"/>
  <c r="E32" i="19"/>
  <c r="E65" i="17"/>
  <c r="E100" i="17"/>
  <c r="E30" i="17"/>
  <c r="E140" i="19"/>
  <c r="E104" i="19"/>
  <c r="E28" i="19"/>
  <c r="E65" i="19"/>
  <c r="E96" i="17"/>
  <c r="E61" i="17"/>
  <c r="E26" i="17"/>
  <c r="E111" i="19"/>
  <c r="E147" i="19"/>
  <c r="E35" i="19"/>
  <c r="E72" i="19"/>
  <c r="E103" i="17"/>
  <c r="E68" i="17"/>
  <c r="E33" i="17"/>
  <c r="E95" i="19"/>
  <c r="E131" i="19"/>
  <c r="E19" i="19"/>
  <c r="E56" i="19"/>
  <c r="E87" i="17"/>
  <c r="E52" i="17"/>
  <c r="E17" i="17"/>
  <c r="E102" i="19"/>
  <c r="E63" i="19"/>
  <c r="E26" i="19"/>
  <c r="E138" i="19"/>
  <c r="E59" i="17"/>
  <c r="E94" i="17"/>
  <c r="E24" i="17"/>
  <c r="E86" i="19"/>
  <c r="E47" i="19"/>
  <c r="E10" i="19"/>
  <c r="E122" i="19"/>
  <c r="E43" i="17"/>
  <c r="E78" i="17"/>
  <c r="E8" i="17"/>
  <c r="E54" i="19"/>
  <c r="E93" i="19"/>
  <c r="E129" i="19"/>
  <c r="E17" i="19"/>
  <c r="E50" i="17"/>
  <c r="E85" i="17"/>
  <c r="E15" i="17"/>
  <c r="E106" i="19"/>
  <c r="E67" i="19"/>
  <c r="E30" i="19"/>
  <c r="E142" i="19"/>
  <c r="E63" i="17"/>
  <c r="E98" i="17"/>
  <c r="E28" i="17"/>
  <c r="E92" i="19"/>
  <c r="E128" i="19"/>
  <c r="E53" i="19"/>
  <c r="E16" i="19"/>
  <c r="E84" i="17"/>
  <c r="E49" i="17"/>
  <c r="E14" i="17"/>
  <c r="E124" i="19"/>
  <c r="E88" i="19"/>
  <c r="E12" i="19"/>
  <c r="E49" i="19"/>
  <c r="E80" i="17"/>
  <c r="E45" i="17"/>
  <c r="E10" i="17"/>
  <c r="E107" i="19"/>
  <c r="E68" i="19"/>
  <c r="E143" i="19"/>
  <c r="E31" i="19"/>
  <c r="E99" i="17"/>
  <c r="E64" i="17"/>
  <c r="E29" i="17"/>
  <c r="E91" i="19"/>
  <c r="E52" i="19"/>
  <c r="E127" i="19"/>
  <c r="E15" i="19"/>
  <c r="E83" i="17"/>
  <c r="E48" i="17"/>
  <c r="E13" i="17"/>
  <c r="E98" i="19"/>
  <c r="E59" i="19"/>
  <c r="E22" i="19"/>
  <c r="E134" i="19"/>
  <c r="E55" i="17"/>
  <c r="E90" i="17"/>
  <c r="E20" i="17"/>
  <c r="E70" i="19"/>
  <c r="E109" i="19"/>
  <c r="E145" i="19"/>
  <c r="E33" i="19"/>
  <c r="E66" i="17"/>
  <c r="E101" i="17"/>
  <c r="E31" i="17"/>
  <c r="E148" i="19"/>
  <c r="E112" i="19"/>
  <c r="E36" i="19"/>
  <c r="E73" i="19"/>
  <c r="E69" i="17"/>
  <c r="E104" i="17"/>
  <c r="E34" i="17"/>
  <c r="E62" i="19"/>
  <c r="E101" i="19"/>
  <c r="E25" i="19"/>
  <c r="E137" i="19"/>
  <c r="E58" i="17"/>
  <c r="E93" i="17"/>
  <c r="E23" i="17"/>
  <c r="E74" i="19"/>
  <c r="E113" i="19"/>
  <c r="E149" i="19"/>
  <c r="E37" i="19"/>
  <c r="E70" i="17"/>
  <c r="E105" i="17"/>
  <c r="E35" i="17"/>
  <c r="E100" i="19"/>
  <c r="E136" i="19"/>
  <c r="E61" i="19"/>
  <c r="E24" i="19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E97" i="18" l="1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6"/>
  <c r="G7" i="13"/>
  <c r="G77" i="13"/>
  <c r="G42" i="13"/>
  <c r="G8" i="16"/>
  <c r="G8" i="13"/>
  <c r="G43" i="13"/>
  <c r="G78" i="13"/>
  <c r="G29" i="16"/>
  <c r="G99" i="13"/>
  <c r="G29" i="13"/>
  <c r="G64" i="13"/>
  <c r="G10" i="16"/>
  <c r="G10" i="13"/>
  <c r="G45" i="13"/>
  <c r="G80" i="13"/>
  <c r="G26" i="16"/>
  <c r="G26" i="13"/>
  <c r="G61" i="13"/>
  <c r="G96" i="13"/>
  <c r="G11" i="16"/>
  <c r="G11" i="13"/>
  <c r="G81" i="13"/>
  <c r="G46" i="13"/>
  <c r="G27" i="16"/>
  <c r="G97" i="13"/>
  <c r="G62" i="13"/>
  <c r="G27" i="13"/>
  <c r="G12" i="16"/>
  <c r="G12" i="13"/>
  <c r="G47" i="13"/>
  <c r="G82" i="13"/>
  <c r="G28" i="16"/>
  <c r="G63" i="13"/>
  <c r="G28" i="13"/>
  <c r="G98" i="13"/>
  <c r="G17" i="16"/>
  <c r="G17" i="13"/>
  <c r="G87" i="13"/>
  <c r="G52" i="13"/>
  <c r="G33" i="16"/>
  <c r="G103" i="13"/>
  <c r="G33" i="13"/>
  <c r="G68" i="13"/>
  <c r="G22" i="16"/>
  <c r="G22" i="13"/>
  <c r="G57" i="13"/>
  <c r="G92" i="13"/>
  <c r="G23" i="16"/>
  <c r="G93" i="13"/>
  <c r="G58" i="13"/>
  <c r="G23" i="13"/>
  <c r="G24" i="16"/>
  <c r="G59" i="13"/>
  <c r="G24" i="13"/>
  <c r="G94" i="13"/>
  <c r="G13" i="16"/>
  <c r="G13" i="13"/>
  <c r="G83" i="13"/>
  <c r="G48" i="13"/>
  <c r="G14" i="16"/>
  <c r="G14" i="13"/>
  <c r="G49" i="13"/>
  <c r="G84" i="13"/>
  <c r="G30" i="16"/>
  <c r="G30" i="13"/>
  <c r="G65" i="13"/>
  <c r="G100" i="13"/>
  <c r="G15" i="16"/>
  <c r="G15" i="13"/>
  <c r="G85" i="13"/>
  <c r="G50" i="13"/>
  <c r="G31" i="16"/>
  <c r="G101" i="13"/>
  <c r="G66" i="13"/>
  <c r="G31" i="13"/>
  <c r="G16" i="16"/>
  <c r="G16" i="13"/>
  <c r="G51" i="13"/>
  <c r="G86" i="13"/>
  <c r="G32" i="16"/>
  <c r="G67" i="13"/>
  <c r="G32" i="13"/>
  <c r="G102" i="13"/>
  <c r="G21" i="16"/>
  <c r="G91" i="13"/>
  <c r="G21" i="13"/>
  <c r="G56" i="13"/>
  <c r="G18" i="16"/>
  <c r="G18" i="13"/>
  <c r="G53" i="13"/>
  <c r="G88" i="13"/>
  <c r="G34" i="16"/>
  <c r="G34" i="13"/>
  <c r="G69" i="13"/>
  <c r="G104" i="13"/>
  <c r="G19" i="16"/>
  <c r="G19" i="13"/>
  <c r="G89" i="13"/>
  <c r="G54" i="13"/>
  <c r="G35" i="16"/>
  <c r="G105" i="13"/>
  <c r="G70" i="13"/>
  <c r="G35" i="13"/>
  <c r="G20" i="16"/>
  <c r="G55" i="13"/>
  <c r="G20" i="13"/>
  <c r="G90" i="13"/>
  <c r="G9" i="16"/>
  <c r="G9" i="13"/>
  <c r="G79" i="13"/>
  <c r="G44" i="13"/>
  <c r="G25" i="16"/>
  <c r="G95" i="13"/>
  <c r="G25" i="13"/>
  <c r="G60" i="13"/>
  <c r="H69" i="15"/>
  <c r="H145" i="15"/>
  <c r="H108" i="15"/>
  <c r="H32" i="15"/>
  <c r="H33" i="15"/>
  <c r="H109" i="15"/>
  <c r="H146" i="15"/>
  <c r="H70" i="15"/>
  <c r="H147" i="15"/>
  <c r="H71" i="15"/>
  <c r="H34" i="15"/>
  <c r="H110" i="15"/>
  <c r="H57" i="15"/>
  <c r="H133" i="15"/>
  <c r="H96" i="15"/>
  <c r="H20" i="15"/>
  <c r="H21" i="15"/>
  <c r="H97" i="15"/>
  <c r="H58" i="15"/>
  <c r="H134" i="15"/>
  <c r="H37" i="15"/>
  <c r="H113" i="15"/>
  <c r="H74" i="15"/>
  <c r="H150" i="15"/>
  <c r="H135" i="15"/>
  <c r="H59" i="15"/>
  <c r="H22" i="15"/>
  <c r="H98" i="15"/>
  <c r="H87" i="15"/>
  <c r="H11" i="15"/>
  <c r="H124" i="15"/>
  <c r="H48" i="15"/>
  <c r="H103" i="15"/>
  <c r="H27" i="15"/>
  <c r="H140" i="15"/>
  <c r="H64" i="15"/>
  <c r="H61" i="15"/>
  <c r="H137" i="15"/>
  <c r="H100" i="15"/>
  <c r="H24" i="15"/>
  <c r="H53" i="15"/>
  <c r="H129" i="15"/>
  <c r="H92" i="15"/>
  <c r="H16" i="15"/>
  <c r="H17" i="15"/>
  <c r="H93" i="15"/>
  <c r="H130" i="15"/>
  <c r="H54" i="15"/>
  <c r="H131" i="15"/>
  <c r="H55" i="15"/>
  <c r="H18" i="15"/>
  <c r="H94" i="15"/>
  <c r="H99" i="15"/>
  <c r="H23" i="15"/>
  <c r="H136" i="15"/>
  <c r="H60" i="15"/>
  <c r="H73" i="15"/>
  <c r="H149" i="15"/>
  <c r="H36" i="15"/>
  <c r="H112" i="15"/>
  <c r="H9" i="15"/>
  <c r="H85" i="15"/>
  <c r="H122" i="15"/>
  <c r="H46" i="15"/>
  <c r="H25" i="15"/>
  <c r="H101" i="15"/>
  <c r="H138" i="15"/>
  <c r="H62" i="15"/>
  <c r="H123" i="15"/>
  <c r="H47" i="15"/>
  <c r="H10" i="15"/>
  <c r="H86" i="15"/>
  <c r="H139" i="15"/>
  <c r="H63" i="15"/>
  <c r="H26" i="15"/>
  <c r="H102" i="15"/>
  <c r="H91" i="15"/>
  <c r="H15" i="15"/>
  <c r="H52" i="15"/>
  <c r="H128" i="15"/>
  <c r="H107" i="15"/>
  <c r="H31" i="15"/>
  <c r="H68" i="15"/>
  <c r="H144" i="15"/>
  <c r="H49" i="15"/>
  <c r="H125" i="15"/>
  <c r="H88" i="15"/>
  <c r="H12" i="15"/>
  <c r="H65" i="15"/>
  <c r="H141" i="15"/>
  <c r="H104" i="15"/>
  <c r="H28" i="15"/>
  <c r="H13" i="15"/>
  <c r="H89" i="15"/>
  <c r="H50" i="15"/>
  <c r="H126" i="15"/>
  <c r="H29" i="15"/>
  <c r="H105" i="15"/>
  <c r="H66" i="15"/>
  <c r="H142" i="15"/>
  <c r="H127" i="15"/>
  <c r="H51" i="15"/>
  <c r="H90" i="15"/>
  <c r="H14" i="15"/>
  <c r="H143" i="15"/>
  <c r="H67" i="15"/>
  <c r="H106" i="15"/>
  <c r="H30" i="15"/>
  <c r="H95" i="15"/>
  <c r="H19" i="15"/>
  <c r="H132" i="15"/>
  <c r="H56" i="15"/>
  <c r="H111" i="15"/>
  <c r="H35" i="15"/>
  <c r="H148" i="15"/>
  <c r="H72" i="15"/>
  <c r="G48" i="19" l="1"/>
  <c r="G87" i="19"/>
  <c r="G123" i="19"/>
  <c r="G11" i="19"/>
  <c r="G79" i="17"/>
  <c r="G44" i="17"/>
  <c r="G9" i="17"/>
  <c r="G112" i="19"/>
  <c r="G73" i="19"/>
  <c r="G36" i="19"/>
  <c r="G148" i="19"/>
  <c r="G104" i="17"/>
  <c r="G69" i="17"/>
  <c r="G34" i="17"/>
  <c r="G94" i="19"/>
  <c r="G130" i="19"/>
  <c r="G55" i="19"/>
  <c r="G18" i="19"/>
  <c r="G86" i="17"/>
  <c r="G51" i="17"/>
  <c r="G16" i="17"/>
  <c r="G92" i="19"/>
  <c r="G53" i="19"/>
  <c r="G16" i="19"/>
  <c r="G128" i="19"/>
  <c r="G84" i="17"/>
  <c r="G49" i="17"/>
  <c r="G14" i="17"/>
  <c r="G100" i="19"/>
  <c r="G61" i="19"/>
  <c r="G24" i="19"/>
  <c r="G136" i="19"/>
  <c r="G92" i="17"/>
  <c r="G57" i="17"/>
  <c r="G22" i="17"/>
  <c r="G126" i="19"/>
  <c r="G51" i="19"/>
  <c r="G90" i="19"/>
  <c r="G14" i="19"/>
  <c r="G82" i="17"/>
  <c r="G47" i="17"/>
  <c r="G12" i="17"/>
  <c r="G88" i="19"/>
  <c r="G49" i="19"/>
  <c r="G12" i="19"/>
  <c r="G124" i="19"/>
  <c r="G80" i="17"/>
  <c r="G45" i="17"/>
  <c r="G10" i="17"/>
  <c r="G134" i="19"/>
  <c r="G98" i="19"/>
  <c r="G22" i="19"/>
  <c r="G59" i="19"/>
  <c r="G90" i="17"/>
  <c r="G55" i="17"/>
  <c r="G20" i="17"/>
  <c r="G96" i="19"/>
  <c r="G57" i="19"/>
  <c r="G20" i="19"/>
  <c r="G132" i="19"/>
  <c r="G88" i="17"/>
  <c r="G53" i="17"/>
  <c r="G18" i="17"/>
  <c r="G109" i="19"/>
  <c r="G70" i="19"/>
  <c r="G33" i="19"/>
  <c r="G145" i="19"/>
  <c r="G101" i="17"/>
  <c r="G66" i="17"/>
  <c r="G31" i="17"/>
  <c r="G52" i="19"/>
  <c r="G91" i="19"/>
  <c r="G127" i="19"/>
  <c r="G15" i="19"/>
  <c r="G83" i="17"/>
  <c r="G48" i="17"/>
  <c r="G13" i="17"/>
  <c r="G72" i="19"/>
  <c r="G111" i="19"/>
  <c r="G35" i="19"/>
  <c r="G147" i="19"/>
  <c r="G103" i="17"/>
  <c r="G68" i="17"/>
  <c r="G33" i="17"/>
  <c r="G105" i="19"/>
  <c r="G29" i="19"/>
  <c r="G141" i="19"/>
  <c r="G66" i="19"/>
  <c r="G97" i="17"/>
  <c r="G62" i="17"/>
  <c r="G27" i="17"/>
  <c r="G68" i="19"/>
  <c r="G107" i="19"/>
  <c r="G143" i="19"/>
  <c r="G31" i="19"/>
  <c r="G99" i="17"/>
  <c r="G64" i="17"/>
  <c r="G29" i="17"/>
  <c r="G113" i="19"/>
  <c r="G149" i="19"/>
  <c r="G37" i="19"/>
  <c r="G74" i="19"/>
  <c r="G105" i="17"/>
  <c r="G70" i="17"/>
  <c r="G35" i="17"/>
  <c r="G60" i="19"/>
  <c r="G99" i="19"/>
  <c r="G135" i="19"/>
  <c r="G23" i="19"/>
  <c r="G91" i="17"/>
  <c r="G56" i="17"/>
  <c r="G21" i="17"/>
  <c r="G93" i="19"/>
  <c r="G54" i="19"/>
  <c r="G17" i="19"/>
  <c r="G129" i="19"/>
  <c r="G85" i="17"/>
  <c r="G50" i="17"/>
  <c r="G15" i="17"/>
  <c r="G102" i="19"/>
  <c r="G138" i="19"/>
  <c r="G63" i="19"/>
  <c r="G26" i="19"/>
  <c r="G94" i="17"/>
  <c r="G59" i="17"/>
  <c r="G24" i="17"/>
  <c r="G56" i="19"/>
  <c r="G95" i="19"/>
  <c r="G19" i="19"/>
  <c r="G131" i="19"/>
  <c r="G87" i="17"/>
  <c r="G52" i="17"/>
  <c r="G17" i="17"/>
  <c r="G89" i="19"/>
  <c r="G13" i="19"/>
  <c r="G125" i="19"/>
  <c r="G50" i="19"/>
  <c r="G81" i="17"/>
  <c r="G46" i="17"/>
  <c r="G11" i="17"/>
  <c r="G86" i="19"/>
  <c r="G122" i="19"/>
  <c r="G47" i="19"/>
  <c r="G10" i="19"/>
  <c r="G78" i="17"/>
  <c r="G43" i="17"/>
  <c r="G8" i="17"/>
  <c r="G64" i="19"/>
  <c r="G103" i="19"/>
  <c r="G139" i="19"/>
  <c r="G27" i="19"/>
  <c r="G95" i="17"/>
  <c r="G60" i="17"/>
  <c r="G25" i="17"/>
  <c r="G97" i="19"/>
  <c r="G21" i="19"/>
  <c r="G133" i="19"/>
  <c r="G58" i="19"/>
  <c r="G89" i="17"/>
  <c r="G54" i="17"/>
  <c r="G19" i="17"/>
  <c r="G110" i="19"/>
  <c r="G146" i="19"/>
  <c r="G71" i="19"/>
  <c r="G34" i="19"/>
  <c r="G102" i="17"/>
  <c r="G67" i="17"/>
  <c r="G32" i="17"/>
  <c r="G108" i="19"/>
  <c r="G69" i="19"/>
  <c r="G32" i="19"/>
  <c r="G144" i="19"/>
  <c r="G100" i="17"/>
  <c r="G65" i="17"/>
  <c r="G30" i="17"/>
  <c r="G101" i="19"/>
  <c r="G62" i="19"/>
  <c r="G25" i="19"/>
  <c r="G137" i="19"/>
  <c r="G93" i="17"/>
  <c r="G58" i="17"/>
  <c r="G23" i="17"/>
  <c r="G142" i="19"/>
  <c r="G67" i="19"/>
  <c r="G106" i="19"/>
  <c r="G30" i="19"/>
  <c r="G98" i="17"/>
  <c r="G63" i="17"/>
  <c r="G28" i="17"/>
  <c r="G104" i="19"/>
  <c r="G65" i="19"/>
  <c r="G28" i="19"/>
  <c r="G140" i="19"/>
  <c r="G96" i="17"/>
  <c r="G61" i="17"/>
  <c r="G26" i="17"/>
  <c r="G121" i="19"/>
  <c r="G46" i="19"/>
  <c r="G85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78" i="18"/>
  <c r="G60" i="18"/>
  <c r="G17" i="18" l="1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</calcChain>
</file>

<file path=xl/sharedStrings.xml><?xml version="1.0" encoding="utf-8"?>
<sst xmlns="http://schemas.openxmlformats.org/spreadsheetml/2006/main" count="350" uniqueCount="141">
  <si>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</si>
  <si>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</si>
  <si>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</si>
  <si>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</si>
  <si>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</si>
  <si>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</si>
  <si>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</si>
  <si>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</si>
  <si>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</si>
  <si>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</si>
  <si>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</si>
  <si>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</si>
  <si>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</si>
  <si>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</si>
  <si>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</si>
  <si>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</si>
  <si>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</si>
  <si>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</si>
  <si>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</si>
  <si>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</si>
  <si>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</si>
  <si>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</si>
  <si>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</si>
  <si>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</si>
  <si>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</si>
  <si>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</si>
  <si>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</si>
  <si>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</si>
  <si>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</si>
  <si>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</si>
  <si>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</si>
  <si>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</si>
  <si>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</si>
  <si>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</si>
  <si>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</si>
  <si>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</si>
  <si>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</si>
  <si>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</si>
  <si>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</si>
  <si>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</si>
  <si>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</si>
  <si>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</si>
  <si>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Primärstahl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</si>
  <si>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</si>
  <si>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</si>
  <si>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</si>
  <si>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</si>
  <si>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</si>
  <si>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</si>
  <si>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</si>
  <si>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</si>
  <si>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anderes Projekt</t>
  </si>
  <si>
    <t>eigene Kalkulation</t>
  </si>
  <si>
    <t>Steigerung zu 2019</t>
  </si>
  <si>
    <t>Energie pro Energieträger [%]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</si>
  <si>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</si>
  <si>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</si>
  <si>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</si>
  <si>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</si>
  <si>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</si>
  <si>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</si>
  <si>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</si>
  <si>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</si>
  <si>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</si>
  <si>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</si>
  <si>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</si>
  <si>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</si>
  <si>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</si>
  <si>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</si>
  <si>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</si>
  <si>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</si>
  <si>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</si>
  <si>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</si>
  <si>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</si>
  <si>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</si>
  <si>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</si>
  <si>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</si>
  <si>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</si>
  <si>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</si>
  <si>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</si>
  <si>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</si>
  <si>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</si>
  <si>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</si>
  <si>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</si>
  <si>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</si>
  <si>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</si>
  <si>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</si>
  <si>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</si>
  <si>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</si>
  <si>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</si>
  <si>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</si>
  <si>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</si>
  <si>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</si>
  <si>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</si>
  <si>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</si>
  <si>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</si>
  <si>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</si>
  <si>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</si>
  <si>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</si>
  <si>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</si>
  <si>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</si>
  <si>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</si>
  <si>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</si>
  <si>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</si>
  <si>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</si>
  <si>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</si>
  <si>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</si>
  <si>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</si>
  <si>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</si>
  <si>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</si>
  <si>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>Produktionsmengen der Standorte innerhalb Europas [kt/a]</t>
  </si>
  <si>
    <t>Rohstahlproduktion</t>
  </si>
  <si>
    <t>Rohstahlkapazitaet</t>
  </si>
  <si>
    <t>spezifischer Verbrauch je Energieträger und Herstellungstyp im Prozess [MWh/t]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</si>
  <si>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</si>
  <si>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</si>
  <si>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</si>
  <si>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</si>
  <si>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</si>
  <si>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</si>
  <si>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</si>
  <si>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</si>
  <si>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</si>
  <si>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</si>
  <si>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</si>
  <si>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Gesamtenergiebedarf in 2050 je Route und Land bei einer Steigerung der Rohstahlproduktion um 50% zu 2019 [GWh/a]</t>
  </si>
  <si>
    <t>absoluter Energiebedarf an Kohle (und anderen Brennstoffen der BOF Route) je Route und Land in 2050 bei einer Steigerung der Rohstahlproduktion um 50% zu 2019 [GWh/a]</t>
  </si>
  <si>
    <t>absoluter Energiebedarf an Erdgas je Route und Land in 2050 bei einer Steigerung der Rohstahlproduktion um 50% zu 2019 [GWh/a]</t>
  </si>
  <si>
    <t>absoluter Energiebedarf an Strom je Route und Land in 2050 bei einer Steigerung der Rohstahlproduktion um 50% zu 2019 [GWh/a]</t>
  </si>
  <si>
    <t>absoluter Energiebedarf an Wasserstoff je Route und Land in 2050 bei einer Steigerung der Rohstahlproduktion um 50% zu 2019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</si>
  <si>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</si>
  <si>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</si>
  <si>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</si>
  <si>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</si>
  <si>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</si>
  <si>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</si>
  <si>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/UBK-167320/</t>
  </si>
  <si>
    <t>/UBK-167420/</t>
  </si>
  <si>
    <t>Rohstahlproduktion in Europa [Mt]</t>
  </si>
  <si>
    <t>Sekundärstahlproduktion in Europa [Mt]</t>
  </si>
  <si>
    <t xml:space="preserve"> Anteil der Sekundärstahlproduktion in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</si>
</sst>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10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9" borderId="1" xfId="8" applyNumberFormat="1" applyBorder="1" applyAlignment="1">
      <alignment horizontal="center"/>
    </xf>
    <xf numFmtId="0" fontId="1" fillId="0" borderId="0" xfId="0" applyFont="1" applyAlignment="1"/>
    <xf numFmtId="2" fontId="12" fillId="7" borderId="1" xfId="7" applyNumberFormat="1" applyBorder="1" applyAlignment="1"/>
    <xf numFmtId="2" fontId="12" fillId="9" borderId="1" xfId="8" applyNumberFormat="1" applyBorder="1"/>
    <xf numFmtId="2" fontId="12" fillId="6" borderId="1" xfId="6" applyNumberFormat="1" applyBorder="1"/>
    <xf numFmtId="2" fontId="12" fillId="5" borderId="1" xfId="5" applyNumberFormat="1" applyBorder="1"/>
    <xf numFmtId="2" fontId="12" fillId="10" borderId="1" xfId="9" applyNumberFormat="1" applyBorder="1"/>
    <xf numFmtId="0" fontId="12" fillId="9" borderId="2" xfId="8" applyBorder="1"/>
    <xf numFmtId="164" fontId="12" fillId="9" borderId="1" xfId="8" applyNumberFormat="1" applyBorder="1" applyAlignment="1">
      <alignment horizontal="center"/>
    </xf>
    <xf numFmtId="164" fontId="12" fillId="8" borderId="1" xfId="5" applyNumberFormat="1" applyFill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9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10" borderId="1" xfId="9" applyFont="1" applyBorder="1" applyAlignment="1">
      <alignment horizontal="center"/>
    </xf>
    <xf numFmtId="0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10" fillId="0" borderId="1" xfId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12" fillId="9" borderId="1" xfId="8" applyBorder="1" applyAlignment="1">
      <alignment horizontal="center"/>
    </xf>
    <xf numFmtId="0" fontId="12" fillId="6" borderId="1" xfId="6" applyBorder="1" applyAlignment="1">
      <alignment horizontal="center"/>
    </xf>
    <xf numFmtId="0" fontId="12" fillId="7" borderId="1" xfId="7" applyBorder="1" applyAlignment="1">
      <alignment horizontal="center"/>
    </xf>
    <xf numFmtId="0" fontId="12" fillId="10" borderId="1" xfId="9" applyBorder="1" applyAlignment="1">
      <alignment horizontal="center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8</xdr:row>
      <xdr:rowOff>57150</xdr:rowOff>
    </xdr:from>
    <xdr:to>
      <xdr:col>16</xdr:col>
      <xdr:colOff>210392</xdr:colOff>
      <xdr:row>31</xdr:row>
      <xdr:rowOff>10130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1657350"/>
          <a:ext cx="6030167" cy="433448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31</xdr:row>
      <xdr:rowOff>38100</xdr:rowOff>
    </xdr:from>
    <xdr:to>
      <xdr:col>16</xdr:col>
      <xdr:colOff>315201</xdr:colOff>
      <xdr:row>49</xdr:row>
      <xdr:rowOff>86221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6019800"/>
          <a:ext cx="6277851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7"/>
  <sheetViews>
    <sheetView workbookViewId="0">
      <selection activeCell="F11" sqref="F11"/>
    </sheetView>
  </sheetViews>
  <sheetFormatPr baseColWidth="10" defaultRowHeight="15" x14ac:dyDescent="0.25"/>
  <cols>
    <col min="3" max="3" width="56" style="7" customWidth="1"/>
    <col min="4" max="4" width="37.42578125" style="39" customWidth="1"/>
    <col min="5" max="5" width="11.42578125" style="21"/>
    <col min="6" max="6" width="14.140625" style="21" customWidth="1"/>
  </cols>
  <sheetData>
    <row r="5" spans="3:8" ht="21" x14ac:dyDescent="0.35">
      <c r="C5" s="57" t="s">
        <v>16</v>
      </c>
      <c r="D5" s="57"/>
      <c r="E5" s="57"/>
      <c r="F5" s="57"/>
    </row>
    <row r="7" spans="3:8" s="1" customFormat="1" x14ac:dyDescent="0.25">
      <c r="C7" s="40" t="s">
        <v>17</v>
      </c>
      <c r="D7" s="40" t="s">
        <v>31</v>
      </c>
      <c r="E7" s="22" t="s">
        <v>18</v>
      </c>
      <c r="F7" s="22" t="s">
        <v>3</v>
      </c>
    </row>
    <row r="8" spans="3:8" ht="30" x14ac:dyDescent="0.25">
      <c r="C8" s="6" t="s">
        <v>8</v>
      </c>
      <c r="D8" s="6" t="s">
        <v>21</v>
      </c>
      <c r="E8" s="18">
        <v>2020</v>
      </c>
      <c r="F8" s="16" t="s">
        <v>7</v>
      </c>
      <c r="H8" s="14"/>
    </row>
    <row r="9" spans="3:8" ht="30" x14ac:dyDescent="0.25">
      <c r="C9" s="42" t="s">
        <v>19</v>
      </c>
      <c r="D9" s="41" t="s">
        <v>20</v>
      </c>
      <c r="E9" s="18">
        <v>2018</v>
      </c>
      <c r="F9" s="17" t="s">
        <v>15</v>
      </c>
    </row>
    <row r="10" spans="3:8" ht="45" x14ac:dyDescent="0.25">
      <c r="C10" s="12" t="s">
        <v>40</v>
      </c>
      <c r="D10" s="12" t="s">
        <v>41</v>
      </c>
      <c r="E10" s="11">
        <v>2017</v>
      </c>
      <c r="F10" s="13" t="s">
        <v>29</v>
      </c>
    </row>
    <row r="11" spans="3:8" ht="45" x14ac:dyDescent="0.25">
      <c r="C11" s="6" t="s">
        <v>9</v>
      </c>
      <c r="D11" s="6" t="s">
        <v>33</v>
      </c>
      <c r="E11" s="18">
        <v>2013</v>
      </c>
      <c r="F11" s="17" t="s">
        <v>0</v>
      </c>
    </row>
    <row r="12" spans="3:8" ht="60" x14ac:dyDescent="0.25">
      <c r="C12" s="43" t="s">
        <v>10</v>
      </c>
      <c r="D12" s="10" t="s">
        <v>32</v>
      </c>
      <c r="E12" s="16" t="s">
        <v>30</v>
      </c>
      <c r="F12" s="17" t="s">
        <v>6</v>
      </c>
    </row>
    <row r="13" spans="3:8" ht="30" x14ac:dyDescent="0.25">
      <c r="C13" s="6" t="s">
        <v>11</v>
      </c>
      <c r="D13" s="10" t="s">
        <v>34</v>
      </c>
      <c r="E13" s="18" t="s">
        <v>4</v>
      </c>
      <c r="F13" s="17" t="s">
        <v>2</v>
      </c>
    </row>
    <row r="14" spans="3:8" ht="30" x14ac:dyDescent="0.25">
      <c r="C14" s="6" t="s">
        <v>12</v>
      </c>
      <c r="D14" s="6" t="s">
        <v>35</v>
      </c>
      <c r="E14" s="18">
        <v>2019</v>
      </c>
      <c r="F14" s="23" t="s">
        <v>1</v>
      </c>
    </row>
    <row r="15" spans="3:8" ht="30" x14ac:dyDescent="0.25">
      <c r="C15" s="10" t="s">
        <v>13</v>
      </c>
      <c r="D15" s="6" t="s">
        <v>36</v>
      </c>
      <c r="E15" s="17">
        <v>2014</v>
      </c>
      <c r="F15" s="17" t="s">
        <v>5</v>
      </c>
    </row>
    <row r="16" spans="3:8" ht="30" x14ac:dyDescent="0.25">
      <c r="C16" s="6" t="s">
        <v>14</v>
      </c>
      <c r="D16" s="6" t="s">
        <v>38</v>
      </c>
      <c r="E16" s="17">
        <v>2012</v>
      </c>
      <c r="F16" s="17" t="s">
        <v>37</v>
      </c>
    </row>
    <row r="17" spans="3:6" ht="45" x14ac:dyDescent="0.25">
      <c r="C17" s="44" t="s">
        <v>58</v>
      </c>
      <c r="D17" s="12" t="s">
        <v>59</v>
      </c>
      <c r="E17" s="13">
        <v>2013</v>
      </c>
      <c r="F17" s="17" t="s">
        <v>44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1"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77" t="s">
        <v>122</v>
      </c>
      <c r="E5" s="77"/>
      <c r="F5" s="77"/>
      <c r="G5" s="77"/>
      <c r="H5" s="77"/>
      <c r="I5" s="77"/>
      <c r="J5" s="77"/>
      <c r="K5" s="57"/>
      <c r="L5" s="57"/>
      <c r="M5" s="57"/>
    </row>
    <row r="7" spans="4:13" ht="15.75" x14ac:dyDescent="0.25">
      <c r="F7" s="86" t="s">
        <v>47</v>
      </c>
      <c r="G7" s="86"/>
      <c r="H7" s="86" t="s">
        <v>43</v>
      </c>
      <c r="I7" s="86"/>
      <c r="J7" s="86"/>
    </row>
    <row r="8" spans="4:13" x14ac:dyDescent="0.25">
      <c r="D8" s="15" t="s">
        <v>55</v>
      </c>
      <c r="E8" s="15" t="s">
        <v>56</v>
      </c>
      <c r="F8" s="70" t="str">
        <f>Studienliste!$F$17</f>
        <v>ISI-05 13</v>
      </c>
      <c r="G8" s="71" t="s">
        <v>51</v>
      </c>
      <c r="H8" s="72" t="str">
        <f>Studienliste!$F$10</f>
        <v>OTTO-01 17</v>
      </c>
      <c r="I8" s="73" t="str">
        <f>Studienliste!$F$8</f>
        <v>TUD-02 20</v>
      </c>
      <c r="J8" s="74" t="str">
        <f>G8</f>
        <v>anderes Projekt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2">
        <f>'Gesamtenergie 2019'!E7*'Energie pro Energieträger'!D$43</f>
        <v>17276.566999999999</v>
      </c>
      <c r="G9" s="56">
        <f>'Gesamtenergie 2019'!F7*'Energie pro Energieträger'!D$41</f>
        <v>20463.979102230842</v>
      </c>
      <c r="H9" s="53">
        <f>'Gesamtenergie 2019'!G7*'Energie pro Energieträger'!E$42</f>
        <v>0</v>
      </c>
      <c r="I9" s="55">
        <f>'Gesamtenergie 2019'!H7*'Energie pro Energieträger'!E$44</f>
        <v>0</v>
      </c>
      <c r="J9" s="54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2">
        <f>'Gesamtenergie 2019'!E8*'Energie pro Energieträger'!D$43</f>
        <v>17276.566999999999</v>
      </c>
      <c r="G10" s="56">
        <f>'Gesamtenergie 2019'!F8*'Energie pro Energieträger'!D$41</f>
        <v>20463.979102230842</v>
      </c>
      <c r="H10" s="53">
        <f>'Gesamtenergie 2019'!G8*'Energie pro Energieträger'!E$42</f>
        <v>0</v>
      </c>
      <c r="I10" s="55">
        <f>'Gesamtenergie 2019'!H8*'Energie pro Energieträger'!E$44</f>
        <v>0</v>
      </c>
      <c r="J10" s="54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2">
        <f>'Gesamtenergie 2019'!E9*'Energie pro Energieträger'!D$43</f>
        <v>24955.55</v>
      </c>
      <c r="G11" s="56">
        <f>'Gesamtenergie 2019'!F9*'Energie pro Energieträger'!D$41</f>
        <v>29559.683569350149</v>
      </c>
      <c r="H11" s="53">
        <f>'Gesamtenergie 2019'!G9*'Energie pro Energieträger'!E$42</f>
        <v>0</v>
      </c>
      <c r="I11" s="55">
        <f>'Gesamtenergie 2019'!H9*'Energie pro Energieträger'!E$44</f>
        <v>0</v>
      </c>
      <c r="J11" s="54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2">
        <f>'Gesamtenergie 2019'!E10*'Energie pro Energieträger'!D$43</f>
        <v>11827.556999999999</v>
      </c>
      <c r="G12" s="56">
        <f>'Gesamtenergie 2019'!F10*'Energie pro Energieträger'!D$41</f>
        <v>14009.662873326868</v>
      </c>
      <c r="H12" s="53">
        <f>'Gesamtenergie 2019'!G10*'Energie pro Energieträger'!E$42</f>
        <v>0</v>
      </c>
      <c r="I12" s="55">
        <f>'Gesamtenergie 2019'!H10*'Energie pro Energieträger'!E$44</f>
        <v>0</v>
      </c>
      <c r="J12" s="54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2">
        <f>'Gesamtenergie 2019'!E11*'Energie pro Energieträger'!D$43</f>
        <v>11905.4</v>
      </c>
      <c r="G13" s="56">
        <f>'Gesamtenergie 2019'!F11*'Energie pro Energieträger'!D$41</f>
        <v>14101.867390882639</v>
      </c>
      <c r="H13" s="53">
        <f>'Gesamtenergie 2019'!G11*'Energie pro Energieträger'!E$42</f>
        <v>0</v>
      </c>
      <c r="I13" s="55">
        <f>'Gesamtenergie 2019'!H11*'Energie pro Energieträger'!E$44</f>
        <v>0</v>
      </c>
      <c r="J13" s="54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2">
        <f>'Gesamtenergie 2019'!E12*'Energie pro Energieträger'!D$43</f>
        <v>17171.25</v>
      </c>
      <c r="G14" s="56">
        <f>'Gesamtenergie 2019'!F12*'Energie pro Energieträger'!D$41</f>
        <v>20339.231813773036</v>
      </c>
      <c r="H14" s="53">
        <f>'Gesamtenergie 2019'!G12*'Energie pro Energieträger'!E$42</f>
        <v>0</v>
      </c>
      <c r="I14" s="55">
        <f>'Gesamtenergie 2019'!H12*'Energie pro Energieträger'!E$44</f>
        <v>0</v>
      </c>
      <c r="J14" s="54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2">
        <f>'Gesamtenergie 2019'!E13*'Energie pro Energieträger'!D$43</f>
        <v>31366.149999999998</v>
      </c>
      <c r="G15" s="56">
        <f>'Gesamtenergie 2019'!F13*'Energie pro Energieträger'!D$41</f>
        <v>37152.996779825415</v>
      </c>
      <c r="H15" s="53">
        <f>'Gesamtenergie 2019'!G13*'Energie pro Energieträger'!E$42</f>
        <v>0</v>
      </c>
      <c r="I15" s="55">
        <f>'Gesamtenergie 2019'!H13*'Energie pro Energieträger'!E$44</f>
        <v>0</v>
      </c>
      <c r="J15" s="54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2">
        <f>'Gesamtenergie 2019'!E14*'Energie pro Energieträger'!D$43</f>
        <v>15110.699999999999</v>
      </c>
      <c r="G16" s="56">
        <f>'Gesamtenergie 2019'!F14*'Energie pro Energieträger'!D$41</f>
        <v>17898.523996120271</v>
      </c>
      <c r="H16" s="53">
        <f>'Gesamtenergie 2019'!G14*'Energie pro Energieträger'!E$42</f>
        <v>0</v>
      </c>
      <c r="I16" s="55">
        <f>'Gesamtenergie 2019'!H14*'Energie pro Energieträger'!E$44</f>
        <v>0</v>
      </c>
      <c r="J16" s="54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2">
        <f>'Gesamtenergie 2019'!E15*'Energie pro Energieträger'!D$43</f>
        <v>12738.777999999998</v>
      </c>
      <c r="G17" s="56">
        <f>'Gesamtenergie 2019'!F15*'Energie pro Energieträger'!D$41</f>
        <v>15088.998108244425</v>
      </c>
      <c r="H17" s="53">
        <f>'Gesamtenergie 2019'!G15*'Energie pro Energieträger'!E$42</f>
        <v>0</v>
      </c>
      <c r="I17" s="55">
        <f>'Gesamtenergie 2019'!H15*'Energie pro Energieträger'!E$44</f>
        <v>0</v>
      </c>
      <c r="J17" s="54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2">
        <f>'Gesamtenergie 2019'!E16*'Energie pro Energieträger'!D$43</f>
        <v>9844.8499999999985</v>
      </c>
      <c r="G18" s="56">
        <f>'Gesamtenergie 2019'!F16*'Energie pro Energieträger'!D$41</f>
        <v>11661.159573229874</v>
      </c>
      <c r="H18" s="53">
        <f>'Gesamtenergie 2019'!G16*'Energie pro Energieträger'!E$42</f>
        <v>0</v>
      </c>
      <c r="I18" s="55">
        <f>'Gesamtenergie 2019'!H16*'Energie pro Energieträger'!E$44</f>
        <v>0</v>
      </c>
      <c r="J18" s="54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2">
        <f>'Gesamtenergie 2019'!E17*'Energie pro Energieträger'!D$43</f>
        <v>22895</v>
      </c>
      <c r="G19" s="56">
        <f>'Gesamtenergie 2019'!F17*'Energie pro Energieträger'!D$41</f>
        <v>27118.97575169738</v>
      </c>
      <c r="H19" s="53">
        <f>'Gesamtenergie 2019'!G17*'Energie pro Energieträger'!E$42</f>
        <v>0</v>
      </c>
      <c r="I19" s="55">
        <f>'Gesamtenergie 2019'!H17*'Energie pro Energieträger'!E$44</f>
        <v>0</v>
      </c>
      <c r="J19" s="54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2">
        <f>'Gesamtenergie 2019'!E18*'Energie pro Energieträger'!D$43</f>
        <v>27474</v>
      </c>
      <c r="G20" s="56">
        <f>'Gesamtenergie 2019'!F18*'Energie pro Energieträger'!D$41</f>
        <v>32542.770902036857</v>
      </c>
      <c r="H20" s="53">
        <f>'Gesamtenergie 2019'!G18*'Energie pro Energieträger'!E$42</f>
        <v>0</v>
      </c>
      <c r="I20" s="55">
        <f>'Gesamtenergie 2019'!H18*'Energie pro Energieträger'!E$44</f>
        <v>0</v>
      </c>
      <c r="J20" s="54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2">
        <f>'Gesamtenergie 2019'!E19*'Energie pro Energieträger'!D$43</f>
        <v>21063.399999999998</v>
      </c>
      <c r="G21" s="56">
        <f>'Gesamtenergie 2019'!F19*'Energie pro Energieträger'!D$41</f>
        <v>24949.457691561591</v>
      </c>
      <c r="H21" s="53">
        <f>'Gesamtenergie 2019'!G19*'Energie pro Energieträger'!E$42</f>
        <v>0</v>
      </c>
      <c r="I21" s="55">
        <f>'Gesamtenergie 2019'!H19*'Energie pro Energieträger'!E$44</f>
        <v>0</v>
      </c>
      <c r="J21" s="54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2">
        <f>'Gesamtenergie 2019'!E20*'Energie pro Energieträger'!D$43</f>
        <v>10687.385999999999</v>
      </c>
      <c r="G22" s="56">
        <f>'Gesamtenergie 2019'!F20*'Energie pro Energieträger'!D$41</f>
        <v>12659.137880892338</v>
      </c>
      <c r="H22" s="53">
        <f>'Gesamtenergie 2019'!G20*'Energie pro Energieträger'!E$42</f>
        <v>0</v>
      </c>
      <c r="I22" s="55">
        <f>'Gesamtenergie 2019'!H20*'Energie pro Energieträger'!E$44</f>
        <v>0</v>
      </c>
      <c r="J22" s="54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2">
        <f>'Gesamtenergie 2019'!E21*'Energie pro Energieträger'!D$43</f>
        <v>5128.4799999999996</v>
      </c>
      <c r="G23" s="56">
        <f>'Gesamtenergie 2019'!F21*'Energie pro Energieträger'!D$41</f>
        <v>6074.6505683802134</v>
      </c>
      <c r="H23" s="53">
        <f>'Gesamtenergie 2019'!G21*'Energie pro Energieträger'!E$42</f>
        <v>0</v>
      </c>
      <c r="I23" s="55">
        <f>'Gesamtenergie 2019'!H21*'Energie pro Energieträger'!E$44</f>
        <v>0</v>
      </c>
      <c r="J23" s="54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2">
        <f>'Gesamtenergie 2019'!E22*'Energie pro Energieträger'!D$43</f>
        <v>27474</v>
      </c>
      <c r="G24" s="56">
        <f>'Gesamtenergie 2019'!F22*'Energie pro Energieträger'!D$41</f>
        <v>32542.770902036857</v>
      </c>
      <c r="H24" s="53">
        <f>'Gesamtenergie 2019'!G22*'Energie pro Energieträger'!E$42</f>
        <v>0</v>
      </c>
      <c r="I24" s="55">
        <f>'Gesamtenergie 2019'!H22*'Energie pro Energieträger'!E$44</f>
        <v>0</v>
      </c>
      <c r="J24" s="54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2">
        <f>'Gesamtenergie 2019'!E23*'Energie pro Energieträger'!D$43</f>
        <v>7326.4</v>
      </c>
      <c r="G25" s="56">
        <f>'Gesamtenergie 2019'!F23*'Energie pro Energieträger'!D$41</f>
        <v>8678.0722405431625</v>
      </c>
      <c r="H25" s="53">
        <f>'Gesamtenergie 2019'!G23*'Energie pro Energieträger'!E$42</f>
        <v>0</v>
      </c>
      <c r="I25" s="55">
        <f>'Gesamtenergie 2019'!H23*'Energie pro Energieträger'!E$44</f>
        <v>0</v>
      </c>
      <c r="J25" s="54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2">
        <f>'Gesamtenergie 2019'!E24*'Energie pro Energieträger'!D$43</f>
        <v>38921.5</v>
      </c>
      <c r="G26" s="56">
        <f>'Gesamtenergie 2019'!F24*'Energie pro Energieträger'!D$41</f>
        <v>46102.258777885545</v>
      </c>
      <c r="H26" s="53">
        <f>'Gesamtenergie 2019'!G24*'Energie pro Energieträger'!E$42</f>
        <v>0</v>
      </c>
      <c r="I26" s="55">
        <f>'Gesamtenergie 2019'!H24*'Energie pro Energieträger'!E$44</f>
        <v>0</v>
      </c>
      <c r="J26" s="54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2">
        <f>'Gesamtenergie 2019'!E25*'Energie pro Energieträger'!D$43</f>
        <v>31205.884999999998</v>
      </c>
      <c r="G27" s="56">
        <f>'Gesamtenergie 2019'!F25*'Energie pro Energieträger'!D$41</f>
        <v>36963.163949563532</v>
      </c>
      <c r="H27" s="53">
        <f>'Gesamtenergie 2019'!G25*'Energie pro Energieträger'!E$42</f>
        <v>0</v>
      </c>
      <c r="I27" s="55">
        <f>'Gesamtenergie 2019'!H25*'Energie pro Energieträger'!E$44</f>
        <v>0</v>
      </c>
      <c r="J27" s="54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2">
        <f>'Gesamtenergie 2019'!E26*'Energie pro Energieträger'!D$43</f>
        <v>12477.775</v>
      </c>
      <c r="G28" s="56">
        <f>'Gesamtenergie 2019'!F26*'Energie pro Energieträger'!D$41</f>
        <v>14779.841784675074</v>
      </c>
      <c r="H28" s="53">
        <f>'Gesamtenergie 2019'!G26*'Energie pro Energieträger'!E$42</f>
        <v>0</v>
      </c>
      <c r="I28" s="55">
        <f>'Gesamtenergie 2019'!H26*'Energie pro Energieträger'!E$44</f>
        <v>0</v>
      </c>
      <c r="J28" s="54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2">
        <f>'Gesamtenergie 2019'!E27*'Energie pro Energieträger'!D$43</f>
        <v>12477.775</v>
      </c>
      <c r="G29" s="56">
        <f>'Gesamtenergie 2019'!F27*'Energie pro Energieträger'!D$41</f>
        <v>14779.841784675074</v>
      </c>
      <c r="H29" s="53">
        <f>'Gesamtenergie 2019'!G27*'Energie pro Energieträger'!E$42</f>
        <v>0</v>
      </c>
      <c r="I29" s="55">
        <f>'Gesamtenergie 2019'!H27*'Energie pro Energieträger'!E$44</f>
        <v>0</v>
      </c>
      <c r="J29" s="54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2">
        <f>'Gesamtenergie 2019'!E28*'Energie pro Energieträger'!D$43</f>
        <v>9386.9499999999989</v>
      </c>
      <c r="G30" s="56">
        <f>'Gesamtenergie 2019'!F28*'Energie pro Energieträger'!D$41</f>
        <v>11118.780058195925</v>
      </c>
      <c r="H30" s="53">
        <f>'Gesamtenergie 2019'!G28*'Energie pro Energieträger'!E$42</f>
        <v>0</v>
      </c>
      <c r="I30" s="55">
        <f>'Gesamtenergie 2019'!H28*'Energie pro Energieträger'!E$44</f>
        <v>0</v>
      </c>
      <c r="J30" s="54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2">
        <f>'Gesamtenergie 2019'!E29*'Energie pro Energieträger'!D$43</f>
        <v>20605.5</v>
      </c>
      <c r="G31" s="56">
        <f>'Gesamtenergie 2019'!F29*'Energie pro Energieträger'!D$41</f>
        <v>24407.078176527644</v>
      </c>
      <c r="H31" s="53">
        <f>'Gesamtenergie 2019'!G29*'Energie pro Energieträger'!E$42</f>
        <v>0</v>
      </c>
      <c r="I31" s="55">
        <f>'Gesamtenergie 2019'!H29*'Energie pro Energieträger'!E$44</f>
        <v>0</v>
      </c>
      <c r="J31" s="54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2">
        <f>'Gesamtenergie 2019'!E30*'Energie pro Energieträger'!D$43</f>
        <v>10875.125</v>
      </c>
      <c r="G32" s="56">
        <f>'Gesamtenergie 2019'!F30*'Energie pro Energieträger'!D$41</f>
        <v>12881.513482056256</v>
      </c>
      <c r="H32" s="53">
        <f>'Gesamtenergie 2019'!G30*'Energie pro Energieträger'!E$42</f>
        <v>0</v>
      </c>
      <c r="I32" s="55">
        <f>'Gesamtenergie 2019'!H30*'Energie pro Energieträger'!E$44</f>
        <v>0</v>
      </c>
      <c r="J32" s="54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2">
        <f>'Gesamtenergie 2019'!E31*'Energie pro Energieträger'!D$43</f>
        <v>10875.125</v>
      </c>
      <c r="G33" s="56">
        <f>'Gesamtenergie 2019'!F31*'Energie pro Energieträger'!D$41</f>
        <v>12881.513482056256</v>
      </c>
      <c r="H33" s="53">
        <f>'Gesamtenergie 2019'!G31*'Energie pro Energieträger'!E$42</f>
        <v>0</v>
      </c>
      <c r="I33" s="55">
        <f>'Gesamtenergie 2019'!H31*'Energie pro Energieträger'!E$44</f>
        <v>0</v>
      </c>
      <c r="J33" s="54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2">
        <f>'Gesamtenergie 2019'!E32*'Energie pro Energieträger'!D$43</f>
        <v>10531.699999999999</v>
      </c>
      <c r="G34" s="56">
        <f>'Gesamtenergie 2019'!F32*'Energie pro Energieträger'!D$41</f>
        <v>12474.728845780795</v>
      </c>
      <c r="H34" s="53">
        <f>'Gesamtenergie 2019'!G32*'Energie pro Energieträger'!E$42</f>
        <v>0</v>
      </c>
      <c r="I34" s="55">
        <f>'Gesamtenergie 2019'!H32*'Energie pro Energieträger'!E$44</f>
        <v>0</v>
      </c>
      <c r="J34" s="54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2">
        <f>'Gesamtenergie 2019'!E33*'Energie pro Energieträger'!D$43</f>
        <v>6868.5</v>
      </c>
      <c r="G35" s="56">
        <f>'Gesamtenergie 2019'!F33*'Energie pro Energieträger'!D$41</f>
        <v>8135.6927255092141</v>
      </c>
      <c r="H35" s="53">
        <f>'Gesamtenergie 2019'!G33*'Energie pro Energieträger'!E$42</f>
        <v>0</v>
      </c>
      <c r="I35" s="55">
        <f>'Gesamtenergie 2019'!H33*'Energie pro Energieträger'!E$44</f>
        <v>0</v>
      </c>
      <c r="J35" s="54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2">
        <f>'Gesamtenergie 2019'!E34*'Energie pro Energieträger'!D$43</f>
        <v>17331.514999999999</v>
      </c>
      <c r="G36" s="56">
        <f>'Gesamtenergie 2019'!F34*'Energie pro Energieträger'!D$41</f>
        <v>20529.064644034919</v>
      </c>
      <c r="H36" s="53">
        <f>'Gesamtenergie 2019'!G34*'Energie pro Energieträger'!E$42</f>
        <v>0</v>
      </c>
      <c r="I36" s="55">
        <f>'Gesamtenergie 2019'!H34*'Energie pro Energieträger'!E$44</f>
        <v>0</v>
      </c>
      <c r="J36" s="54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2">
        <f>'Gesamtenergie 2019'!E35*'Energie pro Energieträger'!D$43</f>
        <v>12821.199999999999</v>
      </c>
      <c r="G37" s="56">
        <f>'Gesamtenergie 2019'!F35*'Energie pro Energieträger'!D$41</f>
        <v>15186.626420950533</v>
      </c>
      <c r="H37" s="53">
        <f>'Gesamtenergie 2019'!G35*'Energie pro Energieträger'!E$42</f>
        <v>0</v>
      </c>
      <c r="I37" s="55">
        <f>'Gesamtenergie 2019'!H35*'Energie pro Energieträger'!E$44</f>
        <v>0</v>
      </c>
      <c r="J37" s="54">
        <f>'Gesamtenergie 2019'!I35*'Energie pro Energieträger'!E$41</f>
        <v>232.56859315255133</v>
      </c>
    </row>
    <row r="42" spans="4:12" ht="21" x14ac:dyDescent="0.35">
      <c r="D42" s="77" t="s">
        <v>60</v>
      </c>
      <c r="E42" s="77"/>
      <c r="F42" s="77"/>
      <c r="G42" s="77"/>
      <c r="H42" s="77"/>
      <c r="I42" s="77"/>
      <c r="J42" s="77"/>
      <c r="K42" s="57"/>
      <c r="L42" s="57"/>
    </row>
    <row r="44" spans="4:12" ht="15.75" x14ac:dyDescent="0.25">
      <c r="F44" s="86" t="s">
        <v>47</v>
      </c>
      <c r="G44" s="86"/>
      <c r="H44" s="86" t="s">
        <v>43</v>
      </c>
      <c r="I44" s="86"/>
      <c r="J44" s="86"/>
    </row>
    <row r="45" spans="4:12" x14ac:dyDescent="0.25">
      <c r="D45" s="15" t="s">
        <v>55</v>
      </c>
      <c r="E45" s="15" t="s">
        <v>56</v>
      </c>
      <c r="F45" s="70" t="str">
        <f>Studienliste!$F$17</f>
        <v>ISI-05 13</v>
      </c>
      <c r="G45" s="71" t="s">
        <v>51</v>
      </c>
      <c r="H45" s="72" t="str">
        <f>Studienliste!$F$10</f>
        <v>OTTO-01 17</v>
      </c>
      <c r="I45" s="73" t="str">
        <f>Studienliste!$F$8</f>
        <v>TUD-02 20</v>
      </c>
      <c r="J45" s="74" t="str">
        <f>G45</f>
        <v>anderes Projekt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2">
        <f>'Gesamtenergie 2019'!E7*'Energie pro Energieträger'!D$47</f>
        <v>0</v>
      </c>
      <c r="G46" s="56">
        <f>'Gesamtenergie 2019'!F7*'Energie pro Energieträger'!D$45</f>
        <v>600.67989776915613</v>
      </c>
      <c r="H46" s="53">
        <f>'Gesamtenergie 2019'!G7*'Energie pro Energieträger'!E$46</f>
        <v>6973.9815384615367</v>
      </c>
      <c r="I46" s="55">
        <f>'Gesamtenergie 2019'!H7*'Energie pro Energieträger'!E$48</f>
        <v>0</v>
      </c>
      <c r="J46" s="54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2">
        <f>'Gesamtenergie 2019'!E8*'Energie pro Energieträger'!D$47</f>
        <v>0</v>
      </c>
      <c r="G47" s="56">
        <f>'Gesamtenergie 2019'!F8*'Energie pro Energieträger'!D$45</f>
        <v>600.67989776915613</v>
      </c>
      <c r="H47" s="53">
        <f>'Gesamtenergie 2019'!G8*'Energie pro Energieträger'!E$46</f>
        <v>6973.9815384615367</v>
      </c>
      <c r="I47" s="55">
        <f>'Gesamtenergie 2019'!H8*'Energie pro Energieträger'!E$48</f>
        <v>0</v>
      </c>
      <c r="J47" s="54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2">
        <f>'Gesamtenergie 2019'!E9*'Energie pro Energieträger'!D$47</f>
        <v>0</v>
      </c>
      <c r="G48" s="56">
        <f>'Gesamtenergie 2019'!F9*'Energie pro Energieträger'!D$45</f>
        <v>867.66643064985453</v>
      </c>
      <c r="H48" s="53">
        <f>'Gesamtenergie 2019'!G9*'Energie pro Energieträger'!E$46</f>
        <v>10073.734265734263</v>
      </c>
      <c r="I48" s="55">
        <f>'Gesamtenergie 2019'!H9*'Energie pro Energieträger'!E$48</f>
        <v>0</v>
      </c>
      <c r="J48" s="54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2">
        <f>'Gesamtenergie 2019'!E10*'Energie pro Energieträger'!D$47</f>
        <v>0</v>
      </c>
      <c r="G49" s="56">
        <f>'Gesamtenergie 2019'!F10*'Energie pro Energieträger'!D$45</f>
        <v>411.22612667313285</v>
      </c>
      <c r="H49" s="53">
        <f>'Gesamtenergie 2019'!G10*'Energie pro Energieträger'!E$46</f>
        <v>4774.3955244755234</v>
      </c>
      <c r="I49" s="55">
        <f>'Gesamtenergie 2019'!H10*'Energie pro Energieträger'!E$48</f>
        <v>0</v>
      </c>
      <c r="J49" s="54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2">
        <f>'Gesamtenergie 2019'!E11*'Energie pro Energieträger'!D$47</f>
        <v>0</v>
      </c>
      <c r="G50" s="56">
        <f>'Gesamtenergie 2019'!F11*'Energie pro Energieträger'!D$45</f>
        <v>413.93260911736178</v>
      </c>
      <c r="H50" s="53">
        <f>'Gesamtenergie 2019'!G11*'Energie pro Energieträger'!E$46</f>
        <v>4805.8181818181811</v>
      </c>
      <c r="I50" s="55">
        <f>'Gesamtenergie 2019'!H11*'Energie pro Energieträger'!E$48</f>
        <v>0</v>
      </c>
      <c r="J50" s="54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2">
        <f>'Gesamtenergie 2019'!E12*'Energie pro Energieträger'!D$47</f>
        <v>0</v>
      </c>
      <c r="G51" s="56">
        <f>'Gesamtenergie 2019'!F12*'Energie pro Energieträger'!D$45</f>
        <v>597.01818622696408</v>
      </c>
      <c r="H51" s="53">
        <f>'Gesamtenergie 2019'!G12*'Energie pro Energieträger'!E$46</f>
        <v>6931.4685314685312</v>
      </c>
      <c r="I51" s="55">
        <f>'Gesamtenergie 2019'!H12*'Energie pro Energieträger'!E$48</f>
        <v>0</v>
      </c>
      <c r="J51" s="54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2">
        <f>'Gesamtenergie 2019'!E13*'Energie pro Energieträger'!D$47</f>
        <v>0</v>
      </c>
      <c r="G52" s="56">
        <f>'Gesamtenergie 2019'!F13*'Energie pro Energieträger'!D$45</f>
        <v>1090.5532201745878</v>
      </c>
      <c r="H52" s="53">
        <f>'Gesamtenergie 2019'!G13*'Energie pro Energieträger'!E$46</f>
        <v>12661.482517482515</v>
      </c>
      <c r="I52" s="55">
        <f>'Gesamtenergie 2019'!H13*'Energie pro Energieträger'!E$48</f>
        <v>0</v>
      </c>
      <c r="J52" s="54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2">
        <f>'Gesamtenergie 2019'!E14*'Energie pro Energieträger'!D$47</f>
        <v>0</v>
      </c>
      <c r="G53" s="56">
        <f>'Gesamtenergie 2019'!F14*'Energie pro Energieträger'!D$45</f>
        <v>525.37600387972839</v>
      </c>
      <c r="H53" s="53">
        <f>'Gesamtenergie 2019'!G14*'Energie pro Energieträger'!E$46</f>
        <v>6099.6923076923067</v>
      </c>
      <c r="I53" s="55">
        <f>'Gesamtenergie 2019'!H14*'Energie pro Energieträger'!E$48</f>
        <v>0</v>
      </c>
      <c r="J53" s="54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2">
        <f>'Gesamtenergie 2019'!E15*'Energie pro Energieträger'!D$47</f>
        <v>0</v>
      </c>
      <c r="G54" s="56">
        <f>'Gesamtenergie 2019'!F15*'Energie pro Energieträger'!D$45</f>
        <v>442.90789175557711</v>
      </c>
      <c r="H54" s="53">
        <f>'Gesamtenergie 2019'!G15*'Energie pro Energieträger'!E$46</f>
        <v>5142.2254545454534</v>
      </c>
      <c r="I54" s="55">
        <f>'Gesamtenergie 2019'!H15*'Energie pro Energieträger'!E$48</f>
        <v>0</v>
      </c>
      <c r="J54" s="54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2">
        <f>'Gesamtenergie 2019'!E16*'Energie pro Energieträger'!D$47</f>
        <v>0</v>
      </c>
      <c r="G55" s="56">
        <f>'Gesamtenergie 2019'!F16*'Energie pro Energieträger'!D$45</f>
        <v>342.29042677012609</v>
      </c>
      <c r="H55" s="53">
        <f>'Gesamtenergie 2019'!G16*'Energie pro Energieträger'!E$46</f>
        <v>3974.0419580419571</v>
      </c>
      <c r="I55" s="55">
        <f>'Gesamtenergie 2019'!H16*'Energie pro Energieträger'!E$48</f>
        <v>0</v>
      </c>
      <c r="J55" s="54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2">
        <f>'Gesamtenergie 2019'!E17*'Energie pro Energieträger'!D$47</f>
        <v>0</v>
      </c>
      <c r="G56" s="56">
        <f>'Gesamtenergie 2019'!F17*'Energie pro Energieträger'!D$45</f>
        <v>796.02424830261873</v>
      </c>
      <c r="H56" s="53">
        <f>'Gesamtenergie 2019'!G17*'Energie pro Energieträger'!E$46</f>
        <v>9241.9580419580398</v>
      </c>
      <c r="I56" s="55">
        <f>'Gesamtenergie 2019'!H17*'Energie pro Energieträger'!E$48</f>
        <v>0</v>
      </c>
      <c r="J56" s="54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2">
        <f>'Gesamtenergie 2019'!E18*'Energie pro Energieträger'!D$47</f>
        <v>0</v>
      </c>
      <c r="G57" s="56">
        <f>'Gesamtenergie 2019'!F18*'Energie pro Energieträger'!D$45</f>
        <v>955.22909796314252</v>
      </c>
      <c r="H57" s="53">
        <f>'Gesamtenergie 2019'!G18*'Energie pro Energieträger'!E$46</f>
        <v>11090.349650349648</v>
      </c>
      <c r="I57" s="55">
        <f>'Gesamtenergie 2019'!H18*'Energie pro Energieträger'!E$48</f>
        <v>0</v>
      </c>
      <c r="J57" s="54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2">
        <f>'Gesamtenergie 2019'!E19*'Energie pro Energieträger'!D$47</f>
        <v>0</v>
      </c>
      <c r="G58" s="56">
        <f>'Gesamtenergie 2019'!F19*'Energie pro Energieträger'!D$45</f>
        <v>732.34230843840919</v>
      </c>
      <c r="H58" s="53">
        <f>'Gesamtenergie 2019'!G19*'Energie pro Energieträger'!E$46</f>
        <v>8502.6013986013968</v>
      </c>
      <c r="I58" s="55">
        <f>'Gesamtenergie 2019'!H19*'Energie pro Energieträger'!E$48</f>
        <v>0</v>
      </c>
      <c r="J58" s="54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2">
        <f>'Gesamtenergie 2019'!E20*'Energie pro Energieträger'!D$47</f>
        <v>0</v>
      </c>
      <c r="G59" s="56">
        <f>'Gesamtenergie 2019'!F20*'Energie pro Energieträger'!D$45</f>
        <v>371.58411910766245</v>
      </c>
      <c r="H59" s="53">
        <f>'Gesamtenergie 2019'!G20*'Energie pro Energieträger'!E$46</f>
        <v>4314.1460139860137</v>
      </c>
      <c r="I59" s="55">
        <f>'Gesamtenergie 2019'!H20*'Energie pro Energieträger'!E$48</f>
        <v>0</v>
      </c>
      <c r="J59" s="54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2">
        <f>'Gesamtenergie 2019'!E21*'Energie pro Energieträger'!D$47</f>
        <v>0</v>
      </c>
      <c r="G60" s="56">
        <f>'Gesamtenergie 2019'!F21*'Energie pro Energieträger'!D$45</f>
        <v>178.30943161978661</v>
      </c>
      <c r="H60" s="53">
        <f>'Gesamtenergie 2019'!G21*'Energie pro Energieträger'!E$46</f>
        <v>2070.1986013986011</v>
      </c>
      <c r="I60" s="55">
        <f>'Gesamtenergie 2019'!H21*'Energie pro Energieträger'!E$48</f>
        <v>0</v>
      </c>
      <c r="J60" s="54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2">
        <f>'Gesamtenergie 2019'!E22*'Energie pro Energieträger'!D$47</f>
        <v>0</v>
      </c>
      <c r="G61" s="56">
        <f>'Gesamtenergie 2019'!F22*'Energie pro Energieträger'!D$45</f>
        <v>955.22909796314252</v>
      </c>
      <c r="H61" s="53">
        <f>'Gesamtenergie 2019'!G22*'Energie pro Energieträger'!E$46</f>
        <v>11090.349650349648</v>
      </c>
      <c r="I61" s="55">
        <f>'Gesamtenergie 2019'!H22*'Energie pro Energieträger'!E$48</f>
        <v>0</v>
      </c>
      <c r="J61" s="54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2">
        <f>'Gesamtenergie 2019'!E23*'Energie pro Energieträger'!D$47</f>
        <v>0</v>
      </c>
      <c r="G62" s="56">
        <f>'Gesamtenergie 2019'!F23*'Energie pro Energieträger'!D$45</f>
        <v>254.72775945683804</v>
      </c>
      <c r="H62" s="53">
        <f>'Gesamtenergie 2019'!G23*'Energie pro Energieträger'!E$46</f>
        <v>2957.4265734265728</v>
      </c>
      <c r="I62" s="55">
        <f>'Gesamtenergie 2019'!H23*'Energie pro Energieträger'!E$48</f>
        <v>0</v>
      </c>
      <c r="J62" s="54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2">
        <f>'Gesamtenergie 2019'!E24*'Energie pro Energieträger'!D$47</f>
        <v>0</v>
      </c>
      <c r="G63" s="56">
        <f>'Gesamtenergie 2019'!F24*'Energie pro Energieträger'!D$45</f>
        <v>1353.2412221144518</v>
      </c>
      <c r="H63" s="53">
        <f>'Gesamtenergie 2019'!G24*'Energie pro Energieträger'!E$46</f>
        <v>15711.328671328667</v>
      </c>
      <c r="I63" s="55">
        <f>'Gesamtenergie 2019'!H24*'Energie pro Energieträger'!E$48</f>
        <v>0</v>
      </c>
      <c r="J63" s="54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2">
        <f>'Gesamtenergie 2019'!E25*'Energie pro Energieträger'!D$47</f>
        <v>0</v>
      </c>
      <c r="G64" s="56">
        <f>'Gesamtenergie 2019'!F25*'Energie pro Energieträger'!D$45</f>
        <v>1084.9810504364696</v>
      </c>
      <c r="H64" s="53">
        <f>'Gesamtenergie 2019'!G25*'Energie pro Energieträger'!E$46</f>
        <v>12596.78881118881</v>
      </c>
      <c r="I64" s="55">
        <f>'Gesamtenergie 2019'!H25*'Energie pro Energieträger'!E$48</f>
        <v>0</v>
      </c>
      <c r="J64" s="54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2">
        <f>'Gesamtenergie 2019'!E26*'Energie pro Energieträger'!D$47</f>
        <v>0</v>
      </c>
      <c r="G65" s="56">
        <f>'Gesamtenergie 2019'!F26*'Energie pro Energieträger'!D$45</f>
        <v>433.83321532492727</v>
      </c>
      <c r="H65" s="53">
        <f>'Gesamtenergie 2019'!G26*'Energie pro Energieträger'!E$46</f>
        <v>5036.8671328671317</v>
      </c>
      <c r="I65" s="55">
        <f>'Gesamtenergie 2019'!H26*'Energie pro Energieträger'!E$48</f>
        <v>0</v>
      </c>
      <c r="J65" s="54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2">
        <f>'Gesamtenergie 2019'!E27*'Energie pro Energieträger'!D$47</f>
        <v>0</v>
      </c>
      <c r="G66" s="56">
        <f>'Gesamtenergie 2019'!F27*'Energie pro Energieträger'!D$45</f>
        <v>433.83321532492727</v>
      </c>
      <c r="H66" s="53">
        <f>'Gesamtenergie 2019'!G27*'Energie pro Energieträger'!E$46</f>
        <v>5036.8671328671317</v>
      </c>
      <c r="I66" s="55">
        <f>'Gesamtenergie 2019'!H27*'Energie pro Energieträger'!E$48</f>
        <v>0</v>
      </c>
      <c r="J66" s="54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2">
        <f>'Gesamtenergie 2019'!E28*'Energie pro Energieträger'!D$47</f>
        <v>0</v>
      </c>
      <c r="G67" s="56">
        <f>'Gesamtenergie 2019'!F28*'Energie pro Energieträger'!D$45</f>
        <v>326.36994180407368</v>
      </c>
      <c r="H67" s="53">
        <f>'Gesamtenergie 2019'!G28*'Energie pro Energieträger'!E$46</f>
        <v>3789.2027972027963</v>
      </c>
      <c r="I67" s="55">
        <f>'Gesamtenergie 2019'!H28*'Energie pro Energieträger'!E$48</f>
        <v>0</v>
      </c>
      <c r="J67" s="54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2">
        <f>'Gesamtenergie 2019'!E29*'Energie pro Energieträger'!D$47</f>
        <v>0</v>
      </c>
      <c r="G68" s="56">
        <f>'Gesamtenergie 2019'!F29*'Energie pro Energieträger'!D$45</f>
        <v>716.42182347235689</v>
      </c>
      <c r="H68" s="53">
        <f>'Gesamtenergie 2019'!G29*'Energie pro Energieträger'!E$46</f>
        <v>8317.7622377622356</v>
      </c>
      <c r="I68" s="55">
        <f>'Gesamtenergie 2019'!H29*'Energie pro Energieträger'!E$48</f>
        <v>0</v>
      </c>
      <c r="J68" s="54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2">
        <f>'Gesamtenergie 2019'!E30*'Energie pro Energieträger'!D$47</f>
        <v>0</v>
      </c>
      <c r="G69" s="56">
        <f>'Gesamtenergie 2019'!F30*'Energie pro Energieträger'!D$45</f>
        <v>378.11151794374393</v>
      </c>
      <c r="H69" s="53">
        <f>'Gesamtenergie 2019'!G30*'Energie pro Energieträger'!E$46</f>
        <v>4389.9300699300684</v>
      </c>
      <c r="I69" s="55">
        <f>'Gesamtenergie 2019'!H30*'Energie pro Energieträger'!E$48</f>
        <v>0</v>
      </c>
      <c r="J69" s="54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2">
        <f>'Gesamtenergie 2019'!E31*'Energie pro Energieträger'!D$47</f>
        <v>0</v>
      </c>
      <c r="G70" s="56">
        <f>'Gesamtenergie 2019'!F31*'Energie pro Energieträger'!D$45</f>
        <v>378.11151794374393</v>
      </c>
      <c r="H70" s="53">
        <f>'Gesamtenergie 2019'!G31*'Energie pro Energieträger'!E$46</f>
        <v>4389.9300699300684</v>
      </c>
      <c r="I70" s="55">
        <f>'Gesamtenergie 2019'!H31*'Energie pro Energieträger'!E$48</f>
        <v>0</v>
      </c>
      <c r="J70" s="54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2">
        <f>'Gesamtenergie 2019'!E32*'Energie pro Energieträger'!D$47</f>
        <v>0</v>
      </c>
      <c r="G71" s="56">
        <f>'Gesamtenergie 2019'!F32*'Energie pro Energieträger'!D$45</f>
        <v>366.1711542192046</v>
      </c>
      <c r="H71" s="53">
        <f>'Gesamtenergie 2019'!G32*'Energie pro Energieträger'!E$46</f>
        <v>4251.3006993006984</v>
      </c>
      <c r="I71" s="55">
        <f>'Gesamtenergie 2019'!H32*'Energie pro Energieträger'!E$48</f>
        <v>0</v>
      </c>
      <c r="J71" s="54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2">
        <f>'Gesamtenergie 2019'!E33*'Energie pro Energieträger'!D$47</f>
        <v>0</v>
      </c>
      <c r="G72" s="56">
        <f>'Gesamtenergie 2019'!F33*'Energie pro Energieträger'!D$45</f>
        <v>238.80727449078563</v>
      </c>
      <c r="H72" s="53">
        <f>'Gesamtenergie 2019'!G33*'Energie pro Energieträger'!E$46</f>
        <v>2772.587412587412</v>
      </c>
      <c r="I72" s="55">
        <f>'Gesamtenergie 2019'!H33*'Energie pro Energieträger'!E$48</f>
        <v>0</v>
      </c>
      <c r="J72" s="54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2">
        <f>'Gesamtenergie 2019'!E34*'Energie pro Energieträger'!D$47</f>
        <v>0</v>
      </c>
      <c r="G73" s="56">
        <f>'Gesamtenergie 2019'!F34*'Energie pro Energieträger'!D$45</f>
        <v>602.59035596508249</v>
      </c>
      <c r="H73" s="53">
        <f>'Gesamtenergie 2019'!G34*'Energie pro Energieträger'!E$46</f>
        <v>6996.1622377622371</v>
      </c>
      <c r="I73" s="55">
        <f>'Gesamtenergie 2019'!H34*'Energie pro Energieträger'!E$48</f>
        <v>0</v>
      </c>
      <c r="J73" s="54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2">
        <f>'Gesamtenergie 2019'!E35*'Energie pro Energieträger'!D$47</f>
        <v>0</v>
      </c>
      <c r="G74" s="56">
        <f>'Gesamtenergie 2019'!F35*'Energie pro Energieträger'!D$45</f>
        <v>445.77357904946649</v>
      </c>
      <c r="H74" s="53">
        <f>'Gesamtenergie 2019'!G35*'Energie pro Energieträger'!E$46</f>
        <v>5175.4965034965026</v>
      </c>
      <c r="I74" s="55">
        <f>'Gesamtenergie 2019'!H35*'Energie pro Energieträger'!E$48</f>
        <v>0</v>
      </c>
      <c r="J74" s="54">
        <f>'Gesamtenergie 2019'!I35*'Energie pro Energieträger'!E$45</f>
        <v>1108.8469408185488</v>
      </c>
    </row>
    <row r="81" spans="4:12" ht="21" x14ac:dyDescent="0.35">
      <c r="D81" s="77" t="s">
        <v>61</v>
      </c>
      <c r="E81" s="77"/>
      <c r="F81" s="77"/>
      <c r="G81" s="77"/>
      <c r="H81" s="77"/>
      <c r="I81" s="77"/>
      <c r="J81" s="77"/>
      <c r="K81" s="57"/>
      <c r="L81" s="57"/>
    </row>
    <row r="83" spans="4:12" ht="15.75" x14ac:dyDescent="0.25">
      <c r="F83" s="86" t="s">
        <v>47</v>
      </c>
      <c r="G83" s="86"/>
      <c r="H83" s="86" t="s">
        <v>43</v>
      </c>
      <c r="I83" s="86"/>
      <c r="J83" s="86"/>
    </row>
    <row r="84" spans="4:12" x14ac:dyDescent="0.25">
      <c r="D84" s="15" t="s">
        <v>55</v>
      </c>
      <c r="E84" s="15" t="s">
        <v>56</v>
      </c>
      <c r="F84" s="70" t="str">
        <f>Studienliste!$F$17</f>
        <v>ISI-05 13</v>
      </c>
      <c r="G84" s="71" t="s">
        <v>51</v>
      </c>
      <c r="H84" s="72" t="str">
        <f>Studienliste!$F$10</f>
        <v>OTTO-01 17</v>
      </c>
      <c r="I84" s="73" t="str">
        <f>Studienliste!$F$8</f>
        <v>TUD-02 20</v>
      </c>
      <c r="J84" s="74" t="str">
        <f>G84</f>
        <v>anderes Projekt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2">
        <f>'Gesamtenergie 2019'!E7*'Energie pro Energieträger'!D$51</f>
        <v>17276.566999999999</v>
      </c>
      <c r="G85" s="56">
        <f>'Gesamtenergie 2019'!F7*'Energie pro Energieträger'!D$49</f>
        <v>21064.659</v>
      </c>
      <c r="H85" s="53">
        <f>'Gesamtenergie 2019'!G7*'Energie pro Energieträger'!E$50</f>
        <v>16903.039999999997</v>
      </c>
      <c r="I85" s="55">
        <f>'Gesamtenergie 2019'!H7*'Energie pro Energieträger'!E$52</f>
        <v>13152.678</v>
      </c>
      <c r="J85" s="54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2">
        <f>'Gesamtenergie 2019'!E8*'Energie pro Energieträger'!D$51</f>
        <v>17276.566999999999</v>
      </c>
      <c r="G86" s="56">
        <f>'Gesamtenergie 2019'!F8*'Energie pro Energieträger'!D$49</f>
        <v>21064.659</v>
      </c>
      <c r="H86" s="53">
        <f>'Gesamtenergie 2019'!G8*'Energie pro Energieträger'!E$50</f>
        <v>16903.039999999997</v>
      </c>
      <c r="I86" s="55">
        <f>'Gesamtenergie 2019'!H8*'Energie pro Energieträger'!E$52</f>
        <v>13152.678</v>
      </c>
      <c r="J86" s="54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2">
        <f>'Gesamtenergie 2019'!E9*'Energie pro Energieträger'!D$51</f>
        <v>24955.55</v>
      </c>
      <c r="G87" s="56">
        <f>'Gesamtenergie 2019'!F9*'Energie pro Energieträger'!D$49</f>
        <v>30427.350000000002</v>
      </c>
      <c r="H87" s="53">
        <f>'Gesamtenergie 2019'!G9*'Energie pro Energieträger'!E$50</f>
        <v>24415.999999999996</v>
      </c>
      <c r="I87" s="55">
        <f>'Gesamtenergie 2019'!H9*'Energie pro Energieträger'!E$52</f>
        <v>18998.7</v>
      </c>
      <c r="J87" s="54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2">
        <f>'Gesamtenergie 2019'!E10*'Energie pro Energieträger'!D$51</f>
        <v>11827.556999999999</v>
      </c>
      <c r="G88" s="56">
        <f>'Gesamtenergie 2019'!F10*'Energie pro Energieträger'!D$49</f>
        <v>14420.889000000001</v>
      </c>
      <c r="H88" s="53">
        <f>'Gesamtenergie 2019'!G10*'Energie pro Energieträger'!E$50</f>
        <v>11571.839999999998</v>
      </c>
      <c r="I88" s="55">
        <f>'Gesamtenergie 2019'!H10*'Energie pro Energieträger'!E$52</f>
        <v>9004.3379999999997</v>
      </c>
      <c r="J88" s="54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2">
        <f>'Gesamtenergie 2019'!E11*'Energie pro Energieträger'!D$51</f>
        <v>11905.4</v>
      </c>
      <c r="G89" s="56">
        <f>'Gesamtenergie 2019'!F11*'Energie pro Energieträger'!D$49</f>
        <v>14515.800000000001</v>
      </c>
      <c r="H89" s="53">
        <f>'Gesamtenergie 2019'!G11*'Energie pro Energieträger'!E$50</f>
        <v>11647.999999999998</v>
      </c>
      <c r="I89" s="55">
        <f>'Gesamtenergie 2019'!H11*'Energie pro Energieträger'!E$52</f>
        <v>9063.6</v>
      </c>
      <c r="J89" s="54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2">
        <f>'Gesamtenergie 2019'!E12*'Energie pro Energieträger'!D$51</f>
        <v>17171.25</v>
      </c>
      <c r="G90" s="56">
        <f>'Gesamtenergie 2019'!F12*'Energie pro Energieträger'!D$49</f>
        <v>20936.25</v>
      </c>
      <c r="H90" s="53">
        <f>'Gesamtenergie 2019'!G12*'Energie pro Energieträger'!E$50</f>
        <v>16800</v>
      </c>
      <c r="I90" s="55">
        <f>'Gesamtenergie 2019'!H12*'Energie pro Energieträger'!E$52</f>
        <v>13072.5</v>
      </c>
      <c r="J90" s="54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2">
        <f>'Gesamtenergie 2019'!E13*'Energie pro Energieträger'!D$51</f>
        <v>31366.149999999998</v>
      </c>
      <c r="G91" s="56">
        <f>'Gesamtenergie 2019'!F13*'Energie pro Energieträger'!D$49</f>
        <v>38243.550000000003</v>
      </c>
      <c r="H91" s="53">
        <f>'Gesamtenergie 2019'!G13*'Energie pro Energieträger'!E$50</f>
        <v>30687.999999999996</v>
      </c>
      <c r="I91" s="55">
        <f>'Gesamtenergie 2019'!H13*'Energie pro Energieträger'!E$52</f>
        <v>23879.100000000002</v>
      </c>
      <c r="J91" s="54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2">
        <f>'Gesamtenergie 2019'!E14*'Energie pro Energieträger'!D$51</f>
        <v>15110.699999999999</v>
      </c>
      <c r="G92" s="56">
        <f>'Gesamtenergie 2019'!F14*'Energie pro Energieträger'!D$49</f>
        <v>18423.900000000001</v>
      </c>
      <c r="H92" s="53">
        <f>'Gesamtenergie 2019'!G14*'Energie pro Energieträger'!E$50</f>
        <v>14783.999999999998</v>
      </c>
      <c r="I92" s="55">
        <f>'Gesamtenergie 2019'!H14*'Energie pro Energieträger'!E$52</f>
        <v>11503.800000000001</v>
      </c>
      <c r="J92" s="54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2">
        <f>'Gesamtenergie 2019'!E15*'Energie pro Energieträger'!D$51</f>
        <v>12738.777999999998</v>
      </c>
      <c r="G93" s="56">
        <f>'Gesamtenergie 2019'!F15*'Energie pro Energieträger'!D$49</f>
        <v>15531.906000000001</v>
      </c>
      <c r="H93" s="53">
        <f>'Gesamtenergie 2019'!G15*'Energie pro Energieträger'!E$50</f>
        <v>12463.359999999999</v>
      </c>
      <c r="I93" s="55">
        <f>'Gesamtenergie 2019'!H15*'Energie pro Energieträger'!E$52</f>
        <v>9698.0519999999997</v>
      </c>
      <c r="J93" s="54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2">
        <f>'Gesamtenergie 2019'!E16*'Energie pro Energieträger'!D$51</f>
        <v>9844.8499999999985</v>
      </c>
      <c r="G94" s="56">
        <f>'Gesamtenergie 2019'!F16*'Energie pro Energieträger'!D$49</f>
        <v>12003.45</v>
      </c>
      <c r="H94" s="53">
        <f>'Gesamtenergie 2019'!G16*'Energie pro Energieträger'!E$50</f>
        <v>9631.9999999999982</v>
      </c>
      <c r="I94" s="55">
        <f>'Gesamtenergie 2019'!H16*'Energie pro Energieträger'!E$52</f>
        <v>7494.9000000000005</v>
      </c>
      <c r="J94" s="54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2">
        <f>'Gesamtenergie 2019'!E17*'Energie pro Energieträger'!D$51</f>
        <v>22895</v>
      </c>
      <c r="G95" s="56">
        <f>'Gesamtenergie 2019'!F17*'Energie pro Energieträger'!D$49</f>
        <v>27915</v>
      </c>
      <c r="H95" s="53">
        <f>'Gesamtenergie 2019'!G17*'Energie pro Energieträger'!E$50</f>
        <v>22399.999999999996</v>
      </c>
      <c r="I95" s="55">
        <f>'Gesamtenergie 2019'!H17*'Energie pro Energieträger'!E$52</f>
        <v>17430</v>
      </c>
      <c r="J95" s="54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2">
        <f>'Gesamtenergie 2019'!E18*'Energie pro Energieträger'!D$51</f>
        <v>27474</v>
      </c>
      <c r="G96" s="56">
        <f>'Gesamtenergie 2019'!F18*'Energie pro Energieträger'!D$49</f>
        <v>33498</v>
      </c>
      <c r="H96" s="53">
        <f>'Gesamtenergie 2019'!G18*'Energie pro Energieträger'!E$50</f>
        <v>26879.999999999996</v>
      </c>
      <c r="I96" s="55">
        <f>'Gesamtenergie 2019'!H18*'Energie pro Energieträger'!E$52</f>
        <v>20916</v>
      </c>
      <c r="J96" s="54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2">
        <f>'Gesamtenergie 2019'!E19*'Energie pro Energieträger'!D$51</f>
        <v>21063.399999999998</v>
      </c>
      <c r="G97" s="56">
        <f>'Gesamtenergie 2019'!F19*'Energie pro Energieträger'!D$49</f>
        <v>25681.8</v>
      </c>
      <c r="H97" s="53">
        <f>'Gesamtenergie 2019'!G19*'Energie pro Energieträger'!E$50</f>
        <v>20607.999999999996</v>
      </c>
      <c r="I97" s="55">
        <f>'Gesamtenergie 2019'!H19*'Energie pro Energieträger'!E$52</f>
        <v>16035.6</v>
      </c>
      <c r="J97" s="54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2">
        <f>'Gesamtenergie 2019'!E20*'Energie pro Energieträger'!D$51</f>
        <v>10687.385999999999</v>
      </c>
      <c r="G98" s="56">
        <f>'Gesamtenergie 2019'!F20*'Energie pro Energieträger'!D$49</f>
        <v>13030.722</v>
      </c>
      <c r="H98" s="53">
        <f>'Gesamtenergie 2019'!G20*'Energie pro Energieträger'!E$50</f>
        <v>10456.32</v>
      </c>
      <c r="I98" s="55">
        <f>'Gesamtenergie 2019'!H20*'Energie pro Energieträger'!E$52</f>
        <v>8136.3240000000005</v>
      </c>
      <c r="J98" s="54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2">
        <f>'Gesamtenergie 2019'!E21*'Energie pro Energieträger'!D$51</f>
        <v>5128.4799999999996</v>
      </c>
      <c r="G99" s="56">
        <f>'Gesamtenergie 2019'!F21*'Energie pro Energieträger'!D$49</f>
        <v>6252.96</v>
      </c>
      <c r="H99" s="53">
        <f>'Gesamtenergie 2019'!G21*'Energie pro Energieträger'!E$50</f>
        <v>5017.5999999999995</v>
      </c>
      <c r="I99" s="55">
        <f>'Gesamtenergie 2019'!H21*'Energie pro Energieträger'!E$52</f>
        <v>3904.32</v>
      </c>
      <c r="J99" s="54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2">
        <f>'Gesamtenergie 2019'!E22*'Energie pro Energieträger'!D$51</f>
        <v>27474</v>
      </c>
      <c r="G100" s="56">
        <f>'Gesamtenergie 2019'!F22*'Energie pro Energieträger'!D$49</f>
        <v>33498</v>
      </c>
      <c r="H100" s="53">
        <f>'Gesamtenergie 2019'!G22*'Energie pro Energieträger'!E$50</f>
        <v>26879.999999999996</v>
      </c>
      <c r="I100" s="55">
        <f>'Gesamtenergie 2019'!H22*'Energie pro Energieträger'!E$52</f>
        <v>20916</v>
      </c>
      <c r="J100" s="54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2">
        <f>'Gesamtenergie 2019'!E23*'Energie pro Energieträger'!D$51</f>
        <v>7326.4</v>
      </c>
      <c r="G101" s="56">
        <f>'Gesamtenergie 2019'!F23*'Energie pro Energieträger'!D$49</f>
        <v>8932.8000000000011</v>
      </c>
      <c r="H101" s="53">
        <f>'Gesamtenergie 2019'!G23*'Energie pro Energieträger'!E$50</f>
        <v>7167.9999999999991</v>
      </c>
      <c r="I101" s="55">
        <f>'Gesamtenergie 2019'!H23*'Energie pro Energieträger'!E$52</f>
        <v>5577.6</v>
      </c>
      <c r="J101" s="54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2">
        <f>'Gesamtenergie 2019'!E24*'Energie pro Energieträger'!D$51</f>
        <v>38921.5</v>
      </c>
      <c r="G102" s="56">
        <f>'Gesamtenergie 2019'!F24*'Energie pro Energieträger'!D$49</f>
        <v>47455.5</v>
      </c>
      <c r="H102" s="53">
        <f>'Gesamtenergie 2019'!G24*'Energie pro Energieträger'!E$50</f>
        <v>38079.999999999993</v>
      </c>
      <c r="I102" s="55">
        <f>'Gesamtenergie 2019'!H24*'Energie pro Energieträger'!E$52</f>
        <v>29631</v>
      </c>
      <c r="J102" s="54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2">
        <f>'Gesamtenergie 2019'!E25*'Energie pro Energieträger'!D$51</f>
        <v>31205.884999999998</v>
      </c>
      <c r="G103" s="56">
        <f>'Gesamtenergie 2019'!F25*'Energie pro Energieträger'!D$49</f>
        <v>38048.145000000004</v>
      </c>
      <c r="H103" s="53">
        <f>'Gesamtenergie 2019'!G25*'Energie pro Energieträger'!E$50</f>
        <v>30531.199999999997</v>
      </c>
      <c r="I103" s="55">
        <f>'Gesamtenergie 2019'!H25*'Energie pro Energieträger'!E$52</f>
        <v>23757.09</v>
      </c>
      <c r="J103" s="54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2">
        <f>'Gesamtenergie 2019'!E26*'Energie pro Energieträger'!D$51</f>
        <v>12477.775</v>
      </c>
      <c r="G104" s="56">
        <f>'Gesamtenergie 2019'!F26*'Energie pro Energieträger'!D$49</f>
        <v>15213.675000000001</v>
      </c>
      <c r="H104" s="53">
        <f>'Gesamtenergie 2019'!G26*'Energie pro Energieträger'!E$50</f>
        <v>12207.999999999998</v>
      </c>
      <c r="I104" s="55">
        <f>'Gesamtenergie 2019'!H26*'Energie pro Energieträger'!E$52</f>
        <v>9499.35</v>
      </c>
      <c r="J104" s="54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2">
        <f>'Gesamtenergie 2019'!E27*'Energie pro Energieträger'!D$51</f>
        <v>12477.775</v>
      </c>
      <c r="G105" s="56">
        <f>'Gesamtenergie 2019'!F27*'Energie pro Energieträger'!D$49</f>
        <v>15213.675000000001</v>
      </c>
      <c r="H105" s="53">
        <f>'Gesamtenergie 2019'!G27*'Energie pro Energieträger'!E$50</f>
        <v>12207.999999999998</v>
      </c>
      <c r="I105" s="55">
        <f>'Gesamtenergie 2019'!H27*'Energie pro Energieträger'!E$52</f>
        <v>9499.35</v>
      </c>
      <c r="J105" s="54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2">
        <f>'Gesamtenergie 2019'!E28*'Energie pro Energieträger'!D$51</f>
        <v>9386.9499999999989</v>
      </c>
      <c r="G106" s="56">
        <f>'Gesamtenergie 2019'!F28*'Energie pro Energieträger'!D$49</f>
        <v>11445.15</v>
      </c>
      <c r="H106" s="53">
        <f>'Gesamtenergie 2019'!G28*'Energie pro Energieträger'!E$50</f>
        <v>9183.9999999999982</v>
      </c>
      <c r="I106" s="55">
        <f>'Gesamtenergie 2019'!H28*'Energie pro Energieträger'!E$52</f>
        <v>7146.3</v>
      </c>
      <c r="J106" s="54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2">
        <f>'Gesamtenergie 2019'!E29*'Energie pro Energieträger'!D$51</f>
        <v>20605.5</v>
      </c>
      <c r="G107" s="56">
        <f>'Gesamtenergie 2019'!F29*'Energie pro Energieträger'!D$49</f>
        <v>25123.5</v>
      </c>
      <c r="H107" s="53">
        <f>'Gesamtenergie 2019'!G29*'Energie pro Energieträger'!E$50</f>
        <v>20159.999999999996</v>
      </c>
      <c r="I107" s="55">
        <f>'Gesamtenergie 2019'!H29*'Energie pro Energieträger'!E$52</f>
        <v>15687.000000000002</v>
      </c>
      <c r="J107" s="54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2">
        <f>'Gesamtenergie 2019'!E30*'Energie pro Energieträger'!D$51</f>
        <v>10875.125</v>
      </c>
      <c r="G108" s="56">
        <f>'Gesamtenergie 2019'!F30*'Energie pro Energieträger'!D$49</f>
        <v>13259.625</v>
      </c>
      <c r="H108" s="53">
        <f>'Gesamtenergie 2019'!G30*'Energie pro Energieträger'!E$50</f>
        <v>10639.999999999998</v>
      </c>
      <c r="I108" s="55">
        <f>'Gesamtenergie 2019'!H30*'Energie pro Energieträger'!E$52</f>
        <v>8279.25</v>
      </c>
      <c r="J108" s="54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2">
        <f>'Gesamtenergie 2019'!E31*'Energie pro Energieträger'!D$51</f>
        <v>10875.125</v>
      </c>
      <c r="G109" s="56">
        <f>'Gesamtenergie 2019'!F31*'Energie pro Energieträger'!D$49</f>
        <v>13259.625</v>
      </c>
      <c r="H109" s="53">
        <f>'Gesamtenergie 2019'!G31*'Energie pro Energieträger'!E$50</f>
        <v>10639.999999999998</v>
      </c>
      <c r="I109" s="55">
        <f>'Gesamtenergie 2019'!H31*'Energie pro Energieträger'!E$52</f>
        <v>8279.25</v>
      </c>
      <c r="J109" s="54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2">
        <f>'Gesamtenergie 2019'!E32*'Energie pro Energieträger'!D$51</f>
        <v>10531.699999999999</v>
      </c>
      <c r="G110" s="56">
        <f>'Gesamtenergie 2019'!F32*'Energie pro Energieträger'!D$49</f>
        <v>12840.9</v>
      </c>
      <c r="H110" s="53">
        <f>'Gesamtenergie 2019'!G32*'Energie pro Energieträger'!E$50</f>
        <v>10303.999999999998</v>
      </c>
      <c r="I110" s="55">
        <f>'Gesamtenergie 2019'!H32*'Energie pro Energieträger'!E$52</f>
        <v>8017.8</v>
      </c>
      <c r="J110" s="54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2">
        <f>'Gesamtenergie 2019'!E33*'Energie pro Energieträger'!D$51</f>
        <v>6868.5</v>
      </c>
      <c r="G111" s="56">
        <f>'Gesamtenergie 2019'!F33*'Energie pro Energieträger'!D$49</f>
        <v>8374.5</v>
      </c>
      <c r="H111" s="53">
        <f>'Gesamtenergie 2019'!G33*'Energie pro Energieträger'!E$50</f>
        <v>6719.9999999999991</v>
      </c>
      <c r="I111" s="55">
        <f>'Gesamtenergie 2019'!H33*'Energie pro Energieträger'!E$52</f>
        <v>5229</v>
      </c>
      <c r="J111" s="54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2">
        <f>'Gesamtenergie 2019'!E34*'Energie pro Energieträger'!D$51</f>
        <v>17331.514999999999</v>
      </c>
      <c r="G112" s="56">
        <f>'Gesamtenergie 2019'!F34*'Energie pro Energieträger'!D$49</f>
        <v>21131.655000000002</v>
      </c>
      <c r="H112" s="53">
        <f>'Gesamtenergie 2019'!G34*'Energie pro Energieträger'!E$50</f>
        <v>16956.8</v>
      </c>
      <c r="I112" s="55">
        <f>'Gesamtenergie 2019'!H34*'Energie pro Energieträger'!E$52</f>
        <v>13194.51</v>
      </c>
      <c r="J112" s="54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2">
        <f>'Gesamtenergie 2019'!E35*'Energie pro Energieträger'!D$51</f>
        <v>12821.199999999999</v>
      </c>
      <c r="G113" s="56">
        <f>'Gesamtenergie 2019'!F35*'Energie pro Energieträger'!D$49</f>
        <v>15632.4</v>
      </c>
      <c r="H113" s="53">
        <f>'Gesamtenergie 2019'!G35*'Energie pro Energieträger'!E$50</f>
        <v>12543.999999999998</v>
      </c>
      <c r="I113" s="55">
        <f>'Gesamtenergie 2019'!H35*'Energie pro Energieträger'!E$52</f>
        <v>9760.8000000000011</v>
      </c>
      <c r="J113" s="54">
        <f>'Gesamtenergie 2019'!I35*'Energie pro Energieträger'!E$49</f>
        <v>8775.5111111111109</v>
      </c>
    </row>
    <row r="118" spans="4:12" ht="21" x14ac:dyDescent="0.35">
      <c r="D118" s="77" t="s">
        <v>62</v>
      </c>
      <c r="E118" s="77"/>
      <c r="F118" s="77"/>
      <c r="G118" s="77"/>
      <c r="H118" s="77"/>
      <c r="I118" s="77"/>
      <c r="J118" s="77"/>
      <c r="K118" s="57"/>
      <c r="L118" s="57"/>
    </row>
    <row r="120" spans="4:12" ht="15.75" x14ac:dyDescent="0.25">
      <c r="F120" s="86" t="s">
        <v>47</v>
      </c>
      <c r="G120" s="86"/>
      <c r="H120" s="86" t="s">
        <v>43</v>
      </c>
      <c r="I120" s="86"/>
      <c r="J120" s="86"/>
    </row>
    <row r="121" spans="4:12" x14ac:dyDescent="0.25">
      <c r="D121" s="15" t="s">
        <v>55</v>
      </c>
      <c r="E121" s="15" t="s">
        <v>56</v>
      </c>
      <c r="F121" s="70" t="str">
        <f>Studienliste!$F$17</f>
        <v>ISI-05 13</v>
      </c>
      <c r="G121" s="71" t="s">
        <v>51</v>
      </c>
      <c r="H121" s="72" t="str">
        <f>Studienliste!$F$10</f>
        <v>OTTO-01 17</v>
      </c>
      <c r="I121" s="73" t="str">
        <f>Studienliste!$F$8</f>
        <v>TUD-02 20</v>
      </c>
      <c r="J121" s="74" t="str">
        <f>G121</f>
        <v>anderes Projekt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2">
        <f>'Gesamtenergie 2019'!E7*'Energie pro Energieträger'!D$55</f>
        <v>0</v>
      </c>
      <c r="G122" s="56">
        <f>'Gesamtenergie 2019'!F7*'Energie pro Energieträger'!D$53</f>
        <v>0</v>
      </c>
      <c r="H122" s="53">
        <f>'Gesamtenergie 2019'!G7*'Energie pro Energieträger'!E$54</f>
        <v>8662.5969230769206</v>
      </c>
      <c r="I122" s="55">
        <f>'Gesamtenergie 2019'!H7*'Energie pro Energieträger'!E$56</f>
        <v>13152.678</v>
      </c>
      <c r="J122" s="54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2">
        <f>'Gesamtenergie 2019'!E8*'Energie pro Energieträger'!D$55</f>
        <v>0</v>
      </c>
      <c r="G123" s="56">
        <f>'Gesamtenergie 2019'!F8*'Energie pro Energieträger'!D$53</f>
        <v>0</v>
      </c>
      <c r="H123" s="53">
        <f>'Gesamtenergie 2019'!G8*'Energie pro Energieträger'!E$54</f>
        <v>8662.5969230769206</v>
      </c>
      <c r="I123" s="55">
        <f>'Gesamtenergie 2019'!H8*'Energie pro Energieträger'!E$56</f>
        <v>13152.678</v>
      </c>
      <c r="J123" s="54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2">
        <f>'Gesamtenergie 2019'!E9*'Energie pro Energieträger'!D$55</f>
        <v>0</v>
      </c>
      <c r="G124" s="56">
        <f>'Gesamtenergie 2019'!F9*'Energie pro Energieträger'!D$53</f>
        <v>0</v>
      </c>
      <c r="H124" s="53">
        <f>'Gesamtenergie 2019'!G9*'Energie pro Energieträger'!E$54</f>
        <v>12512.895104895102</v>
      </c>
      <c r="I124" s="55">
        <f>'Gesamtenergie 2019'!H9*'Energie pro Energieträger'!E$56</f>
        <v>18998.7</v>
      </c>
      <c r="J124" s="54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2">
        <f>'Gesamtenergie 2019'!E10*'Energie pro Energieträger'!D$55</f>
        <v>0</v>
      </c>
      <c r="G125" s="56">
        <f>'Gesamtenergie 2019'!F10*'Energie pro Energieträger'!D$53</f>
        <v>0</v>
      </c>
      <c r="H125" s="53">
        <f>'Gesamtenergie 2019'!G10*'Energie pro Energieträger'!E$54</f>
        <v>5930.4234965034957</v>
      </c>
      <c r="I125" s="55">
        <f>'Gesamtenergie 2019'!H10*'Energie pro Energieträger'!E$56</f>
        <v>9004.3379999999997</v>
      </c>
      <c r="J125" s="54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2">
        <f>'Gesamtenergie 2019'!E11*'Energie pro Energieträger'!D$55</f>
        <v>0</v>
      </c>
      <c r="G126" s="56">
        <f>'Gesamtenergie 2019'!F11*'Energie pro Energieträger'!D$53</f>
        <v>0</v>
      </c>
      <c r="H126" s="53">
        <f>'Gesamtenergie 2019'!G11*'Energie pro Energieträger'!E$54</f>
        <v>5969.4545454545441</v>
      </c>
      <c r="I126" s="55">
        <f>'Gesamtenergie 2019'!H11*'Energie pro Energieträger'!E$56</f>
        <v>9063.6</v>
      </c>
      <c r="J126" s="54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2">
        <f>'Gesamtenergie 2019'!E12*'Energie pro Energieträger'!D$55</f>
        <v>0</v>
      </c>
      <c r="G127" s="56">
        <f>'Gesamtenergie 2019'!F12*'Energie pro Energieträger'!D$53</f>
        <v>0</v>
      </c>
      <c r="H127" s="53">
        <f>'Gesamtenergie 2019'!G12*'Energie pro Energieträger'!E$54</f>
        <v>8609.7902097902097</v>
      </c>
      <c r="I127" s="55">
        <f>'Gesamtenergie 2019'!H12*'Energie pro Energieträger'!E$56</f>
        <v>13072.5</v>
      </c>
      <c r="J127" s="54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2">
        <f>'Gesamtenergie 2019'!E13*'Energie pro Energieträger'!D$55</f>
        <v>0</v>
      </c>
      <c r="G128" s="56">
        <f>'Gesamtenergie 2019'!F13*'Energie pro Energieträger'!D$53</f>
        <v>0</v>
      </c>
      <c r="H128" s="53">
        <f>'Gesamtenergie 2019'!G13*'Energie pro Energieträger'!E$54</f>
        <v>15727.21678321678</v>
      </c>
      <c r="I128" s="55">
        <f>'Gesamtenergie 2019'!H13*'Energie pro Energieträger'!E$56</f>
        <v>23879.100000000002</v>
      </c>
      <c r="J128" s="54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2">
        <f>'Gesamtenergie 2019'!E14*'Energie pro Energieträger'!D$55</f>
        <v>0</v>
      </c>
      <c r="G129" s="56">
        <f>'Gesamtenergie 2019'!F14*'Energie pro Energieträger'!D$53</f>
        <v>0</v>
      </c>
      <c r="H129" s="53">
        <f>'Gesamtenergie 2019'!G14*'Energie pro Energieträger'!E$54</f>
        <v>7576.6153846153829</v>
      </c>
      <c r="I129" s="55">
        <f>'Gesamtenergie 2019'!H14*'Energie pro Energieträger'!E$56</f>
        <v>11503.800000000001</v>
      </c>
      <c r="J129" s="54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2">
        <f>'Gesamtenergie 2019'!E15*'Energie pro Energieträger'!D$55</f>
        <v>0</v>
      </c>
      <c r="G130" s="56">
        <f>'Gesamtenergie 2019'!F15*'Energie pro Energieträger'!D$53</f>
        <v>0</v>
      </c>
      <c r="H130" s="53">
        <f>'Gesamtenergie 2019'!G15*'Energie pro Energieträger'!E$54</f>
        <v>6387.3163636363624</v>
      </c>
      <c r="I130" s="55">
        <f>'Gesamtenergie 2019'!H15*'Energie pro Energieträger'!E$56</f>
        <v>9698.0519999999997</v>
      </c>
      <c r="J130" s="54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2">
        <f>'Gesamtenergie 2019'!E16*'Energie pro Energieträger'!D$55</f>
        <v>0</v>
      </c>
      <c r="G131" s="56">
        <f>'Gesamtenergie 2019'!F16*'Energie pro Energieträger'!D$53</f>
        <v>0</v>
      </c>
      <c r="H131" s="53">
        <f>'Gesamtenergie 2019'!G16*'Energie pro Energieträger'!E$54</f>
        <v>4936.2797202797192</v>
      </c>
      <c r="I131" s="55">
        <f>'Gesamtenergie 2019'!H16*'Energie pro Energieträger'!E$56</f>
        <v>7494.9000000000005</v>
      </c>
      <c r="J131" s="54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2">
        <f>'Gesamtenergie 2019'!E17*'Energie pro Energieträger'!D$55</f>
        <v>0</v>
      </c>
      <c r="G132" s="56">
        <f>'Gesamtenergie 2019'!F17*'Energie pro Energieträger'!D$53</f>
        <v>0</v>
      </c>
      <c r="H132" s="53">
        <f>'Gesamtenergie 2019'!G17*'Energie pro Energieträger'!E$54</f>
        <v>11479.720279720277</v>
      </c>
      <c r="I132" s="55">
        <f>'Gesamtenergie 2019'!H17*'Energie pro Energieträger'!E$56</f>
        <v>17430</v>
      </c>
      <c r="J132" s="54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2">
        <f>'Gesamtenergie 2019'!E18*'Energie pro Energieträger'!D$55</f>
        <v>0</v>
      </c>
      <c r="G133" s="56">
        <f>'Gesamtenergie 2019'!F18*'Energie pro Energieträger'!D$53</f>
        <v>0</v>
      </c>
      <c r="H133" s="53">
        <f>'Gesamtenergie 2019'!G18*'Energie pro Energieträger'!E$54</f>
        <v>13775.664335664333</v>
      </c>
      <c r="I133" s="55">
        <f>'Gesamtenergie 2019'!H18*'Energie pro Energieträger'!E$56</f>
        <v>20916</v>
      </c>
      <c r="J133" s="54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2">
        <f>'Gesamtenergie 2019'!E19*'Energie pro Energieträger'!D$55</f>
        <v>0</v>
      </c>
      <c r="G134" s="56">
        <f>'Gesamtenergie 2019'!F19*'Energie pro Energieträger'!D$53</f>
        <v>0</v>
      </c>
      <c r="H134" s="53">
        <f>'Gesamtenergie 2019'!G19*'Energie pro Energieträger'!E$54</f>
        <v>10561.342657342655</v>
      </c>
      <c r="I134" s="55">
        <f>'Gesamtenergie 2019'!H19*'Energie pro Energieträger'!E$56</f>
        <v>16035.6</v>
      </c>
      <c r="J134" s="54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2">
        <f>'Gesamtenergie 2019'!E20*'Energie pro Energieträger'!D$55</f>
        <v>0</v>
      </c>
      <c r="G135" s="56">
        <f>'Gesamtenergie 2019'!F20*'Energie pro Energieträger'!D$53</f>
        <v>0</v>
      </c>
      <c r="H135" s="53">
        <f>'Gesamtenergie 2019'!G20*'Energie pro Energieträger'!E$54</f>
        <v>5358.7334265734262</v>
      </c>
      <c r="I135" s="55">
        <f>'Gesamtenergie 2019'!H20*'Energie pro Energieträger'!E$56</f>
        <v>8136.3240000000005</v>
      </c>
      <c r="J135" s="54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2">
        <f>'Gesamtenergie 2019'!E21*'Energie pro Energieträger'!D$55</f>
        <v>0</v>
      </c>
      <c r="G136" s="56">
        <f>'Gesamtenergie 2019'!F21*'Energie pro Energieträger'!D$53</f>
        <v>0</v>
      </c>
      <c r="H136" s="53">
        <f>'Gesamtenergie 2019'!G21*'Energie pro Energieträger'!E$54</f>
        <v>2571.457342657342</v>
      </c>
      <c r="I136" s="55">
        <f>'Gesamtenergie 2019'!H21*'Energie pro Energieträger'!E$56</f>
        <v>3904.32</v>
      </c>
      <c r="J136" s="54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2">
        <f>'Gesamtenergie 2019'!E22*'Energie pro Energieträger'!D$55</f>
        <v>0</v>
      </c>
      <c r="G137" s="56">
        <f>'Gesamtenergie 2019'!F22*'Energie pro Energieträger'!D$53</f>
        <v>0</v>
      </c>
      <c r="H137" s="53">
        <f>'Gesamtenergie 2019'!G22*'Energie pro Energieträger'!E$54</f>
        <v>13775.664335664333</v>
      </c>
      <c r="I137" s="55">
        <f>'Gesamtenergie 2019'!H22*'Energie pro Energieträger'!E$56</f>
        <v>20916</v>
      </c>
      <c r="J137" s="54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2">
        <f>'Gesamtenergie 2019'!E23*'Energie pro Energieträger'!D$55</f>
        <v>0</v>
      </c>
      <c r="G138" s="56">
        <f>'Gesamtenergie 2019'!F23*'Energie pro Energieträger'!D$53</f>
        <v>0</v>
      </c>
      <c r="H138" s="53">
        <f>'Gesamtenergie 2019'!G23*'Energie pro Energieträger'!E$54</f>
        <v>3673.5104895104887</v>
      </c>
      <c r="I138" s="55">
        <f>'Gesamtenergie 2019'!H23*'Energie pro Energieträger'!E$56</f>
        <v>5577.6</v>
      </c>
      <c r="J138" s="54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2">
        <f>'Gesamtenergie 2019'!E24*'Energie pro Energieträger'!D$55</f>
        <v>0</v>
      </c>
      <c r="G139" s="56">
        <f>'Gesamtenergie 2019'!F24*'Energie pro Energieträger'!D$53</f>
        <v>0</v>
      </c>
      <c r="H139" s="53">
        <f>'Gesamtenergie 2019'!G24*'Energie pro Energieträger'!E$54</f>
        <v>19515.524475524471</v>
      </c>
      <c r="I139" s="55">
        <f>'Gesamtenergie 2019'!H24*'Energie pro Energieträger'!E$56</f>
        <v>29631</v>
      </c>
      <c r="J139" s="54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2">
        <f>'Gesamtenergie 2019'!E25*'Energie pro Energieträger'!D$55</f>
        <v>0</v>
      </c>
      <c r="G140" s="56">
        <f>'Gesamtenergie 2019'!F25*'Energie pro Energieträger'!D$53</f>
        <v>0</v>
      </c>
      <c r="H140" s="53">
        <f>'Gesamtenergie 2019'!G25*'Energie pro Energieträger'!E$54</f>
        <v>15646.858741258739</v>
      </c>
      <c r="I140" s="55">
        <f>'Gesamtenergie 2019'!H25*'Energie pro Energieträger'!E$56</f>
        <v>23757.09</v>
      </c>
      <c r="J140" s="54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2">
        <f>'Gesamtenergie 2019'!E26*'Energie pro Energieträger'!D$55</f>
        <v>0</v>
      </c>
      <c r="G141" s="56">
        <f>'Gesamtenergie 2019'!F26*'Energie pro Energieträger'!D$53</f>
        <v>0</v>
      </c>
      <c r="H141" s="53">
        <f>'Gesamtenergie 2019'!G26*'Energie pro Energieträger'!E$54</f>
        <v>6256.4475524475511</v>
      </c>
      <c r="I141" s="55">
        <f>'Gesamtenergie 2019'!H26*'Energie pro Energieträger'!E$56</f>
        <v>9499.35</v>
      </c>
      <c r="J141" s="54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2">
        <f>'Gesamtenergie 2019'!E27*'Energie pro Energieträger'!D$55</f>
        <v>0</v>
      </c>
      <c r="G142" s="56">
        <f>'Gesamtenergie 2019'!F27*'Energie pro Energieträger'!D$53</f>
        <v>0</v>
      </c>
      <c r="H142" s="53">
        <f>'Gesamtenergie 2019'!G27*'Energie pro Energieträger'!E$54</f>
        <v>6256.4475524475511</v>
      </c>
      <c r="I142" s="55">
        <f>'Gesamtenergie 2019'!H27*'Energie pro Energieträger'!E$56</f>
        <v>9499.35</v>
      </c>
      <c r="J142" s="54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2">
        <f>'Gesamtenergie 2019'!E28*'Energie pro Energieträger'!D$55</f>
        <v>0</v>
      </c>
      <c r="G143" s="56">
        <f>'Gesamtenergie 2019'!F28*'Energie pro Energieträger'!D$53</f>
        <v>0</v>
      </c>
      <c r="H143" s="53">
        <f>'Gesamtenergie 2019'!G28*'Energie pro Energieträger'!E$54</f>
        <v>4706.6853146853136</v>
      </c>
      <c r="I143" s="55">
        <f>'Gesamtenergie 2019'!H28*'Energie pro Energieträger'!E$56</f>
        <v>7146.3</v>
      </c>
      <c r="J143" s="54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2">
        <f>'Gesamtenergie 2019'!E29*'Energie pro Energieträger'!D$55</f>
        <v>0</v>
      </c>
      <c r="G144" s="56">
        <f>'Gesamtenergie 2019'!F29*'Energie pro Energieträger'!D$53</f>
        <v>0</v>
      </c>
      <c r="H144" s="53">
        <f>'Gesamtenergie 2019'!G29*'Energie pro Energieträger'!E$54</f>
        <v>10331.748251748249</v>
      </c>
      <c r="I144" s="55">
        <f>'Gesamtenergie 2019'!H29*'Energie pro Energieträger'!E$56</f>
        <v>15687.000000000002</v>
      </c>
      <c r="J144" s="54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2">
        <f>'Gesamtenergie 2019'!E30*'Energie pro Energieträger'!D$55</f>
        <v>0</v>
      </c>
      <c r="G145" s="56">
        <f>'Gesamtenergie 2019'!F30*'Energie pro Energieträger'!D$53</f>
        <v>0</v>
      </c>
      <c r="H145" s="53">
        <f>'Gesamtenergie 2019'!G30*'Energie pro Energieträger'!E$54</f>
        <v>5452.8671328671317</v>
      </c>
      <c r="I145" s="55">
        <f>'Gesamtenergie 2019'!H30*'Energie pro Energieträger'!E$56</f>
        <v>8279.25</v>
      </c>
      <c r="J145" s="54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2">
        <f>'Gesamtenergie 2019'!E31*'Energie pro Energieträger'!D$55</f>
        <v>0</v>
      </c>
      <c r="G146" s="56">
        <f>'Gesamtenergie 2019'!F31*'Energie pro Energieträger'!D$53</f>
        <v>0</v>
      </c>
      <c r="H146" s="53">
        <f>'Gesamtenergie 2019'!G31*'Energie pro Energieträger'!E$54</f>
        <v>5452.8671328671317</v>
      </c>
      <c r="I146" s="55">
        <f>'Gesamtenergie 2019'!H31*'Energie pro Energieträger'!E$56</f>
        <v>8279.25</v>
      </c>
      <c r="J146" s="54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2">
        <f>'Gesamtenergie 2019'!E32*'Energie pro Energieträger'!D$55</f>
        <v>0</v>
      </c>
      <c r="G147" s="56">
        <f>'Gesamtenergie 2019'!F32*'Energie pro Energieträger'!D$53</f>
        <v>0</v>
      </c>
      <c r="H147" s="53">
        <f>'Gesamtenergie 2019'!G32*'Energie pro Energieträger'!E$54</f>
        <v>5280.6713286713275</v>
      </c>
      <c r="I147" s="55">
        <f>'Gesamtenergie 2019'!H32*'Energie pro Energieträger'!E$56</f>
        <v>8017.8</v>
      </c>
      <c r="J147" s="54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2">
        <f>'Gesamtenergie 2019'!E33*'Energie pro Energieträger'!D$55</f>
        <v>0</v>
      </c>
      <c r="G148" s="56">
        <f>'Gesamtenergie 2019'!F33*'Energie pro Energieträger'!D$53</f>
        <v>0</v>
      </c>
      <c r="H148" s="53">
        <f>'Gesamtenergie 2019'!G33*'Energie pro Energieträger'!E$54</f>
        <v>3443.9160839160832</v>
      </c>
      <c r="I148" s="55">
        <f>'Gesamtenergie 2019'!H33*'Energie pro Energieträger'!E$56</f>
        <v>5229</v>
      </c>
      <c r="J148" s="54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2">
        <f>'Gesamtenergie 2019'!E34*'Energie pro Energieträger'!D$55</f>
        <v>0</v>
      </c>
      <c r="G149" s="56">
        <f>'Gesamtenergie 2019'!F34*'Energie pro Energieträger'!D$53</f>
        <v>0</v>
      </c>
      <c r="H149" s="53">
        <f>'Gesamtenergie 2019'!G34*'Energie pro Energieträger'!E$54</f>
        <v>8690.1482517482509</v>
      </c>
      <c r="I149" s="55">
        <f>'Gesamtenergie 2019'!H34*'Energie pro Energieträger'!E$56</f>
        <v>13194.51</v>
      </c>
      <c r="J149" s="54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2">
        <f>'Gesamtenergie 2019'!E35*'Energie pro Energieträger'!D$55</f>
        <v>0</v>
      </c>
      <c r="G150" s="56">
        <f>'Gesamtenergie 2019'!F35*'Energie pro Energieträger'!D$53</f>
        <v>0</v>
      </c>
      <c r="H150" s="53">
        <f>'Gesamtenergie 2019'!G35*'Energie pro Energieträger'!E$54</f>
        <v>6428.6433566433552</v>
      </c>
      <c r="I150" s="55">
        <f>'Gesamtenergie 2019'!H35*'Energie pro Energieträger'!E$56</f>
        <v>9760.8000000000011</v>
      </c>
      <c r="J150" s="54">
        <f>'Gesamtenergie 2019'!I35*'Energie pro Energieträger'!E$53</f>
        <v>7434.0955771400104</v>
      </c>
    </row>
  </sheetData>
  <mergeCells count="12">
    <mergeCell ref="D5:J5"/>
    <mergeCell ref="F7:G7"/>
    <mergeCell ref="H7:J7"/>
    <mergeCell ref="D42:J42"/>
    <mergeCell ref="F44:G44"/>
    <mergeCell ref="H44:J44"/>
    <mergeCell ref="D81:J81"/>
    <mergeCell ref="F83:G83"/>
    <mergeCell ref="H83:J83"/>
    <mergeCell ref="D118:J118"/>
    <mergeCell ref="F120:G120"/>
    <mergeCell ref="H120:J120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E76" sqref="E76:I76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87" t="s">
        <v>118</v>
      </c>
      <c r="D3" s="87"/>
      <c r="E3" s="87"/>
      <c r="F3" s="87"/>
      <c r="G3" s="87"/>
      <c r="H3" s="87"/>
      <c r="I3" s="87"/>
    </row>
    <row r="4" spans="3:9" ht="15.75" customHeight="1" x14ac:dyDescent="0.35">
      <c r="C4" s="67"/>
      <c r="D4" s="67"/>
      <c r="E4" s="67"/>
      <c r="F4" s="67"/>
      <c r="G4" s="67"/>
      <c r="H4" s="67"/>
      <c r="I4" s="67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55</v>
      </c>
      <c r="D6" s="50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Sekundäranteil!$D$7*'Gesamtenergie 2019'!E7</f>
        <v>7601.68948</v>
      </c>
      <c r="F7" s="56">
        <f>Sekundäranteil!$D$7*'Gesamtenergie 2019'!F7</f>
        <v>9268.4499599999999</v>
      </c>
      <c r="G7" s="53">
        <f>Sekundäranteil!$D$7*'Gesamtenergie 2019'!G7</f>
        <v>7437.3375999999989</v>
      </c>
      <c r="H7" s="55">
        <f>Sekundäranteil!$D$7*'Gesamtenergie 2019'!H7</f>
        <v>5787.17832</v>
      </c>
      <c r="I7" s="54">
        <f>Sekundäranteil!$D$7*'Gesamtenergie 2019'!I7</f>
        <v>5203.000537777777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Sekundäranteil!$D$7*'Gesamtenergie 2019'!E8</f>
        <v>7601.68948</v>
      </c>
      <c r="F8" s="56">
        <f>Sekundäranteil!$D$7*'Gesamtenergie 2019'!F8</f>
        <v>9268.4499599999999</v>
      </c>
      <c r="G8" s="53">
        <f>Sekundäranteil!$D$7*'Gesamtenergie 2019'!G8</f>
        <v>7437.3375999999989</v>
      </c>
      <c r="H8" s="55">
        <f>Sekundäranteil!$D$7*'Gesamtenergie 2019'!H8</f>
        <v>5787.17832</v>
      </c>
      <c r="I8" s="54">
        <f>Sekundäranteil!$D$7*'Gesamtenergie 2019'!I8</f>
        <v>5203.000537777777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Sekundäranteil!$D$7*'Gesamtenergie 2019'!E9</f>
        <v>10980.441999999999</v>
      </c>
      <c r="F9" s="56">
        <f>Sekundäranteil!$D$7*'Gesamtenergie 2019'!F9</f>
        <v>13388.034000000001</v>
      </c>
      <c r="G9" s="53">
        <f>Sekundäranteil!$D$7*'Gesamtenergie 2019'!G9</f>
        <v>10743.039999999999</v>
      </c>
      <c r="H9" s="55">
        <f>Sekundäranteil!$D$7*'Gesamtenergie 2019'!H9</f>
        <v>8359.4279999999999</v>
      </c>
      <c r="I9" s="54">
        <f>Sekundäranteil!$D$7*'Gesamtenergie 2019'!I9</f>
        <v>7515.5984444444439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Sekundäranteil!$D$7*'Gesamtenergie 2019'!E10</f>
        <v>5204.1250799999998</v>
      </c>
      <c r="F10" s="56">
        <f>Sekundäranteil!$D$7*'Gesamtenergie 2019'!F10</f>
        <v>6345.1911600000003</v>
      </c>
      <c r="G10" s="53">
        <f>Sekundäranteil!$D$7*'Gesamtenergie 2019'!G10</f>
        <v>5091.6095999999989</v>
      </c>
      <c r="H10" s="55">
        <f>Sekundäranteil!$D$7*'Gesamtenergie 2019'!H10</f>
        <v>3961.9087199999999</v>
      </c>
      <c r="I10" s="54">
        <f>Sekundäranteil!$D$7*'Gesamtenergie 2019'!I10</f>
        <v>3561.9799599999997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Sekundäranteil!$D$7*'Gesamtenergie 2019'!E11</f>
        <v>5238.3760000000002</v>
      </c>
      <c r="F11" s="56">
        <f>Sekundäranteil!$D$7*'Gesamtenergie 2019'!F11</f>
        <v>6386.9520000000002</v>
      </c>
      <c r="G11" s="53">
        <f>Sekundäranteil!$D$7*'Gesamtenergie 2019'!G11</f>
        <v>5125.119999999999</v>
      </c>
      <c r="H11" s="55">
        <f>Sekundäranteil!$D$7*'Gesamtenergie 2019'!H11</f>
        <v>3987.9840000000004</v>
      </c>
      <c r="I11" s="54">
        <f>Sekundäranteil!$D$7*'Gesamtenergie 2019'!I11</f>
        <v>3585.4231111111108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Sekundäranteil!$D$7*'Gesamtenergie 2019'!E12</f>
        <v>7555.35</v>
      </c>
      <c r="F12" s="56">
        <f>Sekundäranteil!$D$7*'Gesamtenergie 2019'!F12</f>
        <v>9211.9500000000007</v>
      </c>
      <c r="G12" s="53">
        <f>Sekundäranteil!$D$7*'Gesamtenergie 2019'!G12</f>
        <v>7392</v>
      </c>
      <c r="H12" s="55">
        <f>Sekundäranteil!$D$7*'Gesamtenergie 2019'!H12</f>
        <v>5751.9</v>
      </c>
      <c r="I12" s="54">
        <f>Sekundäranteil!$D$7*'Gesamtenergie 2019'!I12</f>
        <v>5171.2833333333328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Sekundäranteil!$D$7*'Gesamtenergie 2019'!E13</f>
        <v>13801.106</v>
      </c>
      <c r="F13" s="56">
        <f>Sekundäranteil!$D$7*'Gesamtenergie 2019'!F13</f>
        <v>16827.162</v>
      </c>
      <c r="G13" s="53">
        <f>Sekundäranteil!$D$7*'Gesamtenergie 2019'!G13</f>
        <v>13502.72</v>
      </c>
      <c r="H13" s="55">
        <f>Sekundäranteil!$D$7*'Gesamtenergie 2019'!H13</f>
        <v>10506.804000000002</v>
      </c>
      <c r="I13" s="54">
        <f>Sekundäranteil!$D$7*'Gesamtenergie 2019'!I13</f>
        <v>9446.2108888888888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Sekundäranteil!$D$7*'Gesamtenergie 2019'!E14</f>
        <v>6648.7079999999996</v>
      </c>
      <c r="F14" s="56">
        <f>Sekundäranteil!$D$7*'Gesamtenergie 2019'!F14</f>
        <v>8106.5160000000005</v>
      </c>
      <c r="G14" s="53">
        <f>Sekundäranteil!$D$7*'Gesamtenergie 2019'!G14</f>
        <v>6504.9599999999991</v>
      </c>
      <c r="H14" s="55">
        <f>Sekundäranteil!$D$7*'Gesamtenergie 2019'!H14</f>
        <v>5061.6720000000005</v>
      </c>
      <c r="I14" s="54">
        <f>Sekundäranteil!$D$7*'Gesamtenergie 2019'!I14</f>
        <v>4550.7293333333328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Sekundäranteil!$D$7*'Gesamtenergie 2019'!E15</f>
        <v>5605.0623199999991</v>
      </c>
      <c r="F15" s="56">
        <f>Sekundäranteil!$D$7*'Gesamtenergie 2019'!F15</f>
        <v>6834.0386400000007</v>
      </c>
      <c r="G15" s="53">
        <f>Sekundäranteil!$D$7*'Gesamtenergie 2019'!G15</f>
        <v>5483.8783999999996</v>
      </c>
      <c r="H15" s="55">
        <f>Sekundäranteil!$D$7*'Gesamtenergie 2019'!H15</f>
        <v>4267.1428800000003</v>
      </c>
      <c r="I15" s="54">
        <f>Sekundäranteil!$D$7*'Gesamtenergie 2019'!I15</f>
        <v>3836.4027288888888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Sekundäranteil!$D$7*'Gesamtenergie 2019'!E16</f>
        <v>4331.7339999999995</v>
      </c>
      <c r="F16" s="56">
        <f>Sekundäranteil!$D$7*'Gesamtenergie 2019'!F16</f>
        <v>5281.518</v>
      </c>
      <c r="G16" s="53">
        <f>Sekundäranteil!$D$7*'Gesamtenergie 2019'!G16</f>
        <v>4238.079999999999</v>
      </c>
      <c r="H16" s="55">
        <f>Sekundäranteil!$D$7*'Gesamtenergie 2019'!H16</f>
        <v>3297.7560000000003</v>
      </c>
      <c r="I16" s="54">
        <f>Sekundäranteil!$D$7*'Gesamtenergie 2019'!I16</f>
        <v>2964.8691111111111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Sekundäranteil!$D$7*'Gesamtenergie 2019'!E17</f>
        <v>10073.799999999999</v>
      </c>
      <c r="F17" s="56">
        <f>Sekundäranteil!$D$7*'Gesamtenergie 2019'!F17</f>
        <v>12282.6</v>
      </c>
      <c r="G17" s="53">
        <f>Sekundäranteil!$D$7*'Gesamtenergie 2019'!G17</f>
        <v>9855.9999999999982</v>
      </c>
      <c r="H17" s="55">
        <f>Sekundäranteil!$D$7*'Gesamtenergie 2019'!H17</f>
        <v>7669.2</v>
      </c>
      <c r="I17" s="54">
        <f>Sekundäranteil!$D$7*'Gesamtenergie 2019'!I17</f>
        <v>6895.0444444444438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Sekundäranteil!$D$7*'Gesamtenergie 2019'!E18</f>
        <v>12088.56</v>
      </c>
      <c r="F18" s="56">
        <f>Sekundäranteil!$D$7*'Gesamtenergie 2019'!F18</f>
        <v>14739.12</v>
      </c>
      <c r="G18" s="53">
        <f>Sekundäranteil!$D$7*'Gesamtenergie 2019'!G18</f>
        <v>11827.199999999999</v>
      </c>
      <c r="H18" s="55">
        <f>Sekundäranteil!$D$7*'Gesamtenergie 2019'!H18</f>
        <v>9203.0400000000009</v>
      </c>
      <c r="I18" s="54">
        <f>Sekundäranteil!$D$7*'Gesamtenergie 2019'!I18</f>
        <v>8274.0533333333315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Sekundäranteil!$D$7*'Gesamtenergie 2019'!E19</f>
        <v>9267.8959999999988</v>
      </c>
      <c r="F19" s="56">
        <f>Sekundäranteil!$D$7*'Gesamtenergie 2019'!F19</f>
        <v>11299.992</v>
      </c>
      <c r="G19" s="53">
        <f>Sekundäranteil!$D$7*'Gesamtenergie 2019'!G19</f>
        <v>9067.5199999999986</v>
      </c>
      <c r="H19" s="55">
        <f>Sekundäranteil!$D$7*'Gesamtenergie 2019'!H19</f>
        <v>7055.6639999999998</v>
      </c>
      <c r="I19" s="54">
        <f>Sekundäranteil!$D$7*'Gesamtenergie 2019'!I19</f>
        <v>6343.4408888888884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Sekundäranteil!$D$7*'Gesamtenergie 2019'!E20</f>
        <v>4702.4498399999993</v>
      </c>
      <c r="F20" s="56">
        <f>Sekundäranteil!$D$7*'Gesamtenergie 2019'!F20</f>
        <v>5733.5176799999999</v>
      </c>
      <c r="G20" s="53">
        <f>Sekundäranteil!$D$7*'Gesamtenergie 2019'!G20</f>
        <v>4600.7807999999995</v>
      </c>
      <c r="H20" s="55">
        <f>Sekundäranteil!$D$7*'Gesamtenergie 2019'!H20</f>
        <v>3579.9825600000004</v>
      </c>
      <c r="I20" s="54">
        <f>Sekundäranteil!$D$7*'Gesamtenergie 2019'!I20</f>
        <v>3218.6067466666664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Sekundäranteil!$D$7*'Gesamtenergie 2019'!E21</f>
        <v>2256.5311999999999</v>
      </c>
      <c r="F21" s="56">
        <f>Sekundäranteil!$D$7*'Gesamtenergie 2019'!F21</f>
        <v>2751.3024</v>
      </c>
      <c r="G21" s="53">
        <f>Sekundäranteil!$D$7*'Gesamtenergie 2019'!G21</f>
        <v>2207.7439999999997</v>
      </c>
      <c r="H21" s="55">
        <f>Sekundäranteil!$D$7*'Gesamtenergie 2019'!H21</f>
        <v>1717.9008000000001</v>
      </c>
      <c r="I21" s="54">
        <f>Sekundäranteil!$D$7*'Gesamtenergie 2019'!I21</f>
        <v>1544.4899555555555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Sekundäranteil!$D$7*'Gesamtenergie 2019'!E22</f>
        <v>12088.56</v>
      </c>
      <c r="F22" s="56">
        <f>Sekundäranteil!$D$7*'Gesamtenergie 2019'!F22</f>
        <v>14739.12</v>
      </c>
      <c r="G22" s="53">
        <f>Sekundäranteil!$D$7*'Gesamtenergie 2019'!G22</f>
        <v>11827.199999999999</v>
      </c>
      <c r="H22" s="55">
        <f>Sekundäranteil!$D$7*'Gesamtenergie 2019'!H22</f>
        <v>9203.0400000000009</v>
      </c>
      <c r="I22" s="54">
        <f>Sekundäranteil!$D$7*'Gesamtenergie 2019'!I22</f>
        <v>8274.0533333333315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Sekundäranteil!$D$7*'Gesamtenergie 2019'!E23</f>
        <v>3223.616</v>
      </c>
      <c r="F23" s="56">
        <f>Sekundäranteil!$D$7*'Gesamtenergie 2019'!F23</f>
        <v>3930.4320000000007</v>
      </c>
      <c r="G23" s="53">
        <f>Sekundäranteil!$D$7*'Gesamtenergie 2019'!G23</f>
        <v>3153.9199999999996</v>
      </c>
      <c r="H23" s="55">
        <f>Sekundäranteil!$D$7*'Gesamtenergie 2019'!H23</f>
        <v>2454.1440000000002</v>
      </c>
      <c r="I23" s="54">
        <f>Sekundäranteil!$D$7*'Gesamtenergie 2019'!I23</f>
        <v>2206.4142222222222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Sekundäranteil!$D$7*'Gesamtenergie 2019'!E24</f>
        <v>17125.46</v>
      </c>
      <c r="F24" s="56">
        <f>Sekundäranteil!$D$7*'Gesamtenergie 2019'!F24</f>
        <v>20880.420000000002</v>
      </c>
      <c r="G24" s="53">
        <f>Sekundäranteil!$D$7*'Gesamtenergie 2019'!G24</f>
        <v>16755.199999999997</v>
      </c>
      <c r="H24" s="55">
        <f>Sekundäranteil!$D$7*'Gesamtenergie 2019'!H24</f>
        <v>13037.64</v>
      </c>
      <c r="I24" s="54">
        <f>Sekundäranteil!$D$7*'Gesamtenergie 2019'!I24</f>
        <v>11721.575555555555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Sekundäranteil!$D$7*'Gesamtenergie 2019'!E25</f>
        <v>13730.589399999999</v>
      </c>
      <c r="F25" s="56">
        <f>Sekundäranteil!$D$7*'Gesamtenergie 2019'!F25</f>
        <v>16741.183800000003</v>
      </c>
      <c r="G25" s="53">
        <f>Sekundäranteil!$D$7*'Gesamtenergie 2019'!G25</f>
        <v>13433.727999999999</v>
      </c>
      <c r="H25" s="55">
        <f>Sekundäranteil!$D$7*'Gesamtenergie 2019'!H25</f>
        <v>10453.1196</v>
      </c>
      <c r="I25" s="54">
        <f>Sekundäranteil!$D$7*'Gesamtenergie 2019'!I25</f>
        <v>9397.9455777777785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Sekundäranteil!$D$7*'Gesamtenergie 2019'!E26</f>
        <v>5490.2209999999995</v>
      </c>
      <c r="F26" s="56">
        <f>Sekundäranteil!$D$7*'Gesamtenergie 2019'!F26</f>
        <v>6694.0170000000007</v>
      </c>
      <c r="G26" s="53">
        <f>Sekundäranteil!$D$7*'Gesamtenergie 2019'!G26</f>
        <v>5371.5199999999995</v>
      </c>
      <c r="H26" s="55">
        <f>Sekundäranteil!$D$7*'Gesamtenergie 2019'!H26</f>
        <v>4179.7139999999999</v>
      </c>
      <c r="I26" s="54">
        <f>Sekundäranteil!$D$7*'Gesamtenergie 2019'!I26</f>
        <v>3757.7992222222219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Sekundäranteil!$D$7*'Gesamtenergie 2019'!E27</f>
        <v>5490.2209999999995</v>
      </c>
      <c r="F27" s="56">
        <f>Sekundäranteil!$D$7*'Gesamtenergie 2019'!F27</f>
        <v>6694.0170000000007</v>
      </c>
      <c r="G27" s="53">
        <f>Sekundäranteil!$D$7*'Gesamtenergie 2019'!G27</f>
        <v>5371.5199999999995</v>
      </c>
      <c r="H27" s="55">
        <f>Sekundäranteil!$D$7*'Gesamtenergie 2019'!H27</f>
        <v>4179.7139999999999</v>
      </c>
      <c r="I27" s="54">
        <f>Sekundäranteil!$D$7*'Gesamtenergie 2019'!I27</f>
        <v>3757.7992222222219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Sekundäranteil!$D$7*'Gesamtenergie 2019'!E28</f>
        <v>4130.2579999999998</v>
      </c>
      <c r="F28" s="56">
        <f>Sekundäranteil!$D$7*'Gesamtenergie 2019'!F28</f>
        <v>5035.866</v>
      </c>
      <c r="G28" s="53">
        <f>Sekundäranteil!$D$7*'Gesamtenergie 2019'!G28</f>
        <v>4040.9599999999991</v>
      </c>
      <c r="H28" s="55">
        <f>Sekundäranteil!$D$7*'Gesamtenergie 2019'!H28</f>
        <v>3144.3720000000003</v>
      </c>
      <c r="I28" s="54">
        <f>Sekundäranteil!$D$7*'Gesamtenergie 2019'!I28</f>
        <v>2826.9682222222218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Sekundäranteil!$D$7*'Gesamtenergie 2019'!E29</f>
        <v>9066.42</v>
      </c>
      <c r="F29" s="56">
        <f>Sekundäranteil!$D$7*'Gesamtenergie 2019'!F29</f>
        <v>11054.34</v>
      </c>
      <c r="G29" s="53">
        <f>Sekundäranteil!$D$7*'Gesamtenergie 2019'!G29</f>
        <v>8870.3999999999978</v>
      </c>
      <c r="H29" s="55">
        <f>Sekundäranteil!$D$7*'Gesamtenergie 2019'!H29</f>
        <v>6902.2800000000007</v>
      </c>
      <c r="I29" s="54">
        <f>Sekundäranteil!$D$7*'Gesamtenergie 2019'!I29</f>
        <v>6205.5399999999991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Sekundäranteil!$D$7*'Gesamtenergie 2019'!E30</f>
        <v>4785.0550000000003</v>
      </c>
      <c r="F30" s="56">
        <f>Sekundäranteil!$D$7*'Gesamtenergie 2019'!F30</f>
        <v>5834.2349999999997</v>
      </c>
      <c r="G30" s="53">
        <f>Sekundäranteil!$D$7*'Gesamtenergie 2019'!G30</f>
        <v>4681.5999999999995</v>
      </c>
      <c r="H30" s="55">
        <f>Sekundäranteil!$D$7*'Gesamtenergie 2019'!H30</f>
        <v>3642.87</v>
      </c>
      <c r="I30" s="54">
        <f>Sekundäranteil!$D$7*'Gesamtenergie 2019'!I30</f>
        <v>3275.1461111111112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Sekundäranteil!$D$7*'Gesamtenergie 2019'!E31</f>
        <v>4785.0550000000003</v>
      </c>
      <c r="F31" s="56">
        <f>Sekundäranteil!$D$7*'Gesamtenergie 2019'!F31</f>
        <v>5834.2349999999997</v>
      </c>
      <c r="G31" s="53">
        <f>Sekundäranteil!$D$7*'Gesamtenergie 2019'!G31</f>
        <v>4681.5999999999995</v>
      </c>
      <c r="H31" s="55">
        <f>Sekundäranteil!$D$7*'Gesamtenergie 2019'!H31</f>
        <v>3642.87</v>
      </c>
      <c r="I31" s="54">
        <f>Sekundäranteil!$D$7*'Gesamtenergie 2019'!I31</f>
        <v>3275.1461111111112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Sekundäranteil!$D$7*'Gesamtenergie 2019'!E32</f>
        <v>4633.9479999999994</v>
      </c>
      <c r="F32" s="56">
        <f>Sekundäranteil!$D$7*'Gesamtenergie 2019'!F32</f>
        <v>5649.9960000000001</v>
      </c>
      <c r="G32" s="53">
        <f>Sekundäranteil!$D$7*'Gesamtenergie 2019'!G32</f>
        <v>4533.7599999999993</v>
      </c>
      <c r="H32" s="55">
        <f>Sekundäranteil!$D$7*'Gesamtenergie 2019'!H32</f>
        <v>3527.8319999999999</v>
      </c>
      <c r="I32" s="54">
        <f>Sekundäranteil!$D$7*'Gesamtenergie 2019'!I32</f>
        <v>3171.7204444444442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Sekundäranteil!$D$7*'Gesamtenergie 2019'!E33</f>
        <v>3022.14</v>
      </c>
      <c r="F33" s="56">
        <f>Sekundäranteil!$D$7*'Gesamtenergie 2019'!F33</f>
        <v>3684.78</v>
      </c>
      <c r="G33" s="53">
        <f>Sekundäranteil!$D$7*'Gesamtenergie 2019'!G33</f>
        <v>2956.7999999999997</v>
      </c>
      <c r="H33" s="55">
        <f>Sekundäranteil!$D$7*'Gesamtenergie 2019'!H33</f>
        <v>2300.7600000000002</v>
      </c>
      <c r="I33" s="54">
        <f>Sekundäranteil!$D$7*'Gesamtenergie 2019'!I33</f>
        <v>2068.5133333333329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Sekundäranteil!$D$7*'Gesamtenergie 2019'!E34</f>
        <v>7625.8665999999994</v>
      </c>
      <c r="F34" s="56">
        <f>Sekundäranteil!$D$7*'Gesamtenergie 2019'!F34</f>
        <v>9297.9282000000003</v>
      </c>
      <c r="G34" s="53">
        <f>Sekundäranteil!$D$7*'Gesamtenergie 2019'!G34</f>
        <v>7460.9919999999993</v>
      </c>
      <c r="H34" s="55">
        <f>Sekundäranteil!$D$7*'Gesamtenergie 2019'!H34</f>
        <v>5805.5843999999997</v>
      </c>
      <c r="I34" s="54">
        <f>Sekundäranteil!$D$7*'Gesamtenergie 2019'!I34</f>
        <v>5219.5486444444441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Sekundäranteil!$D$7*'Gesamtenergie 2019'!E35</f>
        <v>5641.3279999999995</v>
      </c>
      <c r="F35" s="56">
        <f>Sekundäranteil!$D$7*'Gesamtenergie 2019'!F35</f>
        <v>6878.2560000000003</v>
      </c>
      <c r="G35" s="53">
        <f>Sekundäranteil!$D$7*'Gesamtenergie 2019'!G35</f>
        <v>5519.36</v>
      </c>
      <c r="H35" s="55">
        <f>Sekundäranteil!$D$7*'Gesamtenergie 2019'!H35</f>
        <v>4294.7520000000004</v>
      </c>
      <c r="I35" s="54">
        <f>Sekundäranteil!$D$7*'Gesamtenergie 2019'!I35</f>
        <v>3861.2248888888889</v>
      </c>
    </row>
    <row r="38" spans="3:9" ht="42.75" customHeight="1" x14ac:dyDescent="0.35">
      <c r="C38" s="87" t="s">
        <v>119</v>
      </c>
      <c r="D38" s="87"/>
      <c r="E38" s="87"/>
      <c r="F38" s="87"/>
      <c r="G38" s="87"/>
      <c r="H38" s="87"/>
      <c r="I38" s="87"/>
    </row>
    <row r="39" spans="3:9" ht="15.75" customHeight="1" x14ac:dyDescent="0.35">
      <c r="C39" s="67"/>
      <c r="D39" s="67"/>
      <c r="E39" s="67"/>
      <c r="F39" s="67"/>
      <c r="G39" s="67"/>
      <c r="H39" s="67"/>
      <c r="I39" s="67"/>
    </row>
    <row r="40" spans="3:9" ht="15.75" x14ac:dyDescent="0.25">
      <c r="E40" s="86" t="s">
        <v>47</v>
      </c>
      <c r="F40" s="86"/>
      <c r="G40" s="86" t="s">
        <v>43</v>
      </c>
      <c r="H40" s="86"/>
      <c r="I40" s="86"/>
    </row>
    <row r="41" spans="3:9" x14ac:dyDescent="0.25">
      <c r="C41" s="15" t="s">
        <v>55</v>
      </c>
      <c r="D41" s="50" t="s">
        <v>56</v>
      </c>
      <c r="E41" s="70" t="str">
        <f>Studienliste!$F$17</f>
        <v>ISI-05 13</v>
      </c>
      <c r="F41" s="71" t="s">
        <v>51</v>
      </c>
      <c r="G41" s="72" t="str">
        <f>Studienliste!$F$10</f>
        <v>OTTO-01 17</v>
      </c>
      <c r="H41" s="73" t="str">
        <f>Studienliste!$F$8</f>
        <v>TUD-02 20</v>
      </c>
      <c r="I41" s="74" t="str">
        <f>F41</f>
        <v>anderes Projekt</v>
      </c>
    </row>
    <row r="42" spans="3:9" x14ac:dyDescent="0.25">
      <c r="C42" s="8" t="str">
        <f>C7</f>
        <v>Austria</v>
      </c>
      <c r="D42" s="8" t="str">
        <f>D7</f>
        <v>Donawitz</v>
      </c>
      <c r="E42" s="52">
        <f>Sekundäranteil!$D$10*'Gesamtenergie 2019'!E7</f>
        <v>8119.9864899999993</v>
      </c>
      <c r="F42" s="56">
        <f>Sekundäranteil!$D$10*'Gesamtenergie 2019'!F7</f>
        <v>9900.389729999999</v>
      </c>
      <c r="G42" s="53">
        <f>Sekundäranteil!$D$10*'Gesamtenergie 2019'!G7</f>
        <v>7944.4287999999979</v>
      </c>
      <c r="H42" s="55">
        <f>Sekundäranteil!$D$10*'Gesamtenergie 2019'!H7</f>
        <v>6181.7586599999995</v>
      </c>
      <c r="I42" s="54">
        <f>Sekundäranteil!$D$10*'Gesamtenergie 2019'!I7</f>
        <v>5557.7505744444434</v>
      </c>
    </row>
    <row r="43" spans="3:9" x14ac:dyDescent="0.25">
      <c r="C43" s="8" t="str">
        <f t="shared" ref="C43:D43" si="0">C8</f>
        <v>Austria</v>
      </c>
      <c r="D43" s="8" t="str">
        <f t="shared" si="0"/>
        <v>Linz</v>
      </c>
      <c r="E43" s="52">
        <f>Sekundäranteil!$D$10*'Gesamtenergie 2019'!E8</f>
        <v>8119.9864899999993</v>
      </c>
      <c r="F43" s="56">
        <f>Sekundäranteil!$D$10*'Gesamtenergie 2019'!F8</f>
        <v>9900.389729999999</v>
      </c>
      <c r="G43" s="53">
        <f>Sekundäranteil!$D$10*'Gesamtenergie 2019'!G8</f>
        <v>7944.4287999999979</v>
      </c>
      <c r="H43" s="55">
        <f>Sekundäranteil!$D$10*'Gesamtenergie 2019'!H8</f>
        <v>6181.7586599999995</v>
      </c>
      <c r="I43" s="54">
        <f>Sekundäranteil!$D$10*'Gesamtenergie 2019'!I8</f>
        <v>5557.7505744444434</v>
      </c>
    </row>
    <row r="44" spans="3:9" x14ac:dyDescent="0.25">
      <c r="C44" s="8" t="str">
        <f t="shared" ref="C44:D44" si="1">C9</f>
        <v>Belgium</v>
      </c>
      <c r="D44" s="8" t="str">
        <f t="shared" si="1"/>
        <v>Ghent</v>
      </c>
      <c r="E44" s="52">
        <f>Sekundäranteil!$D$10*'Gesamtenergie 2019'!E9</f>
        <v>11729.108499999998</v>
      </c>
      <c r="F44" s="56">
        <f>Sekundäranteil!$D$10*'Gesamtenergie 2019'!F9</f>
        <v>14300.854499999999</v>
      </c>
      <c r="G44" s="53">
        <f>Sekundäranteil!$D$10*'Gesamtenergie 2019'!G9</f>
        <v>11475.519999999997</v>
      </c>
      <c r="H44" s="55">
        <f>Sekundäranteil!$D$10*'Gesamtenergie 2019'!H9</f>
        <v>8929.3889999999992</v>
      </c>
      <c r="I44" s="54">
        <f>Sekundäranteil!$D$10*'Gesamtenergie 2019'!I9</f>
        <v>8028.0256111111094</v>
      </c>
    </row>
    <row r="45" spans="3:9" x14ac:dyDescent="0.25">
      <c r="C45" s="8" t="str">
        <f t="shared" ref="C45:D45" si="2">C10</f>
        <v>Czech Republic</v>
      </c>
      <c r="D45" s="8" t="str">
        <f t="shared" si="2"/>
        <v>Trinec</v>
      </c>
      <c r="E45" s="52">
        <f>Sekundäranteil!$D$10*'Gesamtenergie 2019'!E10</f>
        <v>5558.9517899999992</v>
      </c>
      <c r="F45" s="56">
        <f>Sekundäranteil!$D$10*'Gesamtenergie 2019'!F10</f>
        <v>6777.81783</v>
      </c>
      <c r="G45" s="53">
        <f>Sekundäranteil!$D$10*'Gesamtenergie 2019'!G10</f>
        <v>5438.764799999999</v>
      </c>
      <c r="H45" s="55">
        <f>Sekundäranteil!$D$10*'Gesamtenergie 2019'!H10</f>
        <v>4232.0388599999997</v>
      </c>
      <c r="I45" s="54">
        <f>Sekundäranteil!$D$10*'Gesamtenergie 2019'!I10</f>
        <v>3804.8422299999997</v>
      </c>
    </row>
    <row r="46" spans="3:9" x14ac:dyDescent="0.25">
      <c r="C46" s="8" t="str">
        <f t="shared" ref="C46:D46" si="3">C11</f>
        <v>Finland</v>
      </c>
      <c r="D46" s="8" t="str">
        <f t="shared" si="3"/>
        <v>Raahe</v>
      </c>
      <c r="E46" s="52">
        <f>Sekundäranteil!$D$10*'Gesamtenergie 2019'!E11</f>
        <v>5595.5379999999996</v>
      </c>
      <c r="F46" s="56">
        <f>Sekundäranteil!$D$10*'Gesamtenergie 2019'!F11</f>
        <v>6822.4260000000004</v>
      </c>
      <c r="G46" s="53">
        <f>Sekundäranteil!$D$10*'Gesamtenergie 2019'!G11</f>
        <v>5474.5599999999986</v>
      </c>
      <c r="H46" s="55">
        <f>Sekundäranteil!$D$10*'Gesamtenergie 2019'!H11</f>
        <v>4259.8919999999998</v>
      </c>
      <c r="I46" s="54">
        <f>Sekundäranteil!$D$10*'Gesamtenergie 2019'!I11</f>
        <v>3829.8837777777771</v>
      </c>
    </row>
    <row r="47" spans="3:9" x14ac:dyDescent="0.25">
      <c r="C47" s="8" t="str">
        <f t="shared" ref="C47:D47" si="4">C12</f>
        <v>France</v>
      </c>
      <c r="D47" s="8" t="str">
        <f t="shared" si="4"/>
        <v>Fos-Sur-Mer</v>
      </c>
      <c r="E47" s="52">
        <f>Sekundäranteil!$D$10*'Gesamtenergie 2019'!E12</f>
        <v>8070.4874999999993</v>
      </c>
      <c r="F47" s="56">
        <f>Sekundäranteil!$D$10*'Gesamtenergie 2019'!F12</f>
        <v>9840.0374999999985</v>
      </c>
      <c r="G47" s="53">
        <f>Sekundäranteil!$D$10*'Gesamtenergie 2019'!G12</f>
        <v>7896</v>
      </c>
      <c r="H47" s="55">
        <f>Sekundäranteil!$D$10*'Gesamtenergie 2019'!H12</f>
        <v>6144.0749999999998</v>
      </c>
      <c r="I47" s="54">
        <f>Sekundäranteil!$D$10*'Gesamtenergie 2019'!I12</f>
        <v>5523.8708333333325</v>
      </c>
    </row>
    <row r="48" spans="3:9" x14ac:dyDescent="0.25">
      <c r="C48" s="8" t="str">
        <f t="shared" ref="C48:D48" si="5">C13</f>
        <v>France</v>
      </c>
      <c r="D48" s="8" t="str">
        <f t="shared" si="5"/>
        <v>Dunkerque</v>
      </c>
      <c r="E48" s="52">
        <f>Sekundäranteil!$D$10*'Gesamtenergie 2019'!E13</f>
        <v>14742.090499999998</v>
      </c>
      <c r="F48" s="56">
        <f>Sekundäranteil!$D$10*'Gesamtenergie 2019'!F13</f>
        <v>17974.468499999999</v>
      </c>
      <c r="G48" s="53">
        <f>Sekundäranteil!$D$10*'Gesamtenergie 2019'!G13</f>
        <v>14423.359999999997</v>
      </c>
      <c r="H48" s="55">
        <f>Sekundäranteil!$D$10*'Gesamtenergie 2019'!H13</f>
        <v>11223.177</v>
      </c>
      <c r="I48" s="54">
        <f>Sekundäranteil!$D$10*'Gesamtenergie 2019'!I13</f>
        <v>10090.27072222222</v>
      </c>
    </row>
    <row r="49" spans="3:9" x14ac:dyDescent="0.25">
      <c r="C49" s="8" t="str">
        <f t="shared" ref="C49:D49" si="6">C14</f>
        <v>Germany</v>
      </c>
      <c r="D49" s="8" t="str">
        <f t="shared" si="6"/>
        <v>Bremen</v>
      </c>
      <c r="E49" s="52">
        <f>Sekundäranteil!$D$10*'Gesamtenergie 2019'!E14</f>
        <v>7102.0289999999986</v>
      </c>
      <c r="F49" s="56">
        <f>Sekundäranteil!$D$10*'Gesamtenergie 2019'!F14</f>
        <v>8659.2330000000002</v>
      </c>
      <c r="G49" s="53">
        <f>Sekundäranteil!$D$10*'Gesamtenergie 2019'!G14</f>
        <v>6948.4799999999987</v>
      </c>
      <c r="H49" s="55">
        <f>Sekundäranteil!$D$10*'Gesamtenergie 2019'!H14</f>
        <v>5406.7860000000001</v>
      </c>
      <c r="I49" s="54">
        <f>Sekundäranteil!$D$10*'Gesamtenergie 2019'!I14</f>
        <v>4861.0063333333328</v>
      </c>
    </row>
    <row r="50" spans="3:9" x14ac:dyDescent="0.25">
      <c r="C50" s="8" t="str">
        <f t="shared" ref="C50:D50" si="7">C15</f>
        <v>Germany</v>
      </c>
      <c r="D50" s="8" t="str">
        <f t="shared" si="7"/>
        <v>Voelklingen</v>
      </c>
      <c r="E50" s="52">
        <f>Sekundäranteil!$D$10*'Gesamtenergie 2019'!E15</f>
        <v>5987.2256599999992</v>
      </c>
      <c r="F50" s="56">
        <f>Sekundäranteil!$D$10*'Gesamtenergie 2019'!F15</f>
        <v>7299.9958200000001</v>
      </c>
      <c r="G50" s="53">
        <f>Sekundäranteil!$D$10*'Gesamtenergie 2019'!G15</f>
        <v>5857.779199999999</v>
      </c>
      <c r="H50" s="55">
        <f>Sekundäranteil!$D$10*'Gesamtenergie 2019'!H15</f>
        <v>4558.0844399999996</v>
      </c>
      <c r="I50" s="54">
        <f>Sekundäranteil!$D$10*'Gesamtenergie 2019'!I15</f>
        <v>4097.9756422222217</v>
      </c>
    </row>
    <row r="51" spans="3:9" x14ac:dyDescent="0.25">
      <c r="C51" s="8" t="str">
        <f t="shared" ref="C51:D51" si="8">C16</f>
        <v>Germany</v>
      </c>
      <c r="D51" s="8" t="str">
        <f t="shared" si="8"/>
        <v>Eisenhuettenstadt</v>
      </c>
      <c r="E51" s="52">
        <f>Sekundäranteil!$D$10*'Gesamtenergie 2019'!E16</f>
        <v>4627.0794999999989</v>
      </c>
      <c r="F51" s="56">
        <f>Sekundäranteil!$D$10*'Gesamtenergie 2019'!F16</f>
        <v>5641.6215000000002</v>
      </c>
      <c r="G51" s="53">
        <f>Sekundäranteil!$D$10*'Gesamtenergie 2019'!G16</f>
        <v>4527.0399999999991</v>
      </c>
      <c r="H51" s="55">
        <f>Sekundäranteil!$D$10*'Gesamtenergie 2019'!H16</f>
        <v>3522.6030000000001</v>
      </c>
      <c r="I51" s="54">
        <f>Sekundäranteil!$D$10*'Gesamtenergie 2019'!I16</f>
        <v>3167.0192777777775</v>
      </c>
    </row>
    <row r="52" spans="3:9" x14ac:dyDescent="0.25">
      <c r="C52" s="8" t="str">
        <f t="shared" ref="C52:D52" si="9">C17</f>
        <v>Germany</v>
      </c>
      <c r="D52" s="8" t="str">
        <f t="shared" si="9"/>
        <v>Duisburg-Huckingen</v>
      </c>
      <c r="E52" s="52">
        <f>Sekundäranteil!$D$10*'Gesamtenergie 2019'!E17</f>
        <v>10760.65</v>
      </c>
      <c r="F52" s="56">
        <f>Sekundäranteil!$D$10*'Gesamtenergie 2019'!F17</f>
        <v>13120.05</v>
      </c>
      <c r="G52" s="53">
        <f>Sekundäranteil!$D$10*'Gesamtenergie 2019'!G17</f>
        <v>10527.999999999998</v>
      </c>
      <c r="H52" s="55">
        <f>Sekundäranteil!$D$10*'Gesamtenergie 2019'!H17</f>
        <v>8192.1</v>
      </c>
      <c r="I52" s="54">
        <f>Sekundäranteil!$D$10*'Gesamtenergie 2019'!I17</f>
        <v>7365.1611111111106</v>
      </c>
    </row>
    <row r="53" spans="3:9" x14ac:dyDescent="0.25">
      <c r="C53" s="8" t="str">
        <f t="shared" ref="C53:D53" si="10">C18</f>
        <v>Germany</v>
      </c>
      <c r="D53" s="8" t="str">
        <f t="shared" si="10"/>
        <v>Duisburg-Beeckerwerth</v>
      </c>
      <c r="E53" s="52">
        <f>Sekundäranteil!$D$10*'Gesamtenergie 2019'!E18</f>
        <v>12912.779999999999</v>
      </c>
      <c r="F53" s="56">
        <f>Sekundäranteil!$D$10*'Gesamtenergie 2019'!F18</f>
        <v>15744.06</v>
      </c>
      <c r="G53" s="53">
        <f>Sekundäranteil!$D$10*'Gesamtenergie 2019'!G18</f>
        <v>12633.599999999997</v>
      </c>
      <c r="H53" s="55">
        <f>Sekundäranteil!$D$10*'Gesamtenergie 2019'!H18</f>
        <v>9830.5199999999986</v>
      </c>
      <c r="I53" s="54">
        <f>Sekundäranteil!$D$10*'Gesamtenergie 2019'!I18</f>
        <v>8838.1933333333309</v>
      </c>
    </row>
    <row r="54" spans="3:9" x14ac:dyDescent="0.25">
      <c r="C54" s="8" t="str">
        <f t="shared" ref="C54:D54" si="11">C19</f>
        <v>Germany</v>
      </c>
      <c r="D54" s="8" t="str">
        <f t="shared" si="11"/>
        <v>Salzgitter</v>
      </c>
      <c r="E54" s="52">
        <f>Sekundäranteil!$D$10*'Gesamtenergie 2019'!E19</f>
        <v>9899.7979999999989</v>
      </c>
      <c r="F54" s="56">
        <f>Sekundäranteil!$D$10*'Gesamtenergie 2019'!F19</f>
        <v>12070.445999999998</v>
      </c>
      <c r="G54" s="53">
        <f>Sekundäranteil!$D$10*'Gesamtenergie 2019'!G19</f>
        <v>9685.7599999999984</v>
      </c>
      <c r="H54" s="55">
        <f>Sekundäranteil!$D$10*'Gesamtenergie 2019'!H19</f>
        <v>7536.732</v>
      </c>
      <c r="I54" s="54">
        <f>Sekundäranteil!$D$10*'Gesamtenergie 2019'!I19</f>
        <v>6775.9482222222214</v>
      </c>
    </row>
    <row r="55" spans="3:9" x14ac:dyDescent="0.25">
      <c r="C55" s="8" t="str">
        <f t="shared" ref="C55:D55" si="12">C20</f>
        <v>Germany</v>
      </c>
      <c r="D55" s="8" t="str">
        <f t="shared" si="12"/>
        <v>Dillingen</v>
      </c>
      <c r="E55" s="52">
        <f>Sekundäranteil!$D$10*'Gesamtenergie 2019'!E20</f>
        <v>5023.0714199999993</v>
      </c>
      <c r="F55" s="56">
        <f>Sekundäranteil!$D$10*'Gesamtenergie 2019'!F20</f>
        <v>6124.4393399999999</v>
      </c>
      <c r="G55" s="53">
        <f>Sekundäranteil!$D$10*'Gesamtenergie 2019'!G20</f>
        <v>4914.4703999999992</v>
      </c>
      <c r="H55" s="55">
        <f>Sekundäranteil!$D$10*'Gesamtenergie 2019'!H20</f>
        <v>3824.0722799999999</v>
      </c>
      <c r="I55" s="54">
        <f>Sekundäranteil!$D$10*'Gesamtenergie 2019'!I20</f>
        <v>3438.0572066666664</v>
      </c>
    </row>
    <row r="56" spans="3:9" x14ac:dyDescent="0.25">
      <c r="C56" s="8" t="str">
        <f t="shared" ref="C56:D56" si="13">C21</f>
        <v>Germany</v>
      </c>
      <c r="D56" s="8" t="str">
        <f t="shared" si="13"/>
        <v>Duisburg</v>
      </c>
      <c r="E56" s="52">
        <f>Sekundäranteil!$D$10*'Gesamtenergie 2019'!E21</f>
        <v>2410.3855999999996</v>
      </c>
      <c r="F56" s="56">
        <f>Sekundäranteil!$D$10*'Gesamtenergie 2019'!F21</f>
        <v>2938.8912</v>
      </c>
      <c r="G56" s="53">
        <f>Sekundäranteil!$D$10*'Gesamtenergie 2019'!G21</f>
        <v>2358.2719999999995</v>
      </c>
      <c r="H56" s="55">
        <f>Sekundäranteil!$D$10*'Gesamtenergie 2019'!H21</f>
        <v>1835.0303999999999</v>
      </c>
      <c r="I56" s="54">
        <f>Sekundäranteil!$D$10*'Gesamtenergie 2019'!I21</f>
        <v>1649.7960888888886</v>
      </c>
    </row>
    <row r="57" spans="3:9" x14ac:dyDescent="0.25">
      <c r="C57" s="8" t="str">
        <f t="shared" ref="C57:D57" si="14">C22</f>
        <v>Germany</v>
      </c>
      <c r="D57" s="8" t="str">
        <f t="shared" si="14"/>
        <v>Duisburg-Bruckhausen</v>
      </c>
      <c r="E57" s="52">
        <f>Sekundäranteil!$D$10*'Gesamtenergie 2019'!E22</f>
        <v>12912.779999999999</v>
      </c>
      <c r="F57" s="56">
        <f>Sekundäranteil!$D$10*'Gesamtenergie 2019'!F22</f>
        <v>15744.06</v>
      </c>
      <c r="G57" s="53">
        <f>Sekundäranteil!$D$10*'Gesamtenergie 2019'!G22</f>
        <v>12633.599999999997</v>
      </c>
      <c r="H57" s="55">
        <f>Sekundäranteil!$D$10*'Gesamtenergie 2019'!H22</f>
        <v>9830.5199999999986</v>
      </c>
      <c r="I57" s="54">
        <f>Sekundäranteil!$D$10*'Gesamtenergie 2019'!I22</f>
        <v>8838.1933333333309</v>
      </c>
    </row>
    <row r="58" spans="3:9" x14ac:dyDescent="0.25">
      <c r="C58" s="8" t="str">
        <f t="shared" ref="C58:D58" si="15">C23</f>
        <v>Hungaria</v>
      </c>
      <c r="D58" s="8" t="str">
        <f t="shared" si="15"/>
        <v>Dunauijvaros</v>
      </c>
      <c r="E58" s="52">
        <f>Sekundäranteil!$D$10*'Gesamtenergie 2019'!E23</f>
        <v>3443.4079999999994</v>
      </c>
      <c r="F58" s="56">
        <f>Sekundäranteil!$D$10*'Gesamtenergie 2019'!F23</f>
        <v>4198.4160000000002</v>
      </c>
      <c r="G58" s="53">
        <f>Sekundäranteil!$D$10*'Gesamtenergie 2019'!G23</f>
        <v>3368.9599999999996</v>
      </c>
      <c r="H58" s="55">
        <f>Sekundäranteil!$D$10*'Gesamtenergie 2019'!H23</f>
        <v>2621.4720000000002</v>
      </c>
      <c r="I58" s="54">
        <f>Sekundäranteil!$D$10*'Gesamtenergie 2019'!I23</f>
        <v>2356.8515555555555</v>
      </c>
    </row>
    <row r="59" spans="3:9" x14ac:dyDescent="0.25">
      <c r="C59" s="8" t="str">
        <f t="shared" ref="C59:D59" si="16">C24</f>
        <v>Italy</v>
      </c>
      <c r="D59" s="8" t="str">
        <f t="shared" si="16"/>
        <v>Taranto</v>
      </c>
      <c r="E59" s="52">
        <f>Sekundäranteil!$D$10*'Gesamtenergie 2019'!E24</f>
        <v>18293.105</v>
      </c>
      <c r="F59" s="56">
        <f>Sekundäranteil!$D$10*'Gesamtenergie 2019'!F24</f>
        <v>22304.084999999999</v>
      </c>
      <c r="G59" s="53">
        <f>Sekundäranteil!$D$10*'Gesamtenergie 2019'!G24</f>
        <v>17897.599999999995</v>
      </c>
      <c r="H59" s="55">
        <f>Sekundäranteil!$D$10*'Gesamtenergie 2019'!H24</f>
        <v>13926.57</v>
      </c>
      <c r="I59" s="54">
        <f>Sekundäranteil!$D$10*'Gesamtenergie 2019'!I24</f>
        <v>12520.773888888887</v>
      </c>
    </row>
    <row r="60" spans="3:9" x14ac:dyDescent="0.25">
      <c r="C60" s="8" t="str">
        <f t="shared" ref="C60:D60" si="17">C25</f>
        <v>Netherlands</v>
      </c>
      <c r="D60" s="8" t="str">
        <f t="shared" si="17"/>
        <v>Ijmuiden</v>
      </c>
      <c r="E60" s="52">
        <f>Sekundäranteil!$D$10*'Gesamtenergie 2019'!E25</f>
        <v>14666.765949999999</v>
      </c>
      <c r="F60" s="56">
        <f>Sekundäranteil!$D$10*'Gesamtenergie 2019'!F25</f>
        <v>17882.62815</v>
      </c>
      <c r="G60" s="53">
        <f>Sekundäranteil!$D$10*'Gesamtenergie 2019'!G25</f>
        <v>14349.663999999997</v>
      </c>
      <c r="H60" s="55">
        <f>Sekundäranteil!$D$10*'Gesamtenergie 2019'!H25</f>
        <v>11165.8323</v>
      </c>
      <c r="I60" s="54">
        <f>Sekundäranteil!$D$10*'Gesamtenergie 2019'!I25</f>
        <v>10038.714594444444</v>
      </c>
    </row>
    <row r="61" spans="3:9" x14ac:dyDescent="0.25">
      <c r="C61" s="8" t="str">
        <f t="shared" ref="C61:D61" si="18">C26</f>
        <v>Poland</v>
      </c>
      <c r="D61" s="8" t="str">
        <f t="shared" si="18"/>
        <v>Krakow</v>
      </c>
      <c r="E61" s="52">
        <f>Sekundäranteil!$D$10*'Gesamtenergie 2019'!E26</f>
        <v>5864.5542499999992</v>
      </c>
      <c r="F61" s="56">
        <f>Sekundäranteil!$D$10*'Gesamtenergie 2019'!F26</f>
        <v>7150.4272499999997</v>
      </c>
      <c r="G61" s="53">
        <f>Sekundäranteil!$D$10*'Gesamtenergie 2019'!G26</f>
        <v>5737.7599999999984</v>
      </c>
      <c r="H61" s="55">
        <f>Sekundäranteil!$D$10*'Gesamtenergie 2019'!H26</f>
        <v>4464.6944999999996</v>
      </c>
      <c r="I61" s="54">
        <f>Sekundäranteil!$D$10*'Gesamtenergie 2019'!I26</f>
        <v>4014.0128055555547</v>
      </c>
    </row>
    <row r="62" spans="3:9" x14ac:dyDescent="0.25">
      <c r="C62" s="8" t="str">
        <f t="shared" ref="C62:D62" si="19">C27</f>
        <v>Poland</v>
      </c>
      <c r="D62" s="8" t="str">
        <f t="shared" si="19"/>
        <v>Dabrowa Gornicza</v>
      </c>
      <c r="E62" s="52">
        <f>Sekundäranteil!$D$10*'Gesamtenergie 2019'!E27</f>
        <v>5864.5542499999992</v>
      </c>
      <c r="F62" s="56">
        <f>Sekundäranteil!$D$10*'Gesamtenergie 2019'!F27</f>
        <v>7150.4272499999997</v>
      </c>
      <c r="G62" s="53">
        <f>Sekundäranteil!$D$10*'Gesamtenergie 2019'!G27</f>
        <v>5737.7599999999984</v>
      </c>
      <c r="H62" s="55">
        <f>Sekundäranteil!$D$10*'Gesamtenergie 2019'!H27</f>
        <v>4464.6944999999996</v>
      </c>
      <c r="I62" s="54">
        <f>Sekundäranteil!$D$10*'Gesamtenergie 2019'!I27</f>
        <v>4014.0128055555547</v>
      </c>
    </row>
    <row r="63" spans="3:9" x14ac:dyDescent="0.25">
      <c r="C63" s="8" t="str">
        <f t="shared" ref="C63:D63" si="20">C28</f>
        <v>Romania</v>
      </c>
      <c r="D63" s="8" t="str">
        <f t="shared" si="20"/>
        <v>Galati</v>
      </c>
      <c r="E63" s="52">
        <f>Sekundäranteil!$D$10*'Gesamtenergie 2019'!E28</f>
        <v>4411.8664999999992</v>
      </c>
      <c r="F63" s="56">
        <f>Sekundäranteil!$D$10*'Gesamtenergie 2019'!F28</f>
        <v>5379.2204999999994</v>
      </c>
      <c r="G63" s="53">
        <f>Sekundäranteil!$D$10*'Gesamtenergie 2019'!G28</f>
        <v>4316.4799999999987</v>
      </c>
      <c r="H63" s="55">
        <f>Sekundäranteil!$D$10*'Gesamtenergie 2019'!H28</f>
        <v>3358.761</v>
      </c>
      <c r="I63" s="54">
        <f>Sekundäranteil!$D$10*'Gesamtenergie 2019'!I28</f>
        <v>3019.7160555555552</v>
      </c>
    </row>
    <row r="64" spans="3:9" x14ac:dyDescent="0.25">
      <c r="C64" s="8" t="str">
        <f t="shared" ref="C64:D64" si="21">C29</f>
        <v>Slovakia</v>
      </c>
      <c r="D64" s="8" t="str">
        <f t="shared" si="21"/>
        <v>Kosice</v>
      </c>
      <c r="E64" s="52">
        <f>Sekundäranteil!$D$10*'Gesamtenergie 2019'!E29</f>
        <v>9684.5849999999991</v>
      </c>
      <c r="F64" s="56">
        <f>Sekundäranteil!$D$10*'Gesamtenergie 2019'!F29</f>
        <v>11808.045</v>
      </c>
      <c r="G64" s="53">
        <f>Sekundäranteil!$D$10*'Gesamtenergie 2019'!G29</f>
        <v>9475.1999999999971</v>
      </c>
      <c r="H64" s="55">
        <f>Sekundäranteil!$D$10*'Gesamtenergie 2019'!H29</f>
        <v>7372.89</v>
      </c>
      <c r="I64" s="54">
        <f>Sekundäranteil!$D$10*'Gesamtenergie 2019'!I29</f>
        <v>6628.6449999999986</v>
      </c>
    </row>
    <row r="65" spans="3:9" x14ac:dyDescent="0.25">
      <c r="C65" s="8" t="str">
        <f t="shared" ref="C65:D65" si="22">C30</f>
        <v>Spain</v>
      </c>
      <c r="D65" s="8" t="str">
        <f t="shared" si="22"/>
        <v>Gijon</v>
      </c>
      <c r="E65" s="52">
        <f>Sekundäranteil!$D$10*'Gesamtenergie 2019'!E30</f>
        <v>5111.3087500000001</v>
      </c>
      <c r="F65" s="56">
        <f>Sekundäranteil!$D$10*'Gesamtenergie 2019'!F30</f>
        <v>6232.0237499999994</v>
      </c>
      <c r="G65" s="53">
        <f>Sekundäranteil!$D$10*'Gesamtenergie 2019'!G30</f>
        <v>5000.7999999999993</v>
      </c>
      <c r="H65" s="55">
        <f>Sekundäranteil!$D$10*'Gesamtenergie 2019'!H30</f>
        <v>3891.2474999999999</v>
      </c>
      <c r="I65" s="54">
        <f>Sekundäranteil!$D$10*'Gesamtenergie 2019'!I30</f>
        <v>3498.4515277777773</v>
      </c>
    </row>
    <row r="66" spans="3:9" x14ac:dyDescent="0.25">
      <c r="C66" s="8" t="str">
        <f t="shared" ref="C66:D66" si="23">C31</f>
        <v>Spain</v>
      </c>
      <c r="D66" s="8" t="str">
        <f t="shared" si="23"/>
        <v>Aviles</v>
      </c>
      <c r="E66" s="52">
        <f>Sekundäranteil!$D$10*'Gesamtenergie 2019'!E31</f>
        <v>5111.3087500000001</v>
      </c>
      <c r="F66" s="56">
        <f>Sekundäranteil!$D$10*'Gesamtenergie 2019'!F31</f>
        <v>6232.0237499999994</v>
      </c>
      <c r="G66" s="53">
        <f>Sekundäranteil!$D$10*'Gesamtenergie 2019'!G31</f>
        <v>5000.7999999999993</v>
      </c>
      <c r="H66" s="55">
        <f>Sekundäranteil!$D$10*'Gesamtenergie 2019'!H31</f>
        <v>3891.2474999999999</v>
      </c>
      <c r="I66" s="54">
        <f>Sekundäranteil!$D$10*'Gesamtenergie 2019'!I31</f>
        <v>3498.4515277777773</v>
      </c>
    </row>
    <row r="67" spans="3:9" x14ac:dyDescent="0.25">
      <c r="C67" s="8" t="str">
        <f t="shared" ref="C67:D67" si="24">C32</f>
        <v>Sweden</v>
      </c>
      <c r="D67" s="8" t="str">
        <f t="shared" si="24"/>
        <v>Lulea</v>
      </c>
      <c r="E67" s="52">
        <f>Sekundäranteil!$D$10*'Gesamtenergie 2019'!E32</f>
        <v>4949.8989999999994</v>
      </c>
      <c r="F67" s="56">
        <f>Sekundäranteil!$D$10*'Gesamtenergie 2019'!F32</f>
        <v>6035.222999999999</v>
      </c>
      <c r="G67" s="53">
        <f>Sekundäranteil!$D$10*'Gesamtenergie 2019'!G32</f>
        <v>4842.8799999999992</v>
      </c>
      <c r="H67" s="55">
        <f>Sekundäranteil!$D$10*'Gesamtenergie 2019'!H32</f>
        <v>3768.366</v>
      </c>
      <c r="I67" s="54">
        <f>Sekundäranteil!$D$10*'Gesamtenergie 2019'!I32</f>
        <v>3387.9741111111107</v>
      </c>
    </row>
    <row r="68" spans="3:9" x14ac:dyDescent="0.25">
      <c r="C68" s="8" t="str">
        <f t="shared" ref="C68:D68" si="25">C33</f>
        <v>Sweden</v>
      </c>
      <c r="D68" s="8" t="str">
        <f t="shared" si="25"/>
        <v>Oxeloesund</v>
      </c>
      <c r="E68" s="52">
        <f>Sekundäranteil!$D$10*'Gesamtenergie 2019'!E33</f>
        <v>3228.1949999999997</v>
      </c>
      <c r="F68" s="56">
        <f>Sekundäranteil!$D$10*'Gesamtenergie 2019'!F33</f>
        <v>3936.0149999999999</v>
      </c>
      <c r="G68" s="53">
        <f>Sekundäranteil!$D$10*'Gesamtenergie 2019'!G33</f>
        <v>3158.3999999999992</v>
      </c>
      <c r="H68" s="55">
        <f>Sekundäranteil!$D$10*'Gesamtenergie 2019'!H33</f>
        <v>2457.6299999999997</v>
      </c>
      <c r="I68" s="54">
        <f>Sekundäranteil!$D$10*'Gesamtenergie 2019'!I33</f>
        <v>2209.5483333333327</v>
      </c>
    </row>
    <row r="69" spans="3:9" x14ac:dyDescent="0.25">
      <c r="C69" s="8" t="str">
        <f t="shared" ref="C69:D69" si="26">C34</f>
        <v>United Kingdom</v>
      </c>
      <c r="D69" s="8" t="str">
        <f t="shared" si="26"/>
        <v>Port Talbot</v>
      </c>
      <c r="E69" s="52">
        <f>Sekundäranteil!$D$10*'Gesamtenergie 2019'!E34</f>
        <v>8145.8120499999995</v>
      </c>
      <c r="F69" s="56">
        <f>Sekundäranteil!$D$10*'Gesamtenergie 2019'!F34</f>
        <v>9931.8778500000008</v>
      </c>
      <c r="G69" s="53">
        <f>Sekundäranteil!$D$10*'Gesamtenergie 2019'!G34</f>
        <v>7969.695999999999</v>
      </c>
      <c r="H69" s="55">
        <f>Sekundäranteil!$D$10*'Gesamtenergie 2019'!H34</f>
        <v>6201.4196999999995</v>
      </c>
      <c r="I69" s="54">
        <f>Sekundäranteil!$D$10*'Gesamtenergie 2019'!I34</f>
        <v>5575.4269611111104</v>
      </c>
    </row>
    <row r="70" spans="3:9" x14ac:dyDescent="0.25">
      <c r="C70" s="8" t="str">
        <f t="shared" ref="C70:D70" si="27">C35</f>
        <v>United Kingdom</v>
      </c>
      <c r="D70" s="8" t="str">
        <f t="shared" si="27"/>
        <v>Scunthorpe</v>
      </c>
      <c r="E70" s="52">
        <f>Sekundäranteil!$D$10*'Gesamtenergie 2019'!E35</f>
        <v>6025.963999999999</v>
      </c>
      <c r="F70" s="56">
        <f>Sekundäranteil!$D$10*'Gesamtenergie 2019'!F35</f>
        <v>7347.2279999999992</v>
      </c>
      <c r="G70" s="53">
        <f>Sekundäranteil!$D$10*'Gesamtenergie 2019'!G35</f>
        <v>5895.6799999999985</v>
      </c>
      <c r="H70" s="55">
        <f>Sekundäranteil!$D$10*'Gesamtenergie 2019'!H35</f>
        <v>4587.576</v>
      </c>
      <c r="I70" s="54">
        <f>Sekundäranteil!$D$10*'Gesamtenergie 2019'!I35</f>
        <v>4124.4902222222217</v>
      </c>
    </row>
    <row r="73" spans="3:9" ht="42" customHeight="1" x14ac:dyDescent="0.35">
      <c r="C73" s="87" t="s">
        <v>120</v>
      </c>
      <c r="D73" s="87"/>
      <c r="E73" s="87"/>
      <c r="F73" s="87"/>
      <c r="G73" s="87"/>
      <c r="H73" s="87"/>
      <c r="I73" s="87"/>
    </row>
    <row r="74" spans="3:9" ht="15.75" customHeight="1" x14ac:dyDescent="0.35">
      <c r="C74" s="67"/>
      <c r="D74" s="67"/>
      <c r="E74" s="67"/>
      <c r="F74" s="67"/>
      <c r="G74" s="67"/>
      <c r="H74" s="67"/>
      <c r="I74" s="67"/>
    </row>
    <row r="75" spans="3:9" ht="15.75" x14ac:dyDescent="0.25">
      <c r="E75" s="86" t="s">
        <v>47</v>
      </c>
      <c r="F75" s="86"/>
      <c r="G75" s="86" t="s">
        <v>43</v>
      </c>
      <c r="H75" s="86"/>
      <c r="I75" s="86"/>
    </row>
    <row r="76" spans="3:9" x14ac:dyDescent="0.25">
      <c r="C76" s="15" t="s">
        <v>55</v>
      </c>
      <c r="D76" s="50" t="s">
        <v>56</v>
      </c>
      <c r="E76" s="70" t="str">
        <f>Studienliste!$F$17</f>
        <v>ISI-05 13</v>
      </c>
      <c r="F76" s="71" t="s">
        <v>51</v>
      </c>
      <c r="G76" s="72" t="str">
        <f>Studienliste!$F$10</f>
        <v>OTTO-01 17</v>
      </c>
      <c r="H76" s="73" t="str">
        <f>Studienliste!$F$8</f>
        <v>TUD-02 20</v>
      </c>
      <c r="I76" s="74" t="str">
        <f>F76</f>
        <v>anderes Projekt</v>
      </c>
    </row>
    <row r="77" spans="3:9" x14ac:dyDescent="0.25">
      <c r="C77" s="8" t="str">
        <f>C42</f>
        <v>Austria</v>
      </c>
      <c r="D77" s="8" t="str">
        <f>D42</f>
        <v>Donawitz</v>
      </c>
      <c r="E77" s="52">
        <f>Sekundäranteil!$D$9*'Gesamtenergie 2019'!E7</f>
        <v>8638.2834999999995</v>
      </c>
      <c r="F77" s="56">
        <f>Sekundäranteil!$D$9*'Gesamtenergie 2019'!F7</f>
        <v>10532.3295</v>
      </c>
      <c r="G77" s="53">
        <f>Sekundäranteil!$D$9*'Gesamtenergie 2019'!G7</f>
        <v>8451.5199999999986</v>
      </c>
      <c r="H77" s="55">
        <f>Sekundäranteil!$D$9*'Gesamtenergie 2019'!H7</f>
        <v>6576.3389999999999</v>
      </c>
      <c r="I77" s="54">
        <f>Sekundäranteil!$D$9*'Gesamtenergie 2019'!I7</f>
        <v>5912.5006111111106</v>
      </c>
    </row>
    <row r="78" spans="3:9" x14ac:dyDescent="0.25">
      <c r="C78" s="8" t="str">
        <f t="shared" ref="C78:D78" si="28">C43</f>
        <v>Austria</v>
      </c>
      <c r="D78" s="8" t="str">
        <f t="shared" si="28"/>
        <v>Linz</v>
      </c>
      <c r="E78" s="52">
        <f>Sekundäranteil!$D$9*'Gesamtenergie 2019'!E8</f>
        <v>8638.2834999999995</v>
      </c>
      <c r="F78" s="56">
        <f>Sekundäranteil!$D$9*'Gesamtenergie 2019'!F8</f>
        <v>10532.3295</v>
      </c>
      <c r="G78" s="53">
        <f>Sekundäranteil!$D$9*'Gesamtenergie 2019'!G8</f>
        <v>8451.5199999999986</v>
      </c>
      <c r="H78" s="55">
        <f>Sekundäranteil!$D$9*'Gesamtenergie 2019'!H8</f>
        <v>6576.3389999999999</v>
      </c>
      <c r="I78" s="54">
        <f>Sekundäranteil!$D$9*'Gesamtenergie 2019'!I8</f>
        <v>5912.5006111111106</v>
      </c>
    </row>
    <row r="79" spans="3:9" x14ac:dyDescent="0.25">
      <c r="C79" s="8" t="str">
        <f t="shared" ref="C79:D79" si="29">C44</f>
        <v>Belgium</v>
      </c>
      <c r="D79" s="8" t="str">
        <f t="shared" si="29"/>
        <v>Ghent</v>
      </c>
      <c r="E79" s="52">
        <f>Sekundäranteil!$D$9*'Gesamtenergie 2019'!E9</f>
        <v>12477.775</v>
      </c>
      <c r="F79" s="56">
        <f>Sekundäranteil!$D$9*'Gesamtenergie 2019'!F9</f>
        <v>15213.675000000001</v>
      </c>
      <c r="G79" s="53">
        <f>Sekundäranteil!$D$9*'Gesamtenergie 2019'!G9</f>
        <v>12207.999999999998</v>
      </c>
      <c r="H79" s="55">
        <f>Sekundäranteil!$D$9*'Gesamtenergie 2019'!H9</f>
        <v>9499.35</v>
      </c>
      <c r="I79" s="54">
        <f>Sekundäranteil!$D$9*'Gesamtenergie 2019'!I9</f>
        <v>8540.4527777777766</v>
      </c>
    </row>
    <row r="80" spans="3:9" x14ac:dyDescent="0.25">
      <c r="C80" s="8" t="str">
        <f t="shared" ref="C80:D80" si="30">C45</f>
        <v>Czech Republic</v>
      </c>
      <c r="D80" s="8" t="str">
        <f t="shared" si="30"/>
        <v>Trinec</v>
      </c>
      <c r="E80" s="52">
        <f>Sekundäranteil!$D$9*'Gesamtenergie 2019'!E10</f>
        <v>5913.7784999999994</v>
      </c>
      <c r="F80" s="56">
        <f>Sekundäranteil!$D$9*'Gesamtenergie 2019'!F10</f>
        <v>7210.4445000000005</v>
      </c>
      <c r="G80" s="53">
        <f>Sekundäranteil!$D$9*'Gesamtenergie 2019'!G10</f>
        <v>5785.9199999999992</v>
      </c>
      <c r="H80" s="55">
        <f>Sekundäranteil!$D$9*'Gesamtenergie 2019'!H10</f>
        <v>4502.1689999999999</v>
      </c>
      <c r="I80" s="54">
        <f>Sekundäranteil!$D$9*'Gesamtenergie 2019'!I10</f>
        <v>4047.7044999999998</v>
      </c>
    </row>
    <row r="81" spans="3:9" x14ac:dyDescent="0.25">
      <c r="C81" s="8" t="str">
        <f t="shared" ref="C81:D81" si="31">C46</f>
        <v>Finland</v>
      </c>
      <c r="D81" s="8" t="str">
        <f t="shared" si="31"/>
        <v>Raahe</v>
      </c>
      <c r="E81" s="52">
        <f>Sekundäranteil!$D$9*'Gesamtenergie 2019'!E11</f>
        <v>5952.7</v>
      </c>
      <c r="F81" s="56">
        <f>Sekundäranteil!$D$9*'Gesamtenergie 2019'!F11</f>
        <v>7257.9000000000005</v>
      </c>
      <c r="G81" s="53">
        <f>Sekundäranteil!$D$9*'Gesamtenergie 2019'!G11</f>
        <v>5823.9999999999991</v>
      </c>
      <c r="H81" s="55">
        <f>Sekundäranteil!$D$9*'Gesamtenergie 2019'!H11</f>
        <v>4531.8</v>
      </c>
      <c r="I81" s="54">
        <f>Sekundäranteil!$D$9*'Gesamtenergie 2019'!I11</f>
        <v>4074.344444444444</v>
      </c>
    </row>
    <row r="82" spans="3:9" x14ac:dyDescent="0.25">
      <c r="C82" s="8" t="str">
        <f t="shared" ref="C82:D82" si="32">C47</f>
        <v>France</v>
      </c>
      <c r="D82" s="8" t="str">
        <f t="shared" si="32"/>
        <v>Fos-Sur-Mer</v>
      </c>
      <c r="E82" s="52">
        <f>Sekundäranteil!$D$9*'Gesamtenergie 2019'!E12</f>
        <v>8585.625</v>
      </c>
      <c r="F82" s="56">
        <f>Sekundäranteil!$D$9*'Gesamtenergie 2019'!F12</f>
        <v>10468.125</v>
      </c>
      <c r="G82" s="53">
        <f>Sekundäranteil!$D$9*'Gesamtenergie 2019'!G12</f>
        <v>8400</v>
      </c>
      <c r="H82" s="55">
        <f>Sekundäranteil!$D$9*'Gesamtenergie 2019'!H12</f>
        <v>6536.25</v>
      </c>
      <c r="I82" s="54">
        <f>Sekundäranteil!$D$9*'Gesamtenergie 2019'!I12</f>
        <v>5876.458333333333</v>
      </c>
    </row>
    <row r="83" spans="3:9" x14ac:dyDescent="0.25">
      <c r="C83" s="8" t="str">
        <f t="shared" ref="C83:D83" si="33">C48</f>
        <v>France</v>
      </c>
      <c r="D83" s="8" t="str">
        <f t="shared" si="33"/>
        <v>Dunkerque</v>
      </c>
      <c r="E83" s="52">
        <f>Sekundäranteil!$D$9*'Gesamtenergie 2019'!E13</f>
        <v>15683.074999999999</v>
      </c>
      <c r="F83" s="56">
        <f>Sekundäranteil!$D$9*'Gesamtenergie 2019'!F13</f>
        <v>19121.775000000001</v>
      </c>
      <c r="G83" s="53">
        <f>Sekundäranteil!$D$9*'Gesamtenergie 2019'!G13</f>
        <v>15343.999999999998</v>
      </c>
      <c r="H83" s="55">
        <f>Sekundäranteil!$D$9*'Gesamtenergie 2019'!H13</f>
        <v>11939.550000000001</v>
      </c>
      <c r="I83" s="54">
        <f>Sekundäranteil!$D$9*'Gesamtenergie 2019'!I13</f>
        <v>10734.330555555554</v>
      </c>
    </row>
    <row r="84" spans="3:9" x14ac:dyDescent="0.25">
      <c r="C84" s="8" t="str">
        <f t="shared" ref="C84:D84" si="34">C49</f>
        <v>Germany</v>
      </c>
      <c r="D84" s="8" t="str">
        <f t="shared" si="34"/>
        <v>Bremen</v>
      </c>
      <c r="E84" s="52">
        <f>Sekundäranteil!$D$9*'Gesamtenergie 2019'!E14</f>
        <v>7555.3499999999995</v>
      </c>
      <c r="F84" s="56">
        <f>Sekundäranteil!$D$9*'Gesamtenergie 2019'!F14</f>
        <v>9211.9500000000007</v>
      </c>
      <c r="G84" s="53">
        <f>Sekundäranteil!$D$9*'Gesamtenergie 2019'!G14</f>
        <v>7391.9999999999991</v>
      </c>
      <c r="H84" s="55">
        <f>Sekundäranteil!$D$9*'Gesamtenergie 2019'!H14</f>
        <v>5751.9000000000005</v>
      </c>
      <c r="I84" s="54">
        <f>Sekundäranteil!$D$9*'Gesamtenergie 2019'!I14</f>
        <v>5171.2833333333328</v>
      </c>
    </row>
    <row r="85" spans="3:9" x14ac:dyDescent="0.25">
      <c r="C85" s="8" t="str">
        <f t="shared" ref="C85:D85" si="35">C50</f>
        <v>Germany</v>
      </c>
      <c r="D85" s="8" t="str">
        <f t="shared" si="35"/>
        <v>Voelklingen</v>
      </c>
      <c r="E85" s="52">
        <f>Sekundäranteil!$D$9*'Gesamtenergie 2019'!E15</f>
        <v>6369.3889999999992</v>
      </c>
      <c r="F85" s="56">
        <f>Sekundäranteil!$D$9*'Gesamtenergie 2019'!F15</f>
        <v>7765.9530000000004</v>
      </c>
      <c r="G85" s="53">
        <f>Sekundäranteil!$D$9*'Gesamtenergie 2019'!G15</f>
        <v>6231.6799999999994</v>
      </c>
      <c r="H85" s="55">
        <f>Sekundäranteil!$D$9*'Gesamtenergie 2019'!H15</f>
        <v>4849.0259999999998</v>
      </c>
      <c r="I85" s="54">
        <f>Sekundäranteil!$D$9*'Gesamtenergie 2019'!I15</f>
        <v>4359.5485555555551</v>
      </c>
    </row>
    <row r="86" spans="3:9" x14ac:dyDescent="0.25">
      <c r="C86" s="8" t="str">
        <f t="shared" ref="C86:D86" si="36">C51</f>
        <v>Germany</v>
      </c>
      <c r="D86" s="8" t="str">
        <f t="shared" si="36"/>
        <v>Eisenhuettenstadt</v>
      </c>
      <c r="E86" s="52">
        <f>Sekundäranteil!$D$9*'Gesamtenergie 2019'!E16</f>
        <v>4922.4249999999993</v>
      </c>
      <c r="F86" s="56">
        <f>Sekundäranteil!$D$9*'Gesamtenergie 2019'!F16</f>
        <v>6001.7250000000004</v>
      </c>
      <c r="G86" s="53">
        <f>Sekundäranteil!$D$9*'Gesamtenergie 2019'!G16</f>
        <v>4815.9999999999991</v>
      </c>
      <c r="H86" s="55">
        <f>Sekundäranteil!$D$9*'Gesamtenergie 2019'!H16</f>
        <v>3747.4500000000003</v>
      </c>
      <c r="I86" s="54">
        <f>Sekundäranteil!$D$9*'Gesamtenergie 2019'!I16</f>
        <v>3369.1694444444443</v>
      </c>
    </row>
    <row r="87" spans="3:9" x14ac:dyDescent="0.25">
      <c r="C87" s="8" t="str">
        <f t="shared" ref="C87:D87" si="37">C52</f>
        <v>Germany</v>
      </c>
      <c r="D87" s="8" t="str">
        <f t="shared" si="37"/>
        <v>Duisburg-Huckingen</v>
      </c>
      <c r="E87" s="52">
        <f>Sekundäranteil!$D$9*'Gesamtenergie 2019'!E17</f>
        <v>11447.5</v>
      </c>
      <c r="F87" s="56">
        <f>Sekundäranteil!$D$9*'Gesamtenergie 2019'!F17</f>
        <v>13957.5</v>
      </c>
      <c r="G87" s="53">
        <f>Sekundäranteil!$D$9*'Gesamtenergie 2019'!G17</f>
        <v>11199.999999999998</v>
      </c>
      <c r="H87" s="55">
        <f>Sekundäranteil!$D$9*'Gesamtenergie 2019'!H17</f>
        <v>8715</v>
      </c>
      <c r="I87" s="54">
        <f>Sekundäranteil!$D$9*'Gesamtenergie 2019'!I17</f>
        <v>7835.2777777777774</v>
      </c>
    </row>
    <row r="88" spans="3:9" x14ac:dyDescent="0.25">
      <c r="C88" s="8" t="str">
        <f t="shared" ref="C88:D88" si="38">C53</f>
        <v>Germany</v>
      </c>
      <c r="D88" s="8" t="str">
        <f t="shared" si="38"/>
        <v>Duisburg-Beeckerwerth</v>
      </c>
      <c r="E88" s="52">
        <f>Sekundäranteil!$D$9*'Gesamtenergie 2019'!E18</f>
        <v>13737</v>
      </c>
      <c r="F88" s="56">
        <f>Sekundäranteil!$D$9*'Gesamtenergie 2019'!F18</f>
        <v>16749</v>
      </c>
      <c r="G88" s="53">
        <f>Sekundäranteil!$D$9*'Gesamtenergie 2019'!G18</f>
        <v>13439.999999999998</v>
      </c>
      <c r="H88" s="55">
        <f>Sekundäranteil!$D$9*'Gesamtenergie 2019'!H18</f>
        <v>10458</v>
      </c>
      <c r="I88" s="54">
        <f>Sekundäranteil!$D$9*'Gesamtenergie 2019'!I18</f>
        <v>9402.3333333333321</v>
      </c>
    </row>
    <row r="89" spans="3:9" x14ac:dyDescent="0.25">
      <c r="C89" s="8" t="str">
        <f t="shared" ref="C89:D89" si="39">C54</f>
        <v>Germany</v>
      </c>
      <c r="D89" s="8" t="str">
        <f t="shared" si="39"/>
        <v>Salzgitter</v>
      </c>
      <c r="E89" s="52">
        <f>Sekundäranteil!$D$9*'Gesamtenergie 2019'!E19</f>
        <v>10531.699999999999</v>
      </c>
      <c r="F89" s="56">
        <f>Sekundäranteil!$D$9*'Gesamtenergie 2019'!F19</f>
        <v>12840.9</v>
      </c>
      <c r="G89" s="53">
        <f>Sekundäranteil!$D$9*'Gesamtenergie 2019'!G19</f>
        <v>10303.999999999998</v>
      </c>
      <c r="H89" s="55">
        <f>Sekundäranteil!$D$9*'Gesamtenergie 2019'!H19</f>
        <v>8017.8</v>
      </c>
      <c r="I89" s="54">
        <f>Sekundäranteil!$D$9*'Gesamtenergie 2019'!I19</f>
        <v>7208.4555555555553</v>
      </c>
    </row>
    <row r="90" spans="3:9" x14ac:dyDescent="0.25">
      <c r="C90" s="8" t="str">
        <f t="shared" ref="C90:D90" si="40">C55</f>
        <v>Germany</v>
      </c>
      <c r="D90" s="8" t="str">
        <f t="shared" si="40"/>
        <v>Dillingen</v>
      </c>
      <c r="E90" s="52">
        <f>Sekundäranteil!$D$9*'Gesamtenergie 2019'!E20</f>
        <v>5343.6929999999993</v>
      </c>
      <c r="F90" s="56">
        <f>Sekundäranteil!$D$9*'Gesamtenergie 2019'!F20</f>
        <v>6515.3609999999999</v>
      </c>
      <c r="G90" s="53">
        <f>Sekundäranteil!$D$9*'Gesamtenergie 2019'!G20</f>
        <v>5228.16</v>
      </c>
      <c r="H90" s="55">
        <f>Sekundäranteil!$D$9*'Gesamtenergie 2019'!H20</f>
        <v>4068.1620000000003</v>
      </c>
      <c r="I90" s="54">
        <f>Sekundäranteil!$D$9*'Gesamtenergie 2019'!I20</f>
        <v>3657.5076666666664</v>
      </c>
    </row>
    <row r="91" spans="3:9" x14ac:dyDescent="0.25">
      <c r="C91" s="8" t="str">
        <f t="shared" ref="C91:D91" si="41">C56</f>
        <v>Germany</v>
      </c>
      <c r="D91" s="8" t="str">
        <f t="shared" si="41"/>
        <v>Duisburg</v>
      </c>
      <c r="E91" s="52">
        <f>Sekundäranteil!$D$9*'Gesamtenergie 2019'!E21</f>
        <v>2564.2399999999998</v>
      </c>
      <c r="F91" s="56">
        <f>Sekundäranteil!$D$9*'Gesamtenergie 2019'!F21</f>
        <v>3126.48</v>
      </c>
      <c r="G91" s="53">
        <f>Sekundäranteil!$D$9*'Gesamtenergie 2019'!G21</f>
        <v>2508.7999999999997</v>
      </c>
      <c r="H91" s="55">
        <f>Sekundäranteil!$D$9*'Gesamtenergie 2019'!H21</f>
        <v>1952.16</v>
      </c>
      <c r="I91" s="54">
        <f>Sekundäranteil!$D$9*'Gesamtenergie 2019'!I21</f>
        <v>1755.1022222222221</v>
      </c>
    </row>
    <row r="92" spans="3:9" x14ac:dyDescent="0.25">
      <c r="C92" s="8" t="str">
        <f t="shared" ref="C92:D92" si="42">C57</f>
        <v>Germany</v>
      </c>
      <c r="D92" s="8" t="str">
        <f t="shared" si="42"/>
        <v>Duisburg-Bruckhausen</v>
      </c>
      <c r="E92" s="52">
        <f>Sekundäranteil!$D$9*'Gesamtenergie 2019'!E22</f>
        <v>13737</v>
      </c>
      <c r="F92" s="56">
        <f>Sekundäranteil!$D$9*'Gesamtenergie 2019'!F22</f>
        <v>16749</v>
      </c>
      <c r="G92" s="53">
        <f>Sekundäranteil!$D$9*'Gesamtenergie 2019'!G22</f>
        <v>13439.999999999998</v>
      </c>
      <c r="H92" s="55">
        <f>Sekundäranteil!$D$9*'Gesamtenergie 2019'!H22</f>
        <v>10458</v>
      </c>
      <c r="I92" s="54">
        <f>Sekundäranteil!$D$9*'Gesamtenergie 2019'!I22</f>
        <v>9402.3333333333321</v>
      </c>
    </row>
    <row r="93" spans="3:9" x14ac:dyDescent="0.25">
      <c r="C93" s="8" t="str">
        <f t="shared" ref="C93:D93" si="43">C58</f>
        <v>Hungaria</v>
      </c>
      <c r="D93" s="8" t="str">
        <f t="shared" si="43"/>
        <v>Dunauijvaros</v>
      </c>
      <c r="E93" s="52">
        <f>Sekundäranteil!$D$9*'Gesamtenergie 2019'!E23</f>
        <v>3663.2</v>
      </c>
      <c r="F93" s="56">
        <f>Sekundäranteil!$D$9*'Gesamtenergie 2019'!F23</f>
        <v>4466.4000000000005</v>
      </c>
      <c r="G93" s="53">
        <f>Sekundäranteil!$D$9*'Gesamtenergie 2019'!G23</f>
        <v>3583.9999999999995</v>
      </c>
      <c r="H93" s="55">
        <f>Sekundäranteil!$D$9*'Gesamtenergie 2019'!H23</f>
        <v>2788.8</v>
      </c>
      <c r="I93" s="54">
        <f>Sekundäranteil!$D$9*'Gesamtenergie 2019'!I23</f>
        <v>2507.2888888888888</v>
      </c>
    </row>
    <row r="94" spans="3:9" x14ac:dyDescent="0.25">
      <c r="C94" s="8" t="str">
        <f t="shared" ref="C94:D94" si="44">C59</f>
        <v>Italy</v>
      </c>
      <c r="D94" s="8" t="str">
        <f t="shared" si="44"/>
        <v>Taranto</v>
      </c>
      <c r="E94" s="52">
        <f>Sekundäranteil!$D$9*'Gesamtenergie 2019'!E24</f>
        <v>19460.75</v>
      </c>
      <c r="F94" s="56">
        <f>Sekundäranteil!$D$9*'Gesamtenergie 2019'!F24</f>
        <v>23727.75</v>
      </c>
      <c r="G94" s="53">
        <f>Sekundäranteil!$D$9*'Gesamtenergie 2019'!G24</f>
        <v>19039.999999999996</v>
      </c>
      <c r="H94" s="55">
        <f>Sekundäranteil!$D$9*'Gesamtenergie 2019'!H24</f>
        <v>14815.5</v>
      </c>
      <c r="I94" s="54">
        <f>Sekundäranteil!$D$9*'Gesamtenergie 2019'!I24</f>
        <v>13319.972222222221</v>
      </c>
    </row>
    <row r="95" spans="3:9" x14ac:dyDescent="0.25">
      <c r="C95" s="8" t="str">
        <f t="shared" ref="C95:D95" si="45">C60</f>
        <v>Netherlands</v>
      </c>
      <c r="D95" s="8" t="str">
        <f t="shared" si="45"/>
        <v>Ijmuiden</v>
      </c>
      <c r="E95" s="52">
        <f>Sekundäranteil!$D$9*'Gesamtenergie 2019'!E25</f>
        <v>15602.942499999999</v>
      </c>
      <c r="F95" s="56">
        <f>Sekundäranteil!$D$9*'Gesamtenergie 2019'!F25</f>
        <v>19024.072500000002</v>
      </c>
      <c r="G95" s="53">
        <f>Sekundäranteil!$D$9*'Gesamtenergie 2019'!G25</f>
        <v>15265.599999999999</v>
      </c>
      <c r="H95" s="55">
        <f>Sekundäranteil!$D$9*'Gesamtenergie 2019'!H25</f>
        <v>11878.545</v>
      </c>
      <c r="I95" s="54">
        <f>Sekundäranteil!$D$9*'Gesamtenergie 2019'!I25</f>
        <v>10679.483611111111</v>
      </c>
    </row>
    <row r="96" spans="3:9" x14ac:dyDescent="0.25">
      <c r="C96" s="8" t="str">
        <f t="shared" ref="C96:D96" si="46">C61</f>
        <v>Poland</v>
      </c>
      <c r="D96" s="8" t="str">
        <f t="shared" si="46"/>
        <v>Krakow</v>
      </c>
      <c r="E96" s="52">
        <f>Sekundäranteil!$D$9*'Gesamtenergie 2019'!E26</f>
        <v>6238.8874999999998</v>
      </c>
      <c r="F96" s="56">
        <f>Sekundäranteil!$D$9*'Gesamtenergie 2019'!F26</f>
        <v>7606.8375000000005</v>
      </c>
      <c r="G96" s="53">
        <f>Sekundäranteil!$D$9*'Gesamtenergie 2019'!G26</f>
        <v>6103.9999999999991</v>
      </c>
      <c r="H96" s="55">
        <f>Sekundäranteil!$D$9*'Gesamtenergie 2019'!H26</f>
        <v>4749.6750000000002</v>
      </c>
      <c r="I96" s="54">
        <f>Sekundäranteil!$D$9*'Gesamtenergie 2019'!I26</f>
        <v>4270.2263888888883</v>
      </c>
    </row>
    <row r="97" spans="3:9" x14ac:dyDescent="0.25">
      <c r="C97" s="8" t="str">
        <f t="shared" ref="C97:D97" si="47">C62</f>
        <v>Poland</v>
      </c>
      <c r="D97" s="8" t="str">
        <f t="shared" si="47"/>
        <v>Dabrowa Gornicza</v>
      </c>
      <c r="E97" s="52">
        <f>Sekundäranteil!$D$9*'Gesamtenergie 2019'!E27</f>
        <v>6238.8874999999998</v>
      </c>
      <c r="F97" s="56">
        <f>Sekundäranteil!$D$9*'Gesamtenergie 2019'!F27</f>
        <v>7606.8375000000005</v>
      </c>
      <c r="G97" s="53">
        <f>Sekundäranteil!$D$9*'Gesamtenergie 2019'!G27</f>
        <v>6103.9999999999991</v>
      </c>
      <c r="H97" s="55">
        <f>Sekundäranteil!$D$9*'Gesamtenergie 2019'!H27</f>
        <v>4749.6750000000002</v>
      </c>
      <c r="I97" s="54">
        <f>Sekundäranteil!$D$9*'Gesamtenergie 2019'!I27</f>
        <v>4270.2263888888883</v>
      </c>
    </row>
    <row r="98" spans="3:9" x14ac:dyDescent="0.25">
      <c r="C98" s="8" t="str">
        <f t="shared" ref="C98:D98" si="48">C63</f>
        <v>Romania</v>
      </c>
      <c r="D98" s="8" t="str">
        <f t="shared" si="48"/>
        <v>Galati</v>
      </c>
      <c r="E98" s="52">
        <f>Sekundäranteil!$D$9*'Gesamtenergie 2019'!E28</f>
        <v>4693.4749999999995</v>
      </c>
      <c r="F98" s="56">
        <f>Sekundäranteil!$D$9*'Gesamtenergie 2019'!F28</f>
        <v>5722.5749999999998</v>
      </c>
      <c r="G98" s="53">
        <f>Sekundäranteil!$D$9*'Gesamtenergie 2019'!G28</f>
        <v>4591.9999999999991</v>
      </c>
      <c r="H98" s="55">
        <f>Sekundäranteil!$D$9*'Gesamtenergie 2019'!H28</f>
        <v>3573.15</v>
      </c>
      <c r="I98" s="54">
        <f>Sekundäranteil!$D$9*'Gesamtenergie 2019'!I28</f>
        <v>3212.4638888888885</v>
      </c>
    </row>
    <row r="99" spans="3:9" x14ac:dyDescent="0.25">
      <c r="C99" s="8" t="str">
        <f t="shared" ref="C99:D99" si="49">C64</f>
        <v>Slovakia</v>
      </c>
      <c r="D99" s="8" t="str">
        <f t="shared" si="49"/>
        <v>Kosice</v>
      </c>
      <c r="E99" s="52">
        <f>Sekundäranteil!$D$9*'Gesamtenergie 2019'!E29</f>
        <v>10302.75</v>
      </c>
      <c r="F99" s="56">
        <f>Sekundäranteil!$D$9*'Gesamtenergie 2019'!F29</f>
        <v>12561.75</v>
      </c>
      <c r="G99" s="53">
        <f>Sekundäranteil!$D$9*'Gesamtenergie 2019'!G29</f>
        <v>10079.999999999998</v>
      </c>
      <c r="H99" s="55">
        <f>Sekundäranteil!$D$9*'Gesamtenergie 2019'!H29</f>
        <v>7843.5000000000009</v>
      </c>
      <c r="I99" s="54">
        <f>Sekundäranteil!$D$9*'Gesamtenergie 2019'!I29</f>
        <v>7051.7499999999991</v>
      </c>
    </row>
    <row r="100" spans="3:9" x14ac:dyDescent="0.25">
      <c r="C100" s="8" t="str">
        <f t="shared" ref="C100:D100" si="50">C65</f>
        <v>Spain</v>
      </c>
      <c r="D100" s="8" t="str">
        <f t="shared" si="50"/>
        <v>Gijon</v>
      </c>
      <c r="E100" s="52">
        <f>Sekundäranteil!$D$9*'Gesamtenergie 2019'!E30</f>
        <v>5437.5625</v>
      </c>
      <c r="F100" s="56">
        <f>Sekundäranteil!$D$9*'Gesamtenergie 2019'!F30</f>
        <v>6629.8125</v>
      </c>
      <c r="G100" s="53">
        <f>Sekundäranteil!$D$9*'Gesamtenergie 2019'!G30</f>
        <v>5319.9999999999991</v>
      </c>
      <c r="H100" s="55">
        <f>Sekundäranteil!$D$9*'Gesamtenergie 2019'!H30</f>
        <v>4139.625</v>
      </c>
      <c r="I100" s="54">
        <f>Sekundäranteil!$D$9*'Gesamtenergie 2019'!I30</f>
        <v>3721.7569444444443</v>
      </c>
    </row>
    <row r="101" spans="3:9" x14ac:dyDescent="0.25">
      <c r="C101" s="8" t="str">
        <f t="shared" ref="C101:D101" si="51">C66</f>
        <v>Spain</v>
      </c>
      <c r="D101" s="8" t="str">
        <f t="shared" si="51"/>
        <v>Aviles</v>
      </c>
      <c r="E101" s="52">
        <f>Sekundäranteil!$D$9*'Gesamtenergie 2019'!E31</f>
        <v>5437.5625</v>
      </c>
      <c r="F101" s="56">
        <f>Sekundäranteil!$D$9*'Gesamtenergie 2019'!F31</f>
        <v>6629.8125</v>
      </c>
      <c r="G101" s="53">
        <f>Sekundäranteil!$D$9*'Gesamtenergie 2019'!G31</f>
        <v>5319.9999999999991</v>
      </c>
      <c r="H101" s="55">
        <f>Sekundäranteil!$D$9*'Gesamtenergie 2019'!H31</f>
        <v>4139.625</v>
      </c>
      <c r="I101" s="54">
        <f>Sekundäranteil!$D$9*'Gesamtenergie 2019'!I31</f>
        <v>3721.7569444444443</v>
      </c>
    </row>
    <row r="102" spans="3:9" x14ac:dyDescent="0.25">
      <c r="C102" s="8" t="str">
        <f t="shared" ref="C102:D102" si="52">C67</f>
        <v>Sweden</v>
      </c>
      <c r="D102" s="8" t="str">
        <f t="shared" si="52"/>
        <v>Lulea</v>
      </c>
      <c r="E102" s="52">
        <f>Sekundäranteil!$D$9*'Gesamtenergie 2019'!E32</f>
        <v>5265.8499999999995</v>
      </c>
      <c r="F102" s="56">
        <f>Sekundäranteil!$D$9*'Gesamtenergie 2019'!F32</f>
        <v>6420.45</v>
      </c>
      <c r="G102" s="53">
        <f>Sekundäranteil!$D$9*'Gesamtenergie 2019'!G32</f>
        <v>5151.9999999999991</v>
      </c>
      <c r="H102" s="55">
        <f>Sekundäranteil!$D$9*'Gesamtenergie 2019'!H32</f>
        <v>4008.9</v>
      </c>
      <c r="I102" s="54">
        <f>Sekundäranteil!$D$9*'Gesamtenergie 2019'!I32</f>
        <v>3604.2277777777776</v>
      </c>
    </row>
    <row r="103" spans="3:9" x14ac:dyDescent="0.25">
      <c r="C103" s="8" t="str">
        <f t="shared" ref="C103:D103" si="53">C68</f>
        <v>Sweden</v>
      </c>
      <c r="D103" s="8" t="str">
        <f t="shared" si="53"/>
        <v>Oxeloesund</v>
      </c>
      <c r="E103" s="52">
        <f>Sekundäranteil!$D$9*'Gesamtenergie 2019'!E33</f>
        <v>3434.25</v>
      </c>
      <c r="F103" s="56">
        <f>Sekundäranteil!$D$9*'Gesamtenergie 2019'!F33</f>
        <v>4187.25</v>
      </c>
      <c r="G103" s="53">
        <f>Sekundäranteil!$D$9*'Gesamtenergie 2019'!G33</f>
        <v>3359.9999999999995</v>
      </c>
      <c r="H103" s="55">
        <f>Sekundäranteil!$D$9*'Gesamtenergie 2019'!H33</f>
        <v>2614.5</v>
      </c>
      <c r="I103" s="54">
        <f>Sekundäranteil!$D$9*'Gesamtenergie 2019'!I33</f>
        <v>2350.583333333333</v>
      </c>
    </row>
    <row r="104" spans="3:9" x14ac:dyDescent="0.25">
      <c r="C104" s="8" t="str">
        <f t="shared" ref="C104:D104" si="54">C69</f>
        <v>United Kingdom</v>
      </c>
      <c r="D104" s="8" t="str">
        <f t="shared" si="54"/>
        <v>Port Talbot</v>
      </c>
      <c r="E104" s="52">
        <f>Sekundäranteil!$D$9*'Gesamtenergie 2019'!E34</f>
        <v>8665.7574999999997</v>
      </c>
      <c r="F104" s="56">
        <f>Sekundäranteil!$D$9*'Gesamtenergie 2019'!F34</f>
        <v>10565.827500000001</v>
      </c>
      <c r="G104" s="53">
        <f>Sekundäranteil!$D$9*'Gesamtenergie 2019'!G34</f>
        <v>8478.4</v>
      </c>
      <c r="H104" s="55">
        <f>Sekundäranteil!$D$9*'Gesamtenergie 2019'!H34</f>
        <v>6597.2550000000001</v>
      </c>
      <c r="I104" s="54">
        <f>Sekundäranteil!$D$9*'Gesamtenergie 2019'!I34</f>
        <v>5931.3052777777775</v>
      </c>
    </row>
    <row r="105" spans="3:9" x14ac:dyDescent="0.25">
      <c r="C105" s="8" t="str">
        <f t="shared" ref="C105:D105" si="55">C70</f>
        <v>United Kingdom</v>
      </c>
      <c r="D105" s="8" t="str">
        <f t="shared" si="55"/>
        <v>Scunthorpe</v>
      </c>
      <c r="E105" s="52">
        <f>Sekundäranteil!$D$9*'Gesamtenergie 2019'!E35</f>
        <v>6410.5999999999995</v>
      </c>
      <c r="F105" s="56">
        <f>Sekundäranteil!$D$9*'Gesamtenergie 2019'!F35</f>
        <v>7816.2</v>
      </c>
      <c r="G105" s="53">
        <f>Sekundäranteil!$D$9*'Gesamtenergie 2019'!G35</f>
        <v>6271.9999999999991</v>
      </c>
      <c r="H105" s="55">
        <f>Sekundäranteil!$D$9*'Gesamtenergie 2019'!H35</f>
        <v>4880.4000000000005</v>
      </c>
      <c r="I105" s="54">
        <f>Sekundäranteil!$D$9*'Gesamtenergie 2019'!I35</f>
        <v>4387.7555555555555</v>
      </c>
    </row>
    <row r="109" spans="3:9" ht="15.75" x14ac:dyDescent="0.25">
      <c r="C109" s="66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78" t="s">
        <v>115</v>
      </c>
      <c r="D3" s="78"/>
      <c r="E3" s="78"/>
      <c r="F3" s="78"/>
      <c r="G3" s="78"/>
      <c r="H3" s="78"/>
      <c r="I3" s="78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'Verbrauch je Träger 2019'!F122-'Energiebedarf Sek.Stahl 2050'!E7-('Verbrauch je Träger 2019'!F122-'Energiebedarf Sek.stahl 2019'!E6)</f>
        <v>-1396.2286800000011</v>
      </c>
      <c r="F7" s="56">
        <f>'Verbrauch je Träger 2019'!G122-'Energiebedarf Sek.Stahl 2050'!F7-('Verbrauch je Träger 2019'!G122-'Energiebedarf Sek.stahl 2019'!F6)</f>
        <v>-1702.3683600000004</v>
      </c>
      <c r="G7" s="53">
        <f>'Verbrauch je Träger 2019'!H122-'Energiebedarf Sek.Stahl 2050'!G7-('Verbrauch je Träger 2019'!H122-'Energiebedarf Sek.stahl 2019'!G6)</f>
        <v>-1366.0416000000005</v>
      </c>
      <c r="H7" s="55">
        <f>'Verbrauch je Träger 2019'!I122-'Energiebedarf Sek.Stahl 2050'!H7-('Verbrauch je Träger 2019'!I122-'Energiebedarf Sek.stahl 2019'!H6)</f>
        <v>-1062.9511200000006</v>
      </c>
      <c r="I7" s="54">
        <f>'Verbrauch je Träger 2019'!J122-'Energiebedarf Sek.Stahl 2050'!I7-('Verbrauch je Träger 2019'!J122-'Energiebedarf Sek.stahl 2019'!I6)</f>
        <v>-955.65315999999984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'Verbrauch je Träger 2019'!F123-'Energiebedarf Sek.Stahl 2050'!E8-('Verbrauch je Träger 2019'!F123-'Energiebedarf Sek.stahl 2019'!E7)</f>
        <v>-1396.2286800000011</v>
      </c>
      <c r="F8" s="56">
        <f>'Verbrauch je Träger 2019'!G123-'Energiebedarf Sek.Stahl 2050'!F8-('Verbrauch je Träger 2019'!G123-'Energiebedarf Sek.stahl 2019'!F7)</f>
        <v>-1702.3683600000004</v>
      </c>
      <c r="G8" s="53">
        <f>'Verbrauch je Träger 2019'!H123-'Energiebedarf Sek.Stahl 2050'!G8-('Verbrauch je Träger 2019'!H123-'Energiebedarf Sek.stahl 2019'!G7)</f>
        <v>-1366.0416000000005</v>
      </c>
      <c r="H8" s="55">
        <f>'Verbrauch je Träger 2019'!I123-'Energiebedarf Sek.Stahl 2050'!H8-('Verbrauch je Träger 2019'!I123-'Energiebedarf Sek.stahl 2019'!H7)</f>
        <v>-1062.9511200000006</v>
      </c>
      <c r="I8" s="54">
        <f>'Verbrauch je Träger 2019'!J123-'Energiebedarf Sek.Stahl 2050'!I8-('Verbrauch je Träger 2019'!J123-'Energiebedarf Sek.stahl 2019'!I7)</f>
        <v>-955.65315999999984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'Verbrauch je Träger 2019'!F124-'Energiebedarf Sek.Stahl 2050'!E9-('Verbrauch je Träger 2019'!F124-'Energiebedarf Sek.stahl 2019'!E8)</f>
        <v>-2016.8158775510201</v>
      </c>
      <c r="F9" s="56">
        <f>'Verbrauch je Träger 2019'!G124-'Energiebedarf Sek.Stahl 2050'!F9-('Verbrauch je Träger 2019'!G124-'Energiebedarf Sek.stahl 2019'!F8)</f>
        <v>-2459.0266530612262</v>
      </c>
      <c r="G9" s="53">
        <f>'Verbrauch je Träger 2019'!H124-'Energiebedarf Sek.Stahl 2050'!G9-('Verbrauch je Träger 2019'!H124-'Energiebedarf Sek.stahl 2019'!G8)</f>
        <v>-1973.2114285714288</v>
      </c>
      <c r="H9" s="55">
        <f>'Verbrauch je Träger 2019'!I124-'Energiebedarf Sek.Stahl 2050'!H9-('Verbrauch je Träger 2019'!I124-'Energiebedarf Sek.stahl 2019'!H8)</f>
        <v>-1535.4051428571438</v>
      </c>
      <c r="I9" s="54">
        <f>'Verbrauch je Träger 2019'!J124-'Energiebedarf Sek.Stahl 2050'!I9-('Verbrauch je Träger 2019'!J124-'Energiebedarf Sek.stahl 2019'!I8)</f>
        <v>-1380.4160408163261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'Verbrauch je Träger 2019'!F125-'Energiebedarf Sek.Stahl 2050'!E10-('Verbrauch je Träger 2019'!F125-'Energiebedarf Sek.stahl 2019'!E9)</f>
        <v>-955.85970857142911</v>
      </c>
      <c r="F10" s="56">
        <f>'Verbrauch je Träger 2019'!G125-'Energiebedarf Sek.Stahl 2050'!F10-('Verbrauch je Träger 2019'!G125-'Energiebedarf Sek.stahl 2019'!F9)</f>
        <v>-1165.4432742857143</v>
      </c>
      <c r="G10" s="53">
        <f>'Verbrauch je Träger 2019'!H125-'Energiebedarf Sek.Stahl 2050'!G10-('Verbrauch je Träger 2019'!H125-'Energiebedarf Sek.stahl 2019'!G9)</f>
        <v>-935.19359999999961</v>
      </c>
      <c r="H10" s="55">
        <f>'Verbrauch je Träger 2019'!I125-'Energiebedarf Sek.Stahl 2050'!H10-('Verbrauch je Träger 2019'!I125-'Energiebedarf Sek.stahl 2019'!H9)</f>
        <v>-727.69751999999971</v>
      </c>
      <c r="I10" s="54">
        <f>'Verbrauch je Träger 2019'!J125-'Energiebedarf Sek.Stahl 2050'!I10-('Verbrauch je Träger 2019'!J125-'Energiebedarf Sek.stahl 2019'!I9)</f>
        <v>-654.24121714285729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'Verbrauch je Träger 2019'!F126-'Energiebedarf Sek.Stahl 2050'!E11-('Verbrauch je Träger 2019'!F126-'Energiebedarf Sek.stahl 2019'!E10)</f>
        <v>-962.15069387755193</v>
      </c>
      <c r="F11" s="56">
        <f>'Verbrauch je Träger 2019'!G126-'Energiebedarf Sek.Stahl 2050'!F11-('Verbrauch je Träger 2019'!G126-'Energiebedarf Sek.stahl 2019'!F10)</f>
        <v>-1173.1136326530614</v>
      </c>
      <c r="G11" s="53">
        <f>'Verbrauch je Träger 2019'!H126-'Energiebedarf Sek.Stahl 2050'!G11-('Verbrauch je Träger 2019'!H126-'Energiebedarf Sek.stahl 2019'!G10)</f>
        <v>-941.34857142857163</v>
      </c>
      <c r="H11" s="55">
        <f>'Verbrauch je Träger 2019'!I126-'Energiebedarf Sek.Stahl 2050'!H11-('Verbrauch je Träger 2019'!I126-'Energiebedarf Sek.stahl 2019'!H10)</f>
        <v>-732.48685714285784</v>
      </c>
      <c r="I11" s="54">
        <f>'Verbrauch je Träger 2019'!J126-'Energiebedarf Sek.Stahl 2050'!I11-('Verbrauch je Träger 2019'!J126-'Energiebedarf Sek.stahl 2019'!I10)</f>
        <v>-658.5471020408163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'Verbrauch je Träger 2019'!F127-'Energiebedarf Sek.Stahl 2050'!E12-('Verbrauch je Träger 2019'!F127-'Energiebedarf Sek.stahl 2019'!E11)</f>
        <v>-1387.7173469387762</v>
      </c>
      <c r="F12" s="56">
        <f>'Verbrauch je Träger 2019'!G127-'Energiebedarf Sek.Stahl 2050'!F12-('Verbrauch je Träger 2019'!G127-'Energiebedarf Sek.stahl 2019'!F11)</f>
        <v>-1691.9908163265318</v>
      </c>
      <c r="G12" s="53">
        <f>'Verbrauch je Träger 2019'!H127-'Energiebedarf Sek.Stahl 2050'!G12-('Verbrauch je Träger 2019'!H127-'Energiebedarf Sek.stahl 2019'!G11)</f>
        <v>-1357.7142857142862</v>
      </c>
      <c r="H12" s="55">
        <f>'Verbrauch je Träger 2019'!I127-'Energiebedarf Sek.Stahl 2050'!H12-('Verbrauch je Träger 2019'!I127-'Energiebedarf Sek.stahl 2019'!H11)</f>
        <v>-1056.4714285714272</v>
      </c>
      <c r="I12" s="54">
        <f>'Verbrauch je Träger 2019'!J127-'Energiebedarf Sek.Stahl 2050'!I12-('Verbrauch je Träger 2019'!J127-'Energiebedarf Sek.stahl 2019'!I11)</f>
        <v>-949.82755102040846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'Verbrauch je Träger 2019'!F128-'Energiebedarf Sek.Stahl 2050'!E13-('Verbrauch je Träger 2019'!F128-'Energiebedarf Sek.stahl 2019'!E12)</f>
        <v>-2534.8970204081652</v>
      </c>
      <c r="F13" s="56">
        <f>'Verbrauch je Träger 2019'!G128-'Energiebedarf Sek.Stahl 2050'!F13-('Verbrauch je Träger 2019'!G128-'Energiebedarf Sek.stahl 2019'!F12)</f>
        <v>-3090.7032244897964</v>
      </c>
      <c r="G13" s="53">
        <f>'Verbrauch je Träger 2019'!H128-'Energiebedarf Sek.Stahl 2050'!G13-('Verbrauch je Träger 2019'!H128-'Energiebedarf Sek.stahl 2019'!G12)</f>
        <v>-2480.0914285714298</v>
      </c>
      <c r="H13" s="55">
        <f>'Verbrauch je Träger 2019'!I128-'Energiebedarf Sek.Stahl 2050'!H13-('Verbrauch je Träger 2019'!I128-'Energiebedarf Sek.stahl 2019'!H12)</f>
        <v>-1929.8211428571449</v>
      </c>
      <c r="I13" s="54">
        <f>'Verbrauch je Träger 2019'!J128-'Energiebedarf Sek.Stahl 2050'!I13-('Verbrauch je Träger 2019'!J128-'Energiebedarf Sek.stahl 2019'!I12)</f>
        <v>-1735.0183265306132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'Verbrauch je Träger 2019'!F129-'Energiebedarf Sek.Stahl 2050'!E14-('Verbrauch je Träger 2019'!F129-'Energiebedarf Sek.stahl 2019'!E13)</f>
        <v>-1221.1912653061227</v>
      </c>
      <c r="F14" s="56">
        <f>'Verbrauch je Träger 2019'!G129-'Energiebedarf Sek.Stahl 2050'!F14-('Verbrauch je Träger 2019'!G129-'Energiebedarf Sek.stahl 2019'!F13)</f>
        <v>-1488.9519183673474</v>
      </c>
      <c r="G14" s="53">
        <f>'Verbrauch je Träger 2019'!H129-'Energiebedarf Sek.Stahl 2050'!G14-('Verbrauch je Träger 2019'!H129-'Energiebedarf Sek.stahl 2019'!G13)</f>
        <v>-1194.7885714285712</v>
      </c>
      <c r="H14" s="55">
        <f>'Verbrauch je Träger 2019'!I129-'Energiebedarf Sek.Stahl 2050'!H14-('Verbrauch je Träger 2019'!I129-'Energiebedarf Sek.stahl 2019'!H13)</f>
        <v>-929.69485714285747</v>
      </c>
      <c r="I14" s="54">
        <f>'Verbrauch je Träger 2019'!J129-'Energiebedarf Sek.Stahl 2050'!I14-('Verbrauch je Träger 2019'!J129-'Energiebedarf Sek.stahl 2019'!I13)</f>
        <v>-835.84824489795938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'Verbrauch je Träger 2019'!F130-'Energiebedarf Sek.Stahl 2050'!E15-('Verbrauch je Träger 2019'!F130-'Energiebedarf Sek.stahl 2019'!E14)</f>
        <v>-1029.5012424489796</v>
      </c>
      <c r="F15" s="56">
        <f>'Verbrauch je Träger 2019'!G130-'Energiebedarf Sek.Stahl 2050'!F15-('Verbrauch je Träger 2019'!G130-'Energiebedarf Sek.stahl 2019'!F14)</f>
        <v>-1255.2315869387767</v>
      </c>
      <c r="G15" s="53">
        <f>'Verbrauch je Träger 2019'!H130-'Energiebedarf Sek.Stahl 2050'!G15-('Verbrauch je Träger 2019'!H130-'Energiebedarf Sek.stahl 2019'!G14)</f>
        <v>-1007.2429714285718</v>
      </c>
      <c r="H15" s="55">
        <f>'Verbrauch je Träger 2019'!I130-'Energiebedarf Sek.Stahl 2050'!H15-('Verbrauch je Träger 2019'!I130-'Energiebedarf Sek.stahl 2019'!H14)</f>
        <v>-783.76093714285798</v>
      </c>
      <c r="I15" s="54">
        <f>'Verbrauch je Träger 2019'!J130-'Energiebedarf Sek.Stahl 2050'!I15-('Verbrauch je Träger 2019'!J130-'Energiebedarf Sek.stahl 2019'!I14)</f>
        <v>-704.64539918367382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'Verbrauch je Träger 2019'!F131-'Energiebedarf Sek.Stahl 2050'!E16-('Verbrauch je Träger 2019'!F131-'Energiebedarf Sek.stahl 2019'!E15)</f>
        <v>-795.62461224489834</v>
      </c>
      <c r="F16" s="56">
        <f>'Verbrauch je Träger 2019'!G131-'Energiebedarf Sek.Stahl 2050'!F16-('Verbrauch je Träger 2019'!G131-'Energiebedarf Sek.stahl 2019'!F15)</f>
        <v>-970.07473469387787</v>
      </c>
      <c r="G16" s="53">
        <f>'Verbrauch je Träger 2019'!H131-'Energiebedarf Sek.Stahl 2050'!G16-('Verbrauch je Träger 2019'!H131-'Energiebedarf Sek.stahl 2019'!G15)</f>
        <v>-778.42285714285708</v>
      </c>
      <c r="H16" s="55">
        <f>'Verbrauch je Träger 2019'!I131-'Energiebedarf Sek.Stahl 2050'!H16-('Verbrauch je Träger 2019'!I131-'Energiebedarf Sek.stahl 2019'!H15)</f>
        <v>-605.71028571428542</v>
      </c>
      <c r="I16" s="54">
        <f>'Verbrauch je Träger 2019'!J131-'Energiebedarf Sek.Stahl 2050'!I16-('Verbrauch je Träger 2019'!J131-'Energiebedarf Sek.stahl 2019'!I15)</f>
        <v>-544.56779591836766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'Verbrauch je Träger 2019'!F132-'Energiebedarf Sek.Stahl 2050'!E17-('Verbrauch je Träger 2019'!F132-'Energiebedarf Sek.stahl 2019'!E16)</f>
        <v>-1850.2897959183665</v>
      </c>
      <c r="F17" s="56">
        <f>'Verbrauch je Träger 2019'!G132-'Energiebedarf Sek.Stahl 2050'!F17-('Verbrauch je Träger 2019'!G132-'Energiebedarf Sek.stahl 2019'!F16)</f>
        <v>-2255.9877551020418</v>
      </c>
      <c r="G17" s="53">
        <f>'Verbrauch je Träger 2019'!H132-'Energiebedarf Sek.Stahl 2050'!G17-('Verbrauch je Träger 2019'!H132-'Energiebedarf Sek.stahl 2019'!G16)</f>
        <v>-1810.2857142857147</v>
      </c>
      <c r="H17" s="55">
        <f>'Verbrauch je Träger 2019'!I132-'Energiebedarf Sek.Stahl 2050'!H17-('Verbrauch je Träger 2019'!I132-'Energiebedarf Sek.stahl 2019'!H16)</f>
        <v>-1408.6285714285732</v>
      </c>
      <c r="I17" s="54">
        <f>'Verbrauch je Träger 2019'!J132-'Energiebedarf Sek.Stahl 2050'!I17-('Verbrauch je Träger 2019'!J132-'Energiebedarf Sek.stahl 2019'!I16)</f>
        <v>-1266.436734693878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'Verbrauch je Träger 2019'!F133-'Energiebedarf Sek.Stahl 2050'!E18-('Verbrauch je Träger 2019'!F133-'Energiebedarf Sek.stahl 2019'!E17)</f>
        <v>-2220.3477551020405</v>
      </c>
      <c r="F18" s="56">
        <f>'Verbrauch je Träger 2019'!G133-'Energiebedarf Sek.Stahl 2050'!F18-('Verbrauch je Träger 2019'!G133-'Energiebedarf Sek.stahl 2019'!F17)</f>
        <v>-2707.1853061224501</v>
      </c>
      <c r="G18" s="53">
        <f>'Verbrauch je Träger 2019'!H133-'Energiebedarf Sek.Stahl 2050'!G18-('Verbrauch je Träger 2019'!H133-'Energiebedarf Sek.stahl 2019'!G17)</f>
        <v>-2172.3428571428576</v>
      </c>
      <c r="H18" s="55">
        <f>'Verbrauch je Träger 2019'!I133-'Energiebedarf Sek.Stahl 2050'!H18-('Verbrauch je Träger 2019'!I133-'Energiebedarf Sek.stahl 2019'!H17)</f>
        <v>-1690.3542857142875</v>
      </c>
      <c r="I18" s="54">
        <f>'Verbrauch je Träger 2019'!J133-'Energiebedarf Sek.Stahl 2050'!I18-('Verbrauch je Träger 2019'!J133-'Energiebedarf Sek.stahl 2019'!I17)</f>
        <v>-1519.7240816326521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'Verbrauch je Träger 2019'!F134-'Energiebedarf Sek.Stahl 2050'!E19-('Verbrauch je Träger 2019'!F134-'Energiebedarf Sek.stahl 2019'!E18)</f>
        <v>-1702.2666122448982</v>
      </c>
      <c r="F19" s="56">
        <f>'Verbrauch je Träger 2019'!G134-'Energiebedarf Sek.Stahl 2050'!F19-('Verbrauch je Träger 2019'!G134-'Energiebedarf Sek.stahl 2019'!F18)</f>
        <v>-2075.5087346938781</v>
      </c>
      <c r="G19" s="53">
        <f>'Verbrauch je Träger 2019'!H134-'Energiebedarf Sek.Stahl 2050'!G19-('Verbrauch je Träger 2019'!H134-'Energiebedarf Sek.stahl 2019'!G18)</f>
        <v>-1665.4628571428575</v>
      </c>
      <c r="H19" s="55">
        <f>'Verbrauch je Träger 2019'!I134-'Energiebedarf Sek.Stahl 2050'!H19-('Verbrauch je Träger 2019'!I134-'Energiebedarf Sek.stahl 2019'!H18)</f>
        <v>-1295.9382857142846</v>
      </c>
      <c r="I19" s="54">
        <f>'Verbrauch je Träger 2019'!J134-'Energiebedarf Sek.Stahl 2050'!I19-('Verbrauch je Träger 2019'!J134-'Energiebedarf Sek.stahl 2019'!I18)</f>
        <v>-1165.1217959183678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'Verbrauch je Träger 2019'!F135-'Energiebedarf Sek.Stahl 2050'!E20-('Verbrauch je Träger 2019'!F135-'Energiebedarf Sek.stahl 2019'!E19)</f>
        <v>-863.71527673469382</v>
      </c>
      <c r="F20" s="56">
        <f>'Verbrauch je Träger 2019'!G135-'Energiebedarf Sek.Stahl 2050'!F20-('Verbrauch je Träger 2019'!G135-'Energiebedarf Sek.stahl 2019'!F19)</f>
        <v>-1053.0950840816331</v>
      </c>
      <c r="G20" s="53">
        <f>'Verbrauch je Träger 2019'!H135-'Energiebedarf Sek.Stahl 2050'!G20-('Verbrauch je Träger 2019'!H135-'Energiebedarf Sek.stahl 2019'!G19)</f>
        <v>-845.04137142857144</v>
      </c>
      <c r="H20" s="55">
        <f>'Verbrauch je Träger 2019'!I135-'Energiebedarf Sek.Stahl 2050'!H20-('Verbrauch je Träger 2019'!I135-'Energiebedarf Sek.stahl 2019'!H19)</f>
        <v>-657.54781714285764</v>
      </c>
      <c r="I20" s="54">
        <f>'Verbrauch je Träger 2019'!J135-'Energiebedarf Sek.Stahl 2050'!I20-('Verbrauch je Träger 2019'!J135-'Energiebedarf Sek.stahl 2019'!I19)</f>
        <v>-591.17266775510188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'Verbrauch je Träger 2019'!F136-'Energiebedarf Sek.Stahl 2050'!E21-('Verbrauch je Träger 2019'!F136-'Energiebedarf Sek.stahl 2019'!E20)</f>
        <v>-414.46491428571449</v>
      </c>
      <c r="F21" s="56">
        <f>'Verbrauch je Träger 2019'!G136-'Energiebedarf Sek.Stahl 2050'!F21-('Verbrauch je Träger 2019'!G136-'Energiebedarf Sek.stahl 2019'!F20)</f>
        <v>-505.3412571428571</v>
      </c>
      <c r="G21" s="53">
        <f>'Verbrauch je Träger 2019'!H136-'Energiebedarf Sek.Stahl 2050'!G21-('Verbrauch je Träger 2019'!H136-'Energiebedarf Sek.stahl 2019'!G20)</f>
        <v>-405.50399999999991</v>
      </c>
      <c r="H21" s="55">
        <f>'Verbrauch je Träger 2019'!I136-'Energiebedarf Sek.Stahl 2050'!H21-('Verbrauch je Träger 2019'!I136-'Energiebedarf Sek.stahl 2019'!H20)</f>
        <v>-315.53279999999995</v>
      </c>
      <c r="I21" s="54">
        <f>'Verbrauch je Träger 2019'!J136-'Energiebedarf Sek.Stahl 2050'!I21-('Verbrauch je Träger 2019'!J136-'Energiebedarf Sek.stahl 2019'!I20)</f>
        <v>-283.6818285714287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'Verbrauch je Träger 2019'!F137-'Energiebedarf Sek.Stahl 2050'!E22-('Verbrauch je Träger 2019'!F137-'Energiebedarf Sek.stahl 2019'!E21)</f>
        <v>-2220.3477551020405</v>
      </c>
      <c r="F22" s="56">
        <f>'Verbrauch je Träger 2019'!G137-'Energiebedarf Sek.Stahl 2050'!F22-('Verbrauch je Träger 2019'!G137-'Energiebedarf Sek.stahl 2019'!F21)</f>
        <v>-2707.1853061224501</v>
      </c>
      <c r="G22" s="53">
        <f>'Verbrauch je Träger 2019'!H137-'Energiebedarf Sek.Stahl 2050'!G22-('Verbrauch je Träger 2019'!H137-'Energiebedarf Sek.stahl 2019'!G21)</f>
        <v>-2172.3428571428576</v>
      </c>
      <c r="H22" s="55">
        <f>'Verbrauch je Träger 2019'!I137-'Energiebedarf Sek.Stahl 2050'!H22-('Verbrauch je Träger 2019'!I137-'Energiebedarf Sek.stahl 2019'!H21)</f>
        <v>-1690.3542857142875</v>
      </c>
      <c r="I22" s="54">
        <f>'Verbrauch je Träger 2019'!J137-'Energiebedarf Sek.Stahl 2050'!I22-('Verbrauch je Träger 2019'!J137-'Energiebedarf Sek.stahl 2019'!I21)</f>
        <v>-1519.7240816326521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'Verbrauch je Träger 2019'!F138-'Energiebedarf Sek.Stahl 2050'!E23-('Verbrauch je Träger 2019'!F138-'Energiebedarf Sek.stahl 2019'!E22)</f>
        <v>-592.0927346938779</v>
      </c>
      <c r="F23" s="56">
        <f>'Verbrauch je Träger 2019'!G138-'Energiebedarf Sek.Stahl 2050'!F23-('Verbrauch je Träger 2019'!G138-'Energiebedarf Sek.stahl 2019'!F22)</f>
        <v>-721.91608163265346</v>
      </c>
      <c r="G23" s="53">
        <f>'Verbrauch je Träger 2019'!H138-'Energiebedarf Sek.Stahl 2050'!G23-('Verbrauch je Träger 2019'!H138-'Energiebedarf Sek.stahl 2019'!G22)</f>
        <v>-579.2914285714287</v>
      </c>
      <c r="H23" s="55">
        <f>'Verbrauch je Träger 2019'!I138-'Energiebedarf Sek.Stahl 2050'!H23-('Verbrauch je Träger 2019'!I138-'Energiebedarf Sek.stahl 2019'!H22)</f>
        <v>-450.76114285714311</v>
      </c>
      <c r="I23" s="54">
        <f>'Verbrauch je Träger 2019'!J138-'Energiebedarf Sek.Stahl 2050'!I23-('Verbrauch je Träger 2019'!J138-'Energiebedarf Sek.stahl 2019'!I22)</f>
        <v>-405.25975510204125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'Verbrauch je Träger 2019'!F139-'Energiebedarf Sek.Stahl 2050'!E24-('Verbrauch je Träger 2019'!F139-'Energiebedarf Sek.stahl 2019'!E23)</f>
        <v>-3145.4926530612247</v>
      </c>
      <c r="F24" s="56">
        <f>'Verbrauch je Träger 2019'!G139-'Energiebedarf Sek.Stahl 2050'!F24-('Verbrauch je Träger 2019'!G139-'Energiebedarf Sek.stahl 2019'!F23)</f>
        <v>-3835.1791836734737</v>
      </c>
      <c r="G24" s="53">
        <f>'Verbrauch je Träger 2019'!H139-'Energiebedarf Sek.Stahl 2050'!G24-('Verbrauch je Träger 2019'!H139-'Energiebedarf Sek.stahl 2019'!G23)</f>
        <v>-3077.4857142857145</v>
      </c>
      <c r="H24" s="55">
        <f>'Verbrauch je Träger 2019'!I139-'Energiebedarf Sek.Stahl 2050'!H24-('Verbrauch je Träger 2019'!I139-'Energiebedarf Sek.stahl 2019'!H23)</f>
        <v>-2394.6685714285704</v>
      </c>
      <c r="I24" s="54">
        <f>'Verbrauch je Träger 2019'!J139-'Energiebedarf Sek.Stahl 2050'!I24-('Verbrauch je Träger 2019'!J139-'Energiebedarf Sek.stahl 2019'!I23)</f>
        <v>-2152.9424489795929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'Verbrauch je Träger 2019'!F140-'Energiebedarf Sek.Stahl 2050'!E25-('Verbrauch je Träger 2019'!F140-'Energiebedarf Sek.stahl 2019'!E24)</f>
        <v>-2521.9449918367354</v>
      </c>
      <c r="F25" s="56">
        <f>'Verbrauch je Träger 2019'!G140-'Energiebedarf Sek.Stahl 2050'!F25-('Verbrauch je Träger 2019'!G140-'Energiebedarf Sek.stahl 2019'!F24)</f>
        <v>-3074.9113102040828</v>
      </c>
      <c r="G25" s="53">
        <f>'Verbrauch je Träger 2019'!H140-'Energiebedarf Sek.Stahl 2050'!G25-('Verbrauch je Träger 2019'!H140-'Energiebedarf Sek.stahl 2019'!G24)</f>
        <v>-2467.4194285714293</v>
      </c>
      <c r="H25" s="55">
        <f>'Verbrauch je Träger 2019'!I140-'Energiebedarf Sek.Stahl 2050'!H25-('Verbrauch je Träger 2019'!I140-'Energiebedarf Sek.stahl 2019'!H24)</f>
        <v>-1919.9607428571435</v>
      </c>
      <c r="I25" s="54">
        <f>'Verbrauch je Träger 2019'!J140-'Energiebedarf Sek.Stahl 2050'!I25-('Verbrauch je Träger 2019'!J140-'Energiebedarf Sek.stahl 2019'!I24)</f>
        <v>-1726.1532693877562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'Verbrauch je Träger 2019'!F141-'Energiebedarf Sek.Stahl 2050'!E26-('Verbrauch je Träger 2019'!F141-'Energiebedarf Sek.stahl 2019'!E25)</f>
        <v>-1008.40793877551</v>
      </c>
      <c r="F26" s="56">
        <f>'Verbrauch je Träger 2019'!G141-'Energiebedarf Sek.Stahl 2050'!F26-('Verbrauch je Träger 2019'!G141-'Energiebedarf Sek.stahl 2019'!F25)</f>
        <v>-1229.5133265306131</v>
      </c>
      <c r="G26" s="53">
        <f>'Verbrauch je Träger 2019'!H141-'Energiebedarf Sek.Stahl 2050'!G26-('Verbrauch je Träger 2019'!H141-'Energiebedarf Sek.stahl 2019'!G25)</f>
        <v>-986.60571428571438</v>
      </c>
      <c r="H26" s="55">
        <f>'Verbrauch je Träger 2019'!I141-'Energiebedarf Sek.Stahl 2050'!H26-('Verbrauch je Träger 2019'!I141-'Energiebedarf Sek.stahl 2019'!H25)</f>
        <v>-767.7025714285719</v>
      </c>
      <c r="I26" s="54">
        <f>'Verbrauch je Träger 2019'!J141-'Energiebedarf Sek.Stahl 2050'!I26-('Verbrauch je Träger 2019'!J141-'Energiebedarf Sek.stahl 2019'!I25)</f>
        <v>-690.20802040816307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'Verbrauch je Träger 2019'!F142-'Energiebedarf Sek.Stahl 2050'!E27-('Verbrauch je Träger 2019'!F142-'Energiebedarf Sek.stahl 2019'!E26)</f>
        <v>-1008.40793877551</v>
      </c>
      <c r="F27" s="56">
        <f>'Verbrauch je Träger 2019'!G142-'Energiebedarf Sek.Stahl 2050'!F27-('Verbrauch je Träger 2019'!G142-'Energiebedarf Sek.stahl 2019'!F26)</f>
        <v>-1229.5133265306131</v>
      </c>
      <c r="G27" s="53">
        <f>'Verbrauch je Träger 2019'!H142-'Energiebedarf Sek.Stahl 2050'!G27-('Verbrauch je Träger 2019'!H142-'Energiebedarf Sek.stahl 2019'!G26)</f>
        <v>-986.60571428571438</v>
      </c>
      <c r="H27" s="55">
        <f>'Verbrauch je Träger 2019'!I142-'Energiebedarf Sek.Stahl 2050'!H27-('Verbrauch je Träger 2019'!I142-'Energiebedarf Sek.stahl 2019'!H26)</f>
        <v>-767.7025714285719</v>
      </c>
      <c r="I27" s="54">
        <f>'Verbrauch je Träger 2019'!J142-'Energiebedarf Sek.Stahl 2050'!I27-('Verbrauch je Träger 2019'!J142-'Energiebedarf Sek.stahl 2019'!I26)</f>
        <v>-690.20802040816307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'Verbrauch je Träger 2019'!F143-'Energiebedarf Sek.Stahl 2050'!E28-('Verbrauch je Träger 2019'!F143-'Energiebedarf Sek.stahl 2019'!E27)</f>
        <v>-758.61881632653103</v>
      </c>
      <c r="F28" s="56">
        <f>'Verbrauch je Träger 2019'!G143-'Energiebedarf Sek.Stahl 2050'!F28-('Verbrauch je Träger 2019'!G143-'Energiebedarf Sek.stahl 2019'!F27)</f>
        <v>-924.9549795918374</v>
      </c>
      <c r="G28" s="53">
        <f>'Verbrauch je Träger 2019'!H143-'Energiebedarf Sek.Stahl 2050'!G28-('Verbrauch je Träger 2019'!H143-'Energiebedarf Sek.stahl 2019'!G27)</f>
        <v>-742.21714285714279</v>
      </c>
      <c r="H28" s="55">
        <f>'Verbrauch je Träger 2019'!I143-'Energiebedarf Sek.Stahl 2050'!H28-('Verbrauch je Träger 2019'!I143-'Energiebedarf Sek.stahl 2019'!H27)</f>
        <v>-577.53771428571417</v>
      </c>
      <c r="I28" s="54">
        <f>'Verbrauch je Träger 2019'!J143-'Energiebedarf Sek.Stahl 2050'!I28-('Verbrauch je Träger 2019'!J143-'Energiebedarf Sek.stahl 2019'!I27)</f>
        <v>-519.23906122448989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'Verbrauch je Träger 2019'!F144-'Energiebedarf Sek.Stahl 2050'!E29-('Verbrauch je Träger 2019'!F144-'Energiebedarf Sek.stahl 2019'!E28)</f>
        <v>-1665.2608163265313</v>
      </c>
      <c r="F29" s="56">
        <f>'Verbrauch je Träger 2019'!G144-'Energiebedarf Sek.Stahl 2050'!F29-('Verbrauch je Träger 2019'!G144-'Energiebedarf Sek.stahl 2019'!F28)</f>
        <v>-2030.3889795918367</v>
      </c>
      <c r="G29" s="53">
        <f>'Verbrauch je Träger 2019'!H144-'Energiebedarf Sek.Stahl 2050'!G29-('Verbrauch je Träger 2019'!H144-'Energiebedarf Sek.stahl 2019'!G28)</f>
        <v>-1629.2571428571428</v>
      </c>
      <c r="H29" s="55">
        <f>'Verbrauch je Träger 2019'!I144-'Energiebedarf Sek.Stahl 2050'!H29-('Verbrauch je Träger 2019'!I144-'Energiebedarf Sek.stahl 2019'!H28)</f>
        <v>-1267.7657142857133</v>
      </c>
      <c r="I29" s="54">
        <f>'Verbrauch je Träger 2019'!J144-'Energiebedarf Sek.Stahl 2050'!I29-('Verbrauch je Träger 2019'!J144-'Energiebedarf Sek.stahl 2019'!I28)</f>
        <v>-1139.79306122449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'Verbrauch je Träger 2019'!F145-'Energiebedarf Sek.Stahl 2050'!E30-('Verbrauch je Träger 2019'!F145-'Energiebedarf Sek.stahl 2019'!E29)</f>
        <v>-878.88765306122514</v>
      </c>
      <c r="F30" s="56">
        <f>'Verbrauch je Träger 2019'!G145-'Energiebedarf Sek.Stahl 2050'!F30-('Verbrauch je Träger 2019'!G145-'Energiebedarf Sek.stahl 2019'!F29)</f>
        <v>-1071.5941836734692</v>
      </c>
      <c r="G30" s="53">
        <f>'Verbrauch je Träger 2019'!H145-'Energiebedarf Sek.Stahl 2050'!G30-('Verbrauch je Träger 2019'!H145-'Energiebedarf Sek.stahl 2019'!G29)</f>
        <v>-859.88571428571458</v>
      </c>
      <c r="H30" s="55">
        <f>'Verbrauch je Träger 2019'!I145-'Energiebedarf Sek.Stahl 2050'!H30-('Verbrauch je Träger 2019'!I145-'Energiebedarf Sek.stahl 2019'!H29)</f>
        <v>-669.09857142857163</v>
      </c>
      <c r="I30" s="54">
        <f>'Verbrauch je Träger 2019'!J145-'Energiebedarf Sek.Stahl 2050'!I30-('Verbrauch je Träger 2019'!J145-'Energiebedarf Sek.stahl 2019'!I29)</f>
        <v>-601.55744897959221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'Verbrauch je Träger 2019'!F146-'Energiebedarf Sek.Stahl 2050'!E31-('Verbrauch je Träger 2019'!F146-'Energiebedarf Sek.stahl 2019'!E30)</f>
        <v>-878.88765306122514</v>
      </c>
      <c r="F31" s="56">
        <f>'Verbrauch je Träger 2019'!G146-'Energiebedarf Sek.Stahl 2050'!F31-('Verbrauch je Träger 2019'!G146-'Energiebedarf Sek.stahl 2019'!F30)</f>
        <v>-1071.5941836734692</v>
      </c>
      <c r="G31" s="53">
        <f>'Verbrauch je Träger 2019'!H146-'Energiebedarf Sek.Stahl 2050'!G31-('Verbrauch je Träger 2019'!H146-'Energiebedarf Sek.stahl 2019'!G30)</f>
        <v>-859.88571428571458</v>
      </c>
      <c r="H31" s="55">
        <f>'Verbrauch je Träger 2019'!I146-'Energiebedarf Sek.Stahl 2050'!H31-('Verbrauch je Träger 2019'!I146-'Energiebedarf Sek.stahl 2019'!H30)</f>
        <v>-669.09857142857163</v>
      </c>
      <c r="I31" s="54">
        <f>'Verbrauch je Träger 2019'!J146-'Energiebedarf Sek.Stahl 2050'!I31-('Verbrauch je Träger 2019'!J146-'Energiebedarf Sek.stahl 2019'!I30)</f>
        <v>-601.55744897959221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'Verbrauch je Träger 2019'!F147-'Energiebedarf Sek.Stahl 2050'!E32-('Verbrauch je Träger 2019'!F147-'Energiebedarf Sek.stahl 2019'!E31)</f>
        <v>-851.13330612244908</v>
      </c>
      <c r="F32" s="56">
        <f>'Verbrauch je Träger 2019'!G147-'Energiebedarf Sek.Stahl 2050'!F32-('Verbrauch je Träger 2019'!G147-'Energiebedarf Sek.stahl 2019'!F31)</f>
        <v>-1037.754367346939</v>
      </c>
      <c r="G32" s="53">
        <f>'Verbrauch je Träger 2019'!H147-'Energiebedarf Sek.Stahl 2050'!G32-('Verbrauch je Träger 2019'!H147-'Energiebedarf Sek.stahl 2019'!G31)</f>
        <v>-832.73142857142875</v>
      </c>
      <c r="H32" s="55">
        <f>'Verbrauch je Träger 2019'!I147-'Energiebedarf Sek.Stahl 2050'!H32-('Verbrauch je Träger 2019'!I147-'Energiebedarf Sek.stahl 2019'!H31)</f>
        <v>-647.96914285714229</v>
      </c>
      <c r="I32" s="54">
        <f>'Verbrauch je Träger 2019'!J147-'Energiebedarf Sek.Stahl 2050'!I32-('Verbrauch je Träger 2019'!J147-'Energiebedarf Sek.stahl 2019'!I31)</f>
        <v>-582.56089795918388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'Verbrauch je Träger 2019'!F148-'Energiebedarf Sek.Stahl 2050'!E33-('Verbrauch je Träger 2019'!F148-'Energiebedarf Sek.stahl 2019'!E32)</f>
        <v>-555.08693877551013</v>
      </c>
      <c r="F33" s="56">
        <f>'Verbrauch je Träger 2019'!G148-'Energiebedarf Sek.Stahl 2050'!F33-('Verbrauch je Träger 2019'!G148-'Energiebedarf Sek.stahl 2019'!F32)</f>
        <v>-676.79632653061253</v>
      </c>
      <c r="G33" s="53">
        <f>'Verbrauch je Träger 2019'!H148-'Energiebedarf Sek.Stahl 2050'!G33-('Verbrauch je Träger 2019'!H148-'Energiebedarf Sek.stahl 2019'!G32)</f>
        <v>-543.0857142857144</v>
      </c>
      <c r="H33" s="55">
        <f>'Verbrauch je Träger 2019'!I148-'Energiebedarf Sek.Stahl 2050'!H33-('Verbrauch je Träger 2019'!I148-'Energiebedarf Sek.stahl 2019'!H32)</f>
        <v>-422.58857142857187</v>
      </c>
      <c r="I33" s="54">
        <f>'Verbrauch je Träger 2019'!J148-'Energiebedarf Sek.Stahl 2050'!I33-('Verbrauch je Träger 2019'!J148-'Energiebedarf Sek.stahl 2019'!I32)</f>
        <v>-379.93102040816302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'Verbrauch je Träger 2019'!F149-'Energiebedarf Sek.Stahl 2050'!E34-('Verbrauch je Träger 2019'!F149-'Energiebedarf Sek.stahl 2019'!E33)</f>
        <v>-1400.6693755102042</v>
      </c>
      <c r="F34" s="56">
        <f>'Verbrauch je Träger 2019'!G149-'Energiebedarf Sek.Stahl 2050'!F34-('Verbrauch je Träger 2019'!G149-'Energiebedarf Sek.stahl 2019'!F33)</f>
        <v>-1707.7827306122444</v>
      </c>
      <c r="G34" s="53">
        <f>'Verbrauch je Träger 2019'!H149-'Energiebedarf Sek.Stahl 2050'!G34-('Verbrauch je Träger 2019'!H149-'Energiebedarf Sek.stahl 2019'!G33)</f>
        <v>-1370.3862857142858</v>
      </c>
      <c r="H34" s="55">
        <f>'Verbrauch je Träger 2019'!I149-'Energiebedarf Sek.Stahl 2050'!H34-('Verbrauch je Träger 2019'!I149-'Energiebedarf Sek.stahl 2019'!H33)</f>
        <v>-1066.3318285714286</v>
      </c>
      <c r="I34" s="54">
        <f>'Verbrauch je Träger 2019'!J149-'Energiebedarf Sek.Stahl 2050'!I34-('Verbrauch je Träger 2019'!J149-'Energiebedarf Sek.stahl 2019'!I33)</f>
        <v>-958.6926081632655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'Verbrauch je Träger 2019'!F150-'Energiebedarf Sek.Stahl 2050'!E35-('Verbrauch je Träger 2019'!F150-'Energiebedarf Sek.stahl 2019'!E34)</f>
        <v>-1036.1622857142856</v>
      </c>
      <c r="F35" s="56">
        <f>'Verbrauch je Träger 2019'!G150-'Energiebedarf Sek.Stahl 2050'!F35-('Verbrauch je Träger 2019'!G150-'Energiebedarf Sek.stahl 2019'!F34)</f>
        <v>-1263.3531428571432</v>
      </c>
      <c r="G35" s="53">
        <f>'Verbrauch je Träger 2019'!H150-'Energiebedarf Sek.Stahl 2050'!G35-('Verbrauch je Träger 2019'!H150-'Energiebedarf Sek.stahl 2019'!G34)</f>
        <v>-1013.7600000000002</v>
      </c>
      <c r="H35" s="55">
        <f>'Verbrauch je Träger 2019'!I150-'Energiebedarf Sek.Stahl 2050'!H35-('Verbrauch je Träger 2019'!I150-'Energiebedarf Sek.stahl 2019'!H34)</f>
        <v>-788.83200000000033</v>
      </c>
      <c r="I35" s="54">
        <f>'Verbrauch je Träger 2019'!J150-'Energiebedarf Sek.Stahl 2050'!I35-('Verbrauch je Träger 2019'!J150-'Energiebedarf Sek.stahl 2019'!I34)</f>
        <v>-709.20457142857231</v>
      </c>
    </row>
    <row r="37" spans="3:9" x14ac:dyDescent="0.25">
      <c r="G37" t="s">
        <v>108</v>
      </c>
    </row>
    <row r="39" spans="3:9" ht="41.25" customHeight="1" x14ac:dyDescent="0.35">
      <c r="C39" s="78" t="s">
        <v>116</v>
      </c>
      <c r="D39" s="78"/>
      <c r="E39" s="78"/>
      <c r="F39" s="78"/>
      <c r="G39" s="78"/>
      <c r="H39" s="78"/>
      <c r="I39" s="78"/>
    </row>
    <row r="41" spans="3:9" ht="15.75" x14ac:dyDescent="0.25">
      <c r="E41" s="86" t="s">
        <v>47</v>
      </c>
      <c r="F41" s="86"/>
      <c r="G41" s="86" t="s">
        <v>43</v>
      </c>
      <c r="H41" s="86"/>
      <c r="I41" s="86"/>
    </row>
    <row r="42" spans="3:9" x14ac:dyDescent="0.25">
      <c r="C42" s="15" t="s">
        <v>55</v>
      </c>
      <c r="D42" s="15" t="s">
        <v>56</v>
      </c>
      <c r="E42" s="70" t="str">
        <f>Studienliste!$F$17</f>
        <v>ISI-05 13</v>
      </c>
      <c r="F42" s="71" t="s">
        <v>51</v>
      </c>
      <c r="G42" s="72" t="str">
        <f>Studienliste!$F$10</f>
        <v>OTTO-01 17</v>
      </c>
      <c r="H42" s="73" t="str">
        <f>Studienliste!$F$8</f>
        <v>TUD-02 20</v>
      </c>
      <c r="I42" s="74" t="str">
        <f>F42</f>
        <v>anderes Projekt</v>
      </c>
    </row>
    <row r="43" spans="3:9" x14ac:dyDescent="0.25">
      <c r="C43" s="8" t="str">
        <f t="shared" ref="C43:D58" si="0">C78</f>
        <v>Austria</v>
      </c>
      <c r="D43" s="8" t="str">
        <f t="shared" si="0"/>
        <v>Donawitz</v>
      </c>
      <c r="E43" s="52">
        <f>'Verbrauch je Träger 2019'!F122-'Energiebedarf Sek.Stahl 2050'!E42-('Verbrauch je Träger 2019'!F122-'Energiebedarf Sek.stahl 2019'!E6)</f>
        <v>-1914.5256900000004</v>
      </c>
      <c r="F43" s="56">
        <f>'Verbrauch je Träger 2019'!G122-'Energiebedarf Sek.Stahl 2050'!F42-('Verbrauch je Träger 2019'!G122-'Energiebedarf Sek.stahl 2019'!F6)</f>
        <v>-2334.3081299999994</v>
      </c>
      <c r="G43" s="53">
        <f>'Verbrauch je Träger 2019'!H122-'Energiebedarf Sek.Stahl 2050'!G42-('Verbrauch je Träger 2019'!H122-'Energiebedarf Sek.stahl 2019'!G6)</f>
        <v>-1873.1327999999994</v>
      </c>
      <c r="H43" s="55">
        <f>'Verbrauch je Träger 2019'!I122-'Energiebedarf Sek.Stahl 2050'!H42-('Verbrauch je Träger 2019'!I122-'Energiebedarf Sek.stahl 2019'!H6)</f>
        <v>-1457.5314600000002</v>
      </c>
      <c r="I43" s="54">
        <f>'Verbrauch je Träger 2019'!J122-'Energiebedarf Sek.Stahl 2050'!I42-('Verbrauch je Träger 2019'!J122-'Energiebedarf Sek.stahl 2019'!I6)</f>
        <v>-1310.4031966666662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2">
        <f>'Verbrauch je Träger 2019'!F123-'Energiebedarf Sek.Stahl 2050'!E43-('Verbrauch je Träger 2019'!F123-'Energiebedarf Sek.stahl 2019'!E7)</f>
        <v>-1914.5256900000004</v>
      </c>
      <c r="F44" s="56">
        <f>'Verbrauch je Träger 2019'!G123-'Energiebedarf Sek.Stahl 2050'!F43-('Verbrauch je Träger 2019'!G123-'Energiebedarf Sek.stahl 2019'!F7)</f>
        <v>-2334.3081299999994</v>
      </c>
      <c r="G44" s="53">
        <f>'Verbrauch je Träger 2019'!H123-'Energiebedarf Sek.Stahl 2050'!G43-('Verbrauch je Träger 2019'!H123-'Energiebedarf Sek.stahl 2019'!G7)</f>
        <v>-1873.1327999999994</v>
      </c>
      <c r="H44" s="55">
        <f>'Verbrauch je Träger 2019'!I123-'Energiebedarf Sek.Stahl 2050'!H43-('Verbrauch je Träger 2019'!I123-'Energiebedarf Sek.stahl 2019'!H7)</f>
        <v>-1457.5314600000002</v>
      </c>
      <c r="I44" s="54">
        <f>'Verbrauch je Träger 2019'!J123-'Energiebedarf Sek.Stahl 2050'!I43-('Verbrauch je Träger 2019'!J123-'Energiebedarf Sek.stahl 2019'!I7)</f>
        <v>-1310.4031966666662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2">
        <f>'Verbrauch je Träger 2019'!F124-'Energiebedarf Sek.Stahl 2050'!E44-('Verbrauch je Träger 2019'!F124-'Energiebedarf Sek.stahl 2019'!E8)</f>
        <v>-2765.4823775510195</v>
      </c>
      <c r="F45" s="56">
        <f>'Verbrauch je Träger 2019'!G124-'Energiebedarf Sek.Stahl 2050'!F44-('Verbrauch je Träger 2019'!G124-'Energiebedarf Sek.stahl 2019'!F8)</f>
        <v>-3371.8471530612242</v>
      </c>
      <c r="G45" s="53">
        <f>'Verbrauch je Träger 2019'!H124-'Energiebedarf Sek.Stahl 2050'!G44-('Verbrauch je Träger 2019'!H124-'Energiebedarf Sek.stahl 2019'!G8)</f>
        <v>-2705.6914285714265</v>
      </c>
      <c r="H45" s="55">
        <f>'Verbrauch je Träger 2019'!I124-'Energiebedarf Sek.Stahl 2050'!H44-('Verbrauch je Träger 2019'!I124-'Energiebedarf Sek.stahl 2019'!H8)</f>
        <v>-2105.3661428571431</v>
      </c>
      <c r="I45" s="54">
        <f>'Verbrauch je Träger 2019'!J124-'Energiebedarf Sek.Stahl 2050'!I44-('Verbrauch je Träger 2019'!J124-'Energiebedarf Sek.stahl 2019'!I8)</f>
        <v>-1892.8432074829916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2">
        <f>'Verbrauch je Träger 2019'!F125-'Energiebedarf Sek.Stahl 2050'!E45-('Verbrauch je Träger 2019'!F125-'Energiebedarf Sek.stahl 2019'!E9)</f>
        <v>-1310.6864185714285</v>
      </c>
      <c r="F46" s="56">
        <f>'Verbrauch je Träger 2019'!G125-'Energiebedarf Sek.Stahl 2050'!F45-('Verbrauch je Träger 2019'!G125-'Energiebedarf Sek.stahl 2019'!F9)</f>
        <v>-1598.069944285714</v>
      </c>
      <c r="G46" s="53">
        <f>'Verbrauch je Träger 2019'!H125-'Energiebedarf Sek.Stahl 2050'!G45-('Verbrauch je Träger 2019'!H125-'Energiebedarf Sek.stahl 2019'!G9)</f>
        <v>-1282.3487999999998</v>
      </c>
      <c r="H46" s="55">
        <f>'Verbrauch je Träger 2019'!I125-'Energiebedarf Sek.Stahl 2050'!H45-('Verbrauch je Träger 2019'!I125-'Energiebedarf Sek.stahl 2019'!H9)</f>
        <v>-997.82765999999992</v>
      </c>
      <c r="I46" s="54">
        <f>'Verbrauch je Träger 2019'!J125-'Energiebedarf Sek.Stahl 2050'!I45-('Verbrauch je Träger 2019'!J125-'Energiebedarf Sek.stahl 2019'!I9)</f>
        <v>-897.10348714285738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2">
        <f>'Verbrauch je Träger 2019'!F126-'Energiebedarf Sek.Stahl 2050'!E46-('Verbrauch je Träger 2019'!F126-'Energiebedarf Sek.stahl 2019'!E10)</f>
        <v>-1319.3126938775513</v>
      </c>
      <c r="F47" s="56">
        <f>'Verbrauch je Träger 2019'!G126-'Energiebedarf Sek.Stahl 2050'!F46-('Verbrauch je Träger 2019'!G126-'Energiebedarf Sek.stahl 2019'!F10)</f>
        <v>-1608.5876326530615</v>
      </c>
      <c r="G47" s="53">
        <f>'Verbrauch je Träger 2019'!H126-'Energiebedarf Sek.Stahl 2050'!G46-('Verbrauch je Träger 2019'!H126-'Energiebedarf Sek.stahl 2019'!G10)</f>
        <v>-1290.7885714285712</v>
      </c>
      <c r="H47" s="55">
        <f>'Verbrauch je Träger 2019'!I126-'Energiebedarf Sek.Stahl 2050'!H46-('Verbrauch je Träger 2019'!I126-'Energiebedarf Sek.stahl 2019'!H10)</f>
        <v>-1004.3948571428573</v>
      </c>
      <c r="I47" s="54">
        <f>'Verbrauch je Träger 2019'!J126-'Energiebedarf Sek.Stahl 2050'!I46-('Verbrauch je Träger 2019'!J126-'Energiebedarf Sek.stahl 2019'!I10)</f>
        <v>-903.00776870748268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2">
        <f>'Verbrauch je Träger 2019'!F127-'Energiebedarf Sek.Stahl 2050'!E47-('Verbrauch je Träger 2019'!F127-'Energiebedarf Sek.stahl 2019'!E11)</f>
        <v>-1902.8548469387752</v>
      </c>
      <c r="F48" s="56">
        <f>'Verbrauch je Träger 2019'!G127-'Energiebedarf Sek.Stahl 2050'!F47-('Verbrauch je Träger 2019'!G127-'Energiebedarf Sek.stahl 2019'!F11)</f>
        <v>-2320.0783163265296</v>
      </c>
      <c r="G48" s="53">
        <f>'Verbrauch je Träger 2019'!H127-'Energiebedarf Sek.Stahl 2050'!G47-('Verbrauch je Träger 2019'!H127-'Energiebedarf Sek.stahl 2019'!G11)</f>
        <v>-1861.7142857142862</v>
      </c>
      <c r="H48" s="55">
        <f>'Verbrauch je Träger 2019'!I127-'Energiebedarf Sek.Stahl 2050'!H47-('Verbrauch je Träger 2019'!I127-'Energiebedarf Sek.stahl 2019'!H11)</f>
        <v>-1448.6464285714274</v>
      </c>
      <c r="I48" s="54">
        <f>'Verbrauch je Träger 2019'!J127-'Energiebedarf Sek.Stahl 2050'!I47-('Verbrauch je Träger 2019'!J127-'Energiebedarf Sek.stahl 2019'!I11)</f>
        <v>-1302.4150510204081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2">
        <f>'Verbrauch je Träger 2019'!F128-'Energiebedarf Sek.Stahl 2050'!E48-('Verbrauch je Träger 2019'!F128-'Energiebedarf Sek.stahl 2019'!E12)</f>
        <v>-3475.8815204081639</v>
      </c>
      <c r="F49" s="56">
        <f>'Verbrauch je Träger 2019'!G128-'Energiebedarf Sek.Stahl 2050'!F48-('Verbrauch je Träger 2019'!G128-'Energiebedarf Sek.stahl 2019'!F12)</f>
        <v>-4238.0097244897952</v>
      </c>
      <c r="G49" s="53">
        <f>'Verbrauch je Träger 2019'!H128-'Energiebedarf Sek.Stahl 2050'!G48-('Verbrauch je Träger 2019'!H128-'Energiebedarf Sek.stahl 2019'!G12)</f>
        <v>-3400.7314285714274</v>
      </c>
      <c r="H49" s="55">
        <f>'Verbrauch je Träger 2019'!I128-'Energiebedarf Sek.Stahl 2050'!H48-('Verbrauch je Träger 2019'!I128-'Energiebedarf Sek.stahl 2019'!H12)</f>
        <v>-2646.1941428571427</v>
      </c>
      <c r="I49" s="54">
        <f>'Verbrauch je Träger 2019'!J128-'Energiebedarf Sek.Stahl 2050'!I48-('Verbrauch je Träger 2019'!J128-'Energiebedarf Sek.stahl 2019'!I12)</f>
        <v>-2379.0781598639442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2">
        <f>'Verbrauch je Träger 2019'!F129-'Energiebedarf Sek.Stahl 2050'!E49-('Verbrauch je Träger 2019'!F129-'Energiebedarf Sek.stahl 2019'!E13)</f>
        <v>-1674.5122653061217</v>
      </c>
      <c r="F50" s="56">
        <f>'Verbrauch je Träger 2019'!G129-'Energiebedarf Sek.Stahl 2050'!F49-('Verbrauch je Träger 2019'!G129-'Energiebedarf Sek.stahl 2019'!F13)</f>
        <v>-2041.668918367347</v>
      </c>
      <c r="G50" s="53">
        <f>'Verbrauch je Träger 2019'!H129-'Energiebedarf Sek.Stahl 2050'!G49-('Verbrauch je Träger 2019'!H129-'Energiebedarf Sek.stahl 2019'!G13)</f>
        <v>-1638.3085714285708</v>
      </c>
      <c r="H50" s="55">
        <f>'Verbrauch je Träger 2019'!I129-'Energiebedarf Sek.Stahl 2050'!H49-('Verbrauch je Träger 2019'!I129-'Energiebedarf Sek.stahl 2019'!H13)</f>
        <v>-1274.8088571428571</v>
      </c>
      <c r="I50" s="54">
        <f>'Verbrauch je Träger 2019'!J129-'Energiebedarf Sek.Stahl 2050'!I49-('Verbrauch je Träger 2019'!J129-'Energiebedarf Sek.stahl 2019'!I13)</f>
        <v>-1146.1252448979594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2">
        <f>'Verbrauch je Träger 2019'!F130-'Energiebedarf Sek.Stahl 2050'!E50-('Verbrauch je Träger 2019'!F130-'Energiebedarf Sek.stahl 2019'!E14)</f>
        <v>-1411.6645824489797</v>
      </c>
      <c r="F51" s="56">
        <f>'Verbrauch je Träger 2019'!G130-'Energiebedarf Sek.Stahl 2050'!F50-('Verbrauch je Träger 2019'!G130-'Energiebedarf Sek.stahl 2019'!F14)</f>
        <v>-1721.1887669387761</v>
      </c>
      <c r="G51" s="53">
        <f>'Verbrauch je Träger 2019'!H130-'Energiebedarf Sek.Stahl 2050'!G50-('Verbrauch je Träger 2019'!H130-'Energiebedarf Sek.stahl 2019'!G14)</f>
        <v>-1381.1437714285712</v>
      </c>
      <c r="H51" s="55">
        <f>'Verbrauch je Träger 2019'!I130-'Energiebedarf Sek.Stahl 2050'!H50-('Verbrauch je Träger 2019'!I130-'Energiebedarf Sek.stahl 2019'!H14)</f>
        <v>-1074.7024971428573</v>
      </c>
      <c r="I51" s="54">
        <f>'Verbrauch je Träger 2019'!J130-'Energiebedarf Sek.Stahl 2050'!I50-('Verbrauch je Träger 2019'!J130-'Energiebedarf Sek.stahl 2019'!I14)</f>
        <v>-966.21831251700678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2">
        <f>'Verbrauch je Träger 2019'!F131-'Energiebedarf Sek.Stahl 2050'!E51-('Verbrauch je Träger 2019'!F131-'Energiebedarf Sek.stahl 2019'!E15)</f>
        <v>-1090.9701122448978</v>
      </c>
      <c r="F52" s="56">
        <f>'Verbrauch je Träger 2019'!G131-'Energiebedarf Sek.Stahl 2050'!F51-('Verbrauch je Träger 2019'!G131-'Energiebedarf Sek.stahl 2019'!F15)</f>
        <v>-1330.178234693878</v>
      </c>
      <c r="G52" s="53">
        <f>'Verbrauch je Träger 2019'!H131-'Energiebedarf Sek.Stahl 2050'!G51-('Verbrauch je Träger 2019'!H131-'Energiebedarf Sek.stahl 2019'!G15)</f>
        <v>-1067.3828571428571</v>
      </c>
      <c r="H52" s="55">
        <f>'Verbrauch je Träger 2019'!I131-'Energiebedarf Sek.Stahl 2050'!H51-('Verbrauch je Träger 2019'!I131-'Energiebedarf Sek.stahl 2019'!H15)</f>
        <v>-830.55728571428517</v>
      </c>
      <c r="I52" s="54">
        <f>'Verbrauch je Träger 2019'!J131-'Energiebedarf Sek.Stahl 2050'!I51-('Verbrauch je Träger 2019'!J131-'Energiebedarf Sek.stahl 2019'!I15)</f>
        <v>-746.717962585034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2">
        <f>'Verbrauch je Träger 2019'!F132-'Energiebedarf Sek.Stahl 2050'!E52-('Verbrauch je Träger 2019'!F132-'Energiebedarf Sek.stahl 2019'!E16)</f>
        <v>-2537.1397959183669</v>
      </c>
      <c r="F53" s="56">
        <f>'Verbrauch je Träger 2019'!G132-'Energiebedarf Sek.Stahl 2050'!F52-('Verbrauch je Träger 2019'!G132-'Energiebedarf Sek.stahl 2019'!F16)</f>
        <v>-3093.4377551020407</v>
      </c>
      <c r="G53" s="53">
        <f>'Verbrauch je Träger 2019'!H132-'Energiebedarf Sek.Stahl 2050'!G52-('Verbrauch je Träger 2019'!H132-'Energiebedarf Sek.stahl 2019'!G16)</f>
        <v>-2482.2857142857147</v>
      </c>
      <c r="H53" s="55">
        <f>'Verbrauch je Träger 2019'!I132-'Energiebedarf Sek.Stahl 2050'!H52-('Verbrauch je Träger 2019'!I132-'Energiebedarf Sek.stahl 2019'!H16)</f>
        <v>-1931.5285714285728</v>
      </c>
      <c r="I53" s="54">
        <f>'Verbrauch je Träger 2019'!J132-'Energiebedarf Sek.Stahl 2050'!I52-('Verbrauch je Träger 2019'!J132-'Energiebedarf Sek.stahl 2019'!I16)</f>
        <v>-1736.5534013605447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2">
        <f>'Verbrauch je Träger 2019'!F133-'Energiebedarf Sek.Stahl 2050'!E53-('Verbrauch je Träger 2019'!F133-'Energiebedarf Sek.stahl 2019'!E17)</f>
        <v>-3044.5677551020399</v>
      </c>
      <c r="F54" s="56">
        <f>'Verbrauch je Träger 2019'!G133-'Energiebedarf Sek.Stahl 2050'!F53-('Verbrauch je Träger 2019'!G133-'Energiebedarf Sek.stahl 2019'!F17)</f>
        <v>-3712.1253061224488</v>
      </c>
      <c r="G54" s="53">
        <f>'Verbrauch je Träger 2019'!H133-'Energiebedarf Sek.Stahl 2050'!G53-('Verbrauch je Träger 2019'!H133-'Energiebedarf Sek.stahl 2019'!G17)</f>
        <v>-2978.7428571428554</v>
      </c>
      <c r="H54" s="55">
        <f>'Verbrauch je Träger 2019'!I133-'Energiebedarf Sek.Stahl 2050'!H53-('Verbrauch je Träger 2019'!I133-'Energiebedarf Sek.stahl 2019'!H17)</f>
        <v>-2317.8342857142852</v>
      </c>
      <c r="I54" s="54">
        <f>'Verbrauch je Träger 2019'!J133-'Energiebedarf Sek.Stahl 2050'!I53-('Verbrauch je Träger 2019'!J133-'Energiebedarf Sek.stahl 2019'!I17)</f>
        <v>-2083.8640816326515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2">
        <f>'Verbrauch je Träger 2019'!F134-'Energiebedarf Sek.Stahl 2050'!E54-('Verbrauch je Träger 2019'!F134-'Energiebedarf Sek.stahl 2019'!E18)</f>
        <v>-2334.1686122448982</v>
      </c>
      <c r="F55" s="56">
        <f>'Verbrauch je Träger 2019'!G134-'Energiebedarf Sek.Stahl 2050'!F54-('Verbrauch je Träger 2019'!G134-'Energiebedarf Sek.stahl 2019'!F18)</f>
        <v>-2845.962734693876</v>
      </c>
      <c r="G55" s="53">
        <f>'Verbrauch je Träger 2019'!H134-'Energiebedarf Sek.Stahl 2050'!G54-('Verbrauch je Träger 2019'!H134-'Energiebedarf Sek.stahl 2019'!G18)</f>
        <v>-2283.7028571428573</v>
      </c>
      <c r="H55" s="55">
        <f>'Verbrauch je Träger 2019'!I134-'Energiebedarf Sek.Stahl 2050'!H54-('Verbrauch je Träger 2019'!I134-'Energiebedarf Sek.stahl 2019'!H18)</f>
        <v>-1777.0062857142857</v>
      </c>
      <c r="I55" s="54">
        <f>'Verbrauch je Träger 2019'!J134-'Energiebedarf Sek.Stahl 2050'!I54-('Verbrauch je Träger 2019'!J134-'Energiebedarf Sek.stahl 2019'!I18)</f>
        <v>-1597.6291292517008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2">
        <f>'Verbrauch je Träger 2019'!F135-'Energiebedarf Sek.Stahl 2050'!E55-('Verbrauch je Träger 2019'!F135-'Energiebedarf Sek.stahl 2019'!E19)</f>
        <v>-1184.3368567346938</v>
      </c>
      <c r="F56" s="56">
        <f>'Verbrauch je Träger 2019'!G135-'Energiebedarf Sek.Stahl 2050'!F55-('Verbrauch je Träger 2019'!G135-'Energiebedarf Sek.stahl 2019'!F19)</f>
        <v>-1444.0167440816331</v>
      </c>
      <c r="G56" s="53">
        <f>'Verbrauch je Träger 2019'!H135-'Energiebedarf Sek.Stahl 2050'!G55-('Verbrauch je Träger 2019'!H135-'Energiebedarf Sek.stahl 2019'!G19)</f>
        <v>-1158.7309714285711</v>
      </c>
      <c r="H56" s="55">
        <f>'Verbrauch je Träger 2019'!I135-'Energiebedarf Sek.Stahl 2050'!H55-('Verbrauch je Träger 2019'!I135-'Energiebedarf Sek.stahl 2019'!H19)</f>
        <v>-901.63753714285758</v>
      </c>
      <c r="I56" s="54">
        <f>'Verbrauch je Träger 2019'!J135-'Energiebedarf Sek.Stahl 2050'!I55-('Verbrauch je Träger 2019'!J135-'Energiebedarf Sek.stahl 2019'!I19)</f>
        <v>-810.6231277551019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2">
        <f>'Verbrauch je Träger 2019'!F136-'Energiebedarf Sek.Stahl 2050'!E56-('Verbrauch je Träger 2019'!F136-'Energiebedarf Sek.stahl 2019'!E20)</f>
        <v>-568.3193142857142</v>
      </c>
      <c r="F57" s="56">
        <f>'Verbrauch je Träger 2019'!G136-'Energiebedarf Sek.Stahl 2050'!F56-('Verbrauch je Träger 2019'!G136-'Energiebedarf Sek.stahl 2019'!F20)</f>
        <v>-692.93005714285709</v>
      </c>
      <c r="G57" s="53">
        <f>'Verbrauch je Träger 2019'!H136-'Energiebedarf Sek.Stahl 2050'!G56-('Verbrauch je Träger 2019'!H136-'Energiebedarf Sek.stahl 2019'!G20)</f>
        <v>-556.0319999999997</v>
      </c>
      <c r="H57" s="55">
        <f>'Verbrauch je Träger 2019'!I136-'Energiebedarf Sek.Stahl 2050'!H56-('Verbrauch je Träger 2019'!I136-'Energiebedarf Sek.stahl 2019'!H20)</f>
        <v>-432.66240000000016</v>
      </c>
      <c r="I57" s="54">
        <f>'Verbrauch je Träger 2019'!J136-'Energiebedarf Sek.Stahl 2050'!I56-('Verbrauch je Träger 2019'!J136-'Energiebedarf Sek.stahl 2019'!I20)</f>
        <v>-388.98796190476173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2">
        <f>'Verbrauch je Träger 2019'!F137-'Energiebedarf Sek.Stahl 2050'!E57-('Verbrauch je Träger 2019'!F137-'Energiebedarf Sek.stahl 2019'!E21)</f>
        <v>-3044.5677551020399</v>
      </c>
      <c r="F58" s="56">
        <f>'Verbrauch je Träger 2019'!G137-'Energiebedarf Sek.Stahl 2050'!F57-('Verbrauch je Träger 2019'!G137-'Energiebedarf Sek.stahl 2019'!F21)</f>
        <v>-3712.1253061224488</v>
      </c>
      <c r="G58" s="53">
        <f>'Verbrauch je Träger 2019'!H137-'Energiebedarf Sek.Stahl 2050'!G57-('Verbrauch je Träger 2019'!H137-'Energiebedarf Sek.stahl 2019'!G21)</f>
        <v>-2978.7428571428554</v>
      </c>
      <c r="H58" s="55">
        <f>'Verbrauch je Träger 2019'!I137-'Energiebedarf Sek.Stahl 2050'!H57-('Verbrauch je Träger 2019'!I137-'Energiebedarf Sek.stahl 2019'!H21)</f>
        <v>-2317.8342857142852</v>
      </c>
      <c r="I58" s="54">
        <f>'Verbrauch je Träger 2019'!J137-'Energiebedarf Sek.Stahl 2050'!I57-('Verbrauch je Träger 2019'!J137-'Energiebedarf Sek.stahl 2019'!I21)</f>
        <v>-2083.8640816326515</v>
      </c>
    </row>
    <row r="59" spans="3:9" x14ac:dyDescent="0.25">
      <c r="C59" s="8" t="str">
        <f t="shared" ref="C59:D71" si="1">C94</f>
        <v>Hungaria</v>
      </c>
      <c r="D59" s="8" t="str">
        <f t="shared" si="1"/>
        <v>Dunauijvaros</v>
      </c>
      <c r="E59" s="52">
        <f>'Verbrauch je Träger 2019'!F138-'Energiebedarf Sek.Stahl 2050'!E58-('Verbrauch je Träger 2019'!F138-'Energiebedarf Sek.stahl 2019'!E22)</f>
        <v>-811.88473469387736</v>
      </c>
      <c r="F59" s="56">
        <f>'Verbrauch je Träger 2019'!G138-'Energiebedarf Sek.Stahl 2050'!F58-('Verbrauch je Träger 2019'!G138-'Energiebedarf Sek.stahl 2019'!F22)</f>
        <v>-989.90008163265293</v>
      </c>
      <c r="G59" s="53">
        <f>'Verbrauch je Träger 2019'!H138-'Energiebedarf Sek.Stahl 2050'!G58-('Verbrauch je Träger 2019'!H138-'Energiebedarf Sek.stahl 2019'!G22)</f>
        <v>-794.33142857142866</v>
      </c>
      <c r="H59" s="55">
        <f>'Verbrauch je Träger 2019'!I138-'Energiebedarf Sek.Stahl 2050'!H58-('Verbrauch je Träger 2019'!I138-'Energiebedarf Sek.stahl 2019'!H22)</f>
        <v>-618.08914285714309</v>
      </c>
      <c r="I59" s="54">
        <f>'Verbrauch je Träger 2019'!J138-'Energiebedarf Sek.Stahl 2050'!I58-('Verbrauch je Träger 2019'!J138-'Energiebedarf Sek.stahl 2019'!I22)</f>
        <v>-555.69708843537455</v>
      </c>
    </row>
    <row r="60" spans="3:9" x14ac:dyDescent="0.25">
      <c r="C60" s="8" t="str">
        <f t="shared" si="1"/>
        <v>Italy</v>
      </c>
      <c r="D60" s="8" t="str">
        <f t="shared" si="1"/>
        <v>Taranto</v>
      </c>
      <c r="E60" s="52">
        <f>'Verbrauch je Träger 2019'!F139-'Energiebedarf Sek.Stahl 2050'!E59-('Verbrauch je Träger 2019'!F139-'Energiebedarf Sek.stahl 2019'!E23)</f>
        <v>-4313.1376530612251</v>
      </c>
      <c r="F60" s="56">
        <f>'Verbrauch je Träger 2019'!G139-'Energiebedarf Sek.Stahl 2050'!F59-('Verbrauch je Träger 2019'!G139-'Energiebedarf Sek.stahl 2019'!F23)</f>
        <v>-5258.844183673471</v>
      </c>
      <c r="G60" s="53">
        <f>'Verbrauch je Träger 2019'!H139-'Energiebedarf Sek.Stahl 2050'!G59-('Verbrauch je Träger 2019'!H139-'Energiebedarf Sek.stahl 2019'!G23)</f>
        <v>-4219.8857142857123</v>
      </c>
      <c r="H60" s="55">
        <f>'Verbrauch je Träger 2019'!I139-'Energiebedarf Sek.Stahl 2050'!H59-('Verbrauch je Träger 2019'!I139-'Energiebedarf Sek.stahl 2019'!H23)</f>
        <v>-3283.5985714285707</v>
      </c>
      <c r="I60" s="54">
        <f>'Verbrauch je Träger 2019'!J139-'Energiebedarf Sek.Stahl 2050'!I59-('Verbrauch je Träger 2019'!J139-'Energiebedarf Sek.stahl 2019'!I23)</f>
        <v>-2952.1407823129248</v>
      </c>
    </row>
    <row r="61" spans="3:9" x14ac:dyDescent="0.25">
      <c r="C61" s="8" t="str">
        <f t="shared" si="1"/>
        <v>Netherlands</v>
      </c>
      <c r="D61" s="8" t="str">
        <f t="shared" si="1"/>
        <v>Ijmuiden</v>
      </c>
      <c r="E61" s="52">
        <f>'Verbrauch je Träger 2019'!F140-'Energiebedarf Sek.Stahl 2050'!E60-('Verbrauch je Träger 2019'!F140-'Energiebedarf Sek.stahl 2019'!E24)</f>
        <v>-3458.1215418367356</v>
      </c>
      <c r="F61" s="56">
        <f>'Verbrauch je Träger 2019'!G140-'Energiebedarf Sek.Stahl 2050'!F60-('Verbrauch je Träger 2019'!G140-'Energiebedarf Sek.stahl 2019'!F24)</f>
        <v>-4216.3556602040808</v>
      </c>
      <c r="G61" s="53">
        <f>'Verbrauch je Träger 2019'!H140-'Energiebedarf Sek.Stahl 2050'!G60-('Verbrauch je Träger 2019'!H140-'Energiebedarf Sek.stahl 2019'!G24)</f>
        <v>-3383.3554285714272</v>
      </c>
      <c r="H61" s="55">
        <f>'Verbrauch je Träger 2019'!I140-'Energiebedarf Sek.Stahl 2050'!H60-('Verbrauch je Träger 2019'!I140-'Energiebedarf Sek.stahl 2019'!H24)</f>
        <v>-2632.6734428571435</v>
      </c>
      <c r="I61" s="54">
        <f>'Verbrauch je Träger 2019'!J140-'Energiebedarf Sek.Stahl 2050'!I60-('Verbrauch je Träger 2019'!J140-'Energiebedarf Sek.stahl 2019'!I24)</f>
        <v>-2366.9222860544214</v>
      </c>
    </row>
    <row r="62" spans="3:9" x14ac:dyDescent="0.25">
      <c r="C62" s="8" t="str">
        <f t="shared" si="1"/>
        <v>Poland</v>
      </c>
      <c r="D62" s="8" t="str">
        <f t="shared" si="1"/>
        <v>Krakow</v>
      </c>
      <c r="E62" s="52">
        <f>'Verbrauch je Träger 2019'!F141-'Energiebedarf Sek.Stahl 2050'!E61-('Verbrauch je Träger 2019'!F141-'Energiebedarf Sek.stahl 2019'!E25)</f>
        <v>-1382.7411887755097</v>
      </c>
      <c r="F62" s="56">
        <f>'Verbrauch je Träger 2019'!G141-'Energiebedarf Sek.Stahl 2050'!F61-('Verbrauch je Träger 2019'!G141-'Energiebedarf Sek.stahl 2019'!F25)</f>
        <v>-1685.9235765306121</v>
      </c>
      <c r="G62" s="53">
        <f>'Verbrauch je Träger 2019'!H141-'Energiebedarf Sek.Stahl 2050'!G61-('Verbrauch je Träger 2019'!H141-'Energiebedarf Sek.stahl 2019'!G25)</f>
        <v>-1352.8457142857133</v>
      </c>
      <c r="H62" s="55">
        <f>'Verbrauch je Träger 2019'!I141-'Energiebedarf Sek.Stahl 2050'!H61-('Verbrauch je Träger 2019'!I141-'Energiebedarf Sek.stahl 2019'!H25)</f>
        <v>-1052.6830714285716</v>
      </c>
      <c r="I62" s="54">
        <f>'Verbrauch je Träger 2019'!J141-'Energiebedarf Sek.Stahl 2050'!I61-('Verbrauch je Träger 2019'!J141-'Energiebedarf Sek.stahl 2019'!I25)</f>
        <v>-946.4216037414958</v>
      </c>
    </row>
    <row r="63" spans="3:9" x14ac:dyDescent="0.25">
      <c r="C63" s="8" t="str">
        <f t="shared" si="1"/>
        <v>Poland</v>
      </c>
      <c r="D63" s="8" t="str">
        <f t="shared" si="1"/>
        <v>Dabrowa Gornicza</v>
      </c>
      <c r="E63" s="52">
        <f>'Verbrauch je Träger 2019'!F142-'Energiebedarf Sek.Stahl 2050'!E62-('Verbrauch je Träger 2019'!F142-'Energiebedarf Sek.stahl 2019'!E26)</f>
        <v>-1382.7411887755097</v>
      </c>
      <c r="F63" s="56">
        <f>'Verbrauch je Träger 2019'!G142-'Energiebedarf Sek.Stahl 2050'!F62-('Verbrauch je Träger 2019'!G142-'Energiebedarf Sek.stahl 2019'!F26)</f>
        <v>-1685.9235765306121</v>
      </c>
      <c r="G63" s="53">
        <f>'Verbrauch je Träger 2019'!H142-'Energiebedarf Sek.Stahl 2050'!G62-('Verbrauch je Träger 2019'!H142-'Energiebedarf Sek.stahl 2019'!G26)</f>
        <v>-1352.8457142857133</v>
      </c>
      <c r="H63" s="55">
        <f>'Verbrauch je Träger 2019'!I142-'Energiebedarf Sek.Stahl 2050'!H62-('Verbrauch je Träger 2019'!I142-'Energiebedarf Sek.stahl 2019'!H26)</f>
        <v>-1052.6830714285716</v>
      </c>
      <c r="I63" s="54">
        <f>'Verbrauch je Träger 2019'!J142-'Energiebedarf Sek.Stahl 2050'!I62-('Verbrauch je Träger 2019'!J142-'Energiebedarf Sek.stahl 2019'!I26)</f>
        <v>-946.4216037414958</v>
      </c>
    </row>
    <row r="64" spans="3:9" x14ac:dyDescent="0.25">
      <c r="C64" s="8" t="str">
        <f t="shared" si="1"/>
        <v>Romania</v>
      </c>
      <c r="D64" s="8" t="str">
        <f t="shared" si="1"/>
        <v>Galati</v>
      </c>
      <c r="E64" s="52">
        <f>'Verbrauch je Träger 2019'!F143-'Energiebedarf Sek.Stahl 2050'!E63-('Verbrauch je Träger 2019'!F143-'Energiebedarf Sek.stahl 2019'!E27)</f>
        <v>-1040.2273163265304</v>
      </c>
      <c r="F64" s="56">
        <f>'Verbrauch je Träger 2019'!G143-'Energiebedarf Sek.Stahl 2050'!F63-('Verbrauch je Träger 2019'!G143-'Energiebedarf Sek.stahl 2019'!F27)</f>
        <v>-1268.3094795918369</v>
      </c>
      <c r="G64" s="53">
        <f>'Verbrauch je Träger 2019'!H143-'Energiebedarf Sek.Stahl 2050'!G63-('Verbrauch je Träger 2019'!H143-'Energiebedarf Sek.stahl 2019'!G27)</f>
        <v>-1017.7371428571423</v>
      </c>
      <c r="H64" s="55">
        <f>'Verbrauch je Träger 2019'!I143-'Energiebedarf Sek.Stahl 2050'!H63-('Verbrauch je Träger 2019'!I143-'Energiebedarf Sek.stahl 2019'!H27)</f>
        <v>-791.92671428571384</v>
      </c>
      <c r="I64" s="54">
        <f>'Verbrauch je Träger 2019'!J143-'Energiebedarf Sek.Stahl 2050'!I63-('Verbrauch je Träger 2019'!J143-'Energiebedarf Sek.stahl 2019'!I27)</f>
        <v>-711.98689455782323</v>
      </c>
    </row>
    <row r="65" spans="3:9" x14ac:dyDescent="0.25">
      <c r="C65" s="8" t="str">
        <f t="shared" si="1"/>
        <v>Slovakia</v>
      </c>
      <c r="D65" s="8" t="str">
        <f t="shared" si="1"/>
        <v>Kosice</v>
      </c>
      <c r="E65" s="52">
        <f>'Verbrauch je Träger 2019'!F144-'Energiebedarf Sek.Stahl 2050'!E64-('Verbrauch je Träger 2019'!F144-'Energiebedarf Sek.stahl 2019'!E28)</f>
        <v>-2283.4258163265304</v>
      </c>
      <c r="F65" s="56">
        <f>'Verbrauch je Träger 2019'!G144-'Energiebedarf Sek.Stahl 2050'!F64-('Verbrauch je Träger 2019'!G144-'Energiebedarf Sek.stahl 2019'!F28)</f>
        <v>-2784.0939795918366</v>
      </c>
      <c r="G65" s="53">
        <f>'Verbrauch je Träger 2019'!H144-'Energiebedarf Sek.Stahl 2050'!G64-('Verbrauch je Träger 2019'!H144-'Energiebedarf Sek.stahl 2019'!G28)</f>
        <v>-2234.057142857142</v>
      </c>
      <c r="H65" s="55">
        <f>'Verbrauch je Träger 2019'!I144-'Energiebedarf Sek.Stahl 2050'!H64-('Verbrauch je Träger 2019'!I144-'Energiebedarf Sek.stahl 2019'!H28)</f>
        <v>-1738.3757142857139</v>
      </c>
      <c r="I65" s="54">
        <f>'Verbrauch je Träger 2019'!J144-'Energiebedarf Sek.Stahl 2050'!I64-('Verbrauch je Träger 2019'!J144-'Energiebedarf Sek.stahl 2019'!I28)</f>
        <v>-1562.8980612244895</v>
      </c>
    </row>
    <row r="66" spans="3:9" x14ac:dyDescent="0.25">
      <c r="C66" s="8" t="str">
        <f t="shared" si="1"/>
        <v>Spain</v>
      </c>
      <c r="D66" s="8" t="str">
        <f t="shared" si="1"/>
        <v>Gijon</v>
      </c>
      <c r="E66" s="52">
        <f>'Verbrauch je Träger 2019'!F145-'Energiebedarf Sek.Stahl 2050'!E65-('Verbrauch je Träger 2019'!F145-'Energiebedarf Sek.stahl 2019'!E29)</f>
        <v>-1205.141403061225</v>
      </c>
      <c r="F66" s="56">
        <f>'Verbrauch je Träger 2019'!G145-'Energiebedarf Sek.Stahl 2050'!F65-('Verbrauch je Träger 2019'!G145-'Energiebedarf Sek.stahl 2019'!F29)</f>
        <v>-1469.3829336734689</v>
      </c>
      <c r="G66" s="53">
        <f>'Verbrauch je Träger 2019'!H145-'Energiebedarf Sek.Stahl 2050'!G65-('Verbrauch je Träger 2019'!H145-'Energiebedarf Sek.stahl 2019'!G29)</f>
        <v>-1179.0857142857144</v>
      </c>
      <c r="H66" s="55">
        <f>'Verbrauch je Träger 2019'!I145-'Energiebedarf Sek.Stahl 2050'!H65-('Verbrauch je Träger 2019'!I145-'Energiebedarf Sek.stahl 2019'!H29)</f>
        <v>-917.47607142857123</v>
      </c>
      <c r="I66" s="54">
        <f>'Verbrauch je Träger 2019'!J145-'Energiebedarf Sek.Stahl 2050'!I65-('Verbrauch je Träger 2019'!J145-'Energiebedarf Sek.stahl 2019'!I29)</f>
        <v>-824.86286564625834</v>
      </c>
    </row>
    <row r="67" spans="3:9" x14ac:dyDescent="0.25">
      <c r="C67" s="8" t="str">
        <f t="shared" si="1"/>
        <v>Spain</v>
      </c>
      <c r="D67" s="8" t="str">
        <f t="shared" si="1"/>
        <v>Aviles</v>
      </c>
      <c r="E67" s="52">
        <f>'Verbrauch je Träger 2019'!F146-'Energiebedarf Sek.Stahl 2050'!E66-('Verbrauch je Träger 2019'!F146-'Energiebedarf Sek.stahl 2019'!E30)</f>
        <v>-1205.141403061225</v>
      </c>
      <c r="F67" s="56">
        <f>'Verbrauch je Träger 2019'!G146-'Energiebedarf Sek.Stahl 2050'!F66-('Verbrauch je Träger 2019'!G146-'Energiebedarf Sek.stahl 2019'!F30)</f>
        <v>-1469.3829336734689</v>
      </c>
      <c r="G67" s="53">
        <f>'Verbrauch je Träger 2019'!H146-'Energiebedarf Sek.Stahl 2050'!G66-('Verbrauch je Träger 2019'!H146-'Energiebedarf Sek.stahl 2019'!G30)</f>
        <v>-1179.0857142857144</v>
      </c>
      <c r="H67" s="55">
        <f>'Verbrauch je Träger 2019'!I146-'Energiebedarf Sek.Stahl 2050'!H66-('Verbrauch je Träger 2019'!I146-'Energiebedarf Sek.stahl 2019'!H30)</f>
        <v>-917.47607142857123</v>
      </c>
      <c r="I67" s="54">
        <f>'Verbrauch je Träger 2019'!J146-'Energiebedarf Sek.Stahl 2050'!I66-('Verbrauch je Träger 2019'!J146-'Energiebedarf Sek.stahl 2019'!I30)</f>
        <v>-824.86286564625834</v>
      </c>
    </row>
    <row r="68" spans="3:9" x14ac:dyDescent="0.25">
      <c r="C68" s="8" t="str">
        <f t="shared" si="1"/>
        <v>Sweden</v>
      </c>
      <c r="D68" s="8" t="str">
        <f t="shared" si="1"/>
        <v>Lulea</v>
      </c>
      <c r="E68" s="52">
        <f>'Verbrauch je Träger 2019'!F147-'Energiebedarf Sek.Stahl 2050'!E67-('Verbrauch je Träger 2019'!F147-'Energiebedarf Sek.stahl 2019'!E31)</f>
        <v>-1167.0843061224491</v>
      </c>
      <c r="F68" s="56">
        <f>'Verbrauch je Träger 2019'!G147-'Energiebedarf Sek.Stahl 2050'!F67-('Verbrauch je Träger 2019'!G147-'Energiebedarf Sek.stahl 2019'!F31)</f>
        <v>-1422.981367346938</v>
      </c>
      <c r="G68" s="53">
        <f>'Verbrauch je Träger 2019'!H147-'Energiebedarf Sek.Stahl 2050'!G67-('Verbrauch je Träger 2019'!H147-'Energiebedarf Sek.stahl 2019'!G31)</f>
        <v>-1141.8514285714286</v>
      </c>
      <c r="H68" s="55">
        <f>'Verbrauch je Träger 2019'!I147-'Energiebedarf Sek.Stahl 2050'!H67-('Verbrauch je Träger 2019'!I147-'Energiebedarf Sek.stahl 2019'!H31)</f>
        <v>-888.50314285714285</v>
      </c>
      <c r="I68" s="54">
        <f>'Verbrauch je Träger 2019'!J147-'Energiebedarf Sek.Stahl 2050'!I67-('Verbrauch je Träger 2019'!J147-'Energiebedarf Sek.stahl 2019'!I31)</f>
        <v>-798.81456462585038</v>
      </c>
    </row>
    <row r="69" spans="3:9" x14ac:dyDescent="0.25">
      <c r="C69" s="8" t="str">
        <f t="shared" si="1"/>
        <v>Sweden</v>
      </c>
      <c r="D69" s="8" t="str">
        <f t="shared" si="1"/>
        <v>Oxeloesund</v>
      </c>
      <c r="E69" s="52">
        <f>'Verbrauch je Träger 2019'!F148-'Energiebedarf Sek.Stahl 2050'!E68-('Verbrauch je Träger 2019'!F148-'Energiebedarf Sek.stahl 2019'!E32)</f>
        <v>-761.14193877550997</v>
      </c>
      <c r="F69" s="56">
        <f>'Verbrauch je Träger 2019'!G148-'Energiebedarf Sek.Stahl 2050'!F68-('Verbrauch je Träger 2019'!G148-'Energiebedarf Sek.stahl 2019'!F32)</f>
        <v>-928.0313265306122</v>
      </c>
      <c r="G69" s="53">
        <f>'Verbrauch je Träger 2019'!H148-'Energiebedarf Sek.Stahl 2050'!G68-('Verbrauch je Träger 2019'!H148-'Energiebedarf Sek.stahl 2019'!G32)</f>
        <v>-744.68571428571386</v>
      </c>
      <c r="H69" s="55">
        <f>'Verbrauch je Träger 2019'!I148-'Energiebedarf Sek.Stahl 2050'!H68-('Verbrauch je Träger 2019'!I148-'Energiebedarf Sek.stahl 2019'!H32)</f>
        <v>-579.4585714285713</v>
      </c>
      <c r="I69" s="54">
        <f>'Verbrauch je Träger 2019'!J148-'Energiebedarf Sek.Stahl 2050'!I68-('Verbrauch je Träger 2019'!J148-'Energiebedarf Sek.stahl 2019'!I32)</f>
        <v>-520.96602040816288</v>
      </c>
    </row>
    <row r="70" spans="3:9" x14ac:dyDescent="0.25">
      <c r="C70" s="8" t="str">
        <f t="shared" si="1"/>
        <v>United Kingdom</v>
      </c>
      <c r="D70" s="8" t="str">
        <f t="shared" si="1"/>
        <v>Port Talbot</v>
      </c>
      <c r="E70" s="52">
        <f>'Verbrauch je Träger 2019'!F149-'Energiebedarf Sek.Stahl 2050'!E69-('Verbrauch je Träger 2019'!F149-'Energiebedarf Sek.stahl 2019'!E33)</f>
        <v>-1920.6148255102044</v>
      </c>
      <c r="F70" s="56">
        <f>'Verbrauch je Träger 2019'!G149-'Energiebedarf Sek.Stahl 2050'!F69-('Verbrauch je Träger 2019'!G149-'Energiebedarf Sek.stahl 2019'!F33)</f>
        <v>-2341.7323806122449</v>
      </c>
      <c r="G70" s="53">
        <f>'Verbrauch je Träger 2019'!H149-'Energiebedarf Sek.Stahl 2050'!G69-('Verbrauch je Träger 2019'!H149-'Energiebedarf Sek.stahl 2019'!G33)</f>
        <v>-1879.0902857142855</v>
      </c>
      <c r="H70" s="55">
        <f>'Verbrauch je Träger 2019'!I149-'Energiebedarf Sek.Stahl 2050'!H69-('Verbrauch je Träger 2019'!I149-'Energiebedarf Sek.stahl 2019'!H33)</f>
        <v>-1462.1671285714283</v>
      </c>
      <c r="I70" s="54">
        <f>'Verbrauch je Träger 2019'!J149-'Energiebedarf Sek.Stahl 2050'!I69-('Verbrauch je Träger 2019'!J149-'Energiebedarf Sek.stahl 2019'!I33)</f>
        <v>-1314.5709248299318</v>
      </c>
    </row>
    <row r="71" spans="3:9" x14ac:dyDescent="0.25">
      <c r="C71" s="8" t="str">
        <f t="shared" si="1"/>
        <v>United Kingdom</v>
      </c>
      <c r="D71" s="8" t="str">
        <f t="shared" si="1"/>
        <v>Scunthorpe</v>
      </c>
      <c r="E71" s="52">
        <f>'Verbrauch je Träger 2019'!F150-'Energiebedarf Sek.Stahl 2050'!E70-('Verbrauch je Träger 2019'!F150-'Energiebedarf Sek.stahl 2019'!E34)</f>
        <v>-1420.7982857142852</v>
      </c>
      <c r="F71" s="56">
        <f>'Verbrauch je Träger 2019'!G150-'Energiebedarf Sek.Stahl 2050'!F70-('Verbrauch je Träger 2019'!G150-'Energiebedarf Sek.stahl 2019'!F34)</f>
        <v>-1732.3251428571421</v>
      </c>
      <c r="G71" s="53">
        <f>'Verbrauch je Träger 2019'!H150-'Energiebedarf Sek.Stahl 2050'!G70-('Verbrauch je Träger 2019'!H150-'Energiebedarf Sek.stahl 2019'!G34)</f>
        <v>-1390.079999999999</v>
      </c>
      <c r="H71" s="55">
        <f>'Verbrauch je Träger 2019'!I150-'Energiebedarf Sek.Stahl 2050'!H70-('Verbrauch je Träger 2019'!I150-'Energiebedarf Sek.stahl 2019'!H34)</f>
        <v>-1081.6559999999999</v>
      </c>
      <c r="I71" s="54">
        <f>'Verbrauch je Träger 2019'!J150-'Energiebedarf Sek.Stahl 2050'!I70-('Verbrauch je Träger 2019'!J150-'Energiebedarf Sek.stahl 2019'!I34)</f>
        <v>-972.46990476190513</v>
      </c>
    </row>
    <row r="74" spans="3:9" ht="42.75" customHeight="1" x14ac:dyDescent="0.35">
      <c r="C74" s="78" t="s">
        <v>117</v>
      </c>
      <c r="D74" s="78"/>
      <c r="E74" s="78"/>
      <c r="F74" s="78"/>
      <c r="G74" s="78"/>
      <c r="H74" s="78"/>
      <c r="I74" s="78"/>
    </row>
    <row r="76" spans="3:9" ht="15.75" x14ac:dyDescent="0.25">
      <c r="E76" s="86" t="s">
        <v>47</v>
      </c>
      <c r="F76" s="86"/>
      <c r="G76" s="86" t="s">
        <v>43</v>
      </c>
      <c r="H76" s="86"/>
      <c r="I76" s="86"/>
    </row>
    <row r="77" spans="3:9" x14ac:dyDescent="0.25">
      <c r="C77" s="15" t="s">
        <v>55</v>
      </c>
      <c r="D77" s="15" t="s">
        <v>56</v>
      </c>
      <c r="E77" s="70" t="str">
        <f>Studienliste!$F$17</f>
        <v>ISI-05 13</v>
      </c>
      <c r="F77" s="71" t="s">
        <v>51</v>
      </c>
      <c r="G77" s="72" t="str">
        <f>Studienliste!$F$10</f>
        <v>OTTO-01 17</v>
      </c>
      <c r="H77" s="73" t="str">
        <f>Studienliste!$F$8</f>
        <v>TUD-02 20</v>
      </c>
      <c r="I77" s="74" t="str">
        <f>F77</f>
        <v>anderes Projekt</v>
      </c>
    </row>
    <row r="78" spans="3:9" x14ac:dyDescent="0.25">
      <c r="C78" s="8" t="str">
        <f t="shared" ref="C78:D93" si="2">C7</f>
        <v>Austria</v>
      </c>
      <c r="D78" s="8" t="str">
        <f t="shared" si="2"/>
        <v>Donawitz</v>
      </c>
      <c r="E78" s="52">
        <f>'Verbrauch je Träger 2019'!F122-'Energiebedarf Sek.Stahl 2050'!E77-('Verbrauch je Träger 2019'!F122-'Energiebedarf Sek.stahl 2019'!E6)</f>
        <v>-2432.8227000000006</v>
      </c>
      <c r="F78" s="56">
        <f>'Verbrauch je Träger 2019'!G122-'Energiebedarf Sek.Stahl 2050'!F77-('Verbrauch je Träger 2019'!G122-'Energiebedarf Sek.stahl 2019'!F6)</f>
        <v>-2966.2479000000003</v>
      </c>
      <c r="G78" s="53">
        <f>'Verbrauch je Träger 2019'!H122-'Energiebedarf Sek.Stahl 2050'!G77-('Verbrauch je Träger 2019'!H122-'Energiebedarf Sek.stahl 2019'!G6)</f>
        <v>-2380.2240000000002</v>
      </c>
      <c r="H78" s="55">
        <f>'Verbrauch je Träger 2019'!I122-'Energiebedarf Sek.Stahl 2050'!H77-('Verbrauch je Träger 2019'!I122-'Energiebedarf Sek.stahl 2019'!H6)</f>
        <v>-1852.1118000000006</v>
      </c>
      <c r="I78" s="54">
        <f>'Verbrauch je Träger 2019'!J122-'Energiebedarf Sek.Stahl 2050'!I77-('Verbrauch je Träger 2019'!J122-'Energiebedarf Sek.stahl 2019'!I6)</f>
        <v>-1665.1532333333334</v>
      </c>
    </row>
    <row r="79" spans="3:9" x14ac:dyDescent="0.25">
      <c r="C79" s="8" t="str">
        <f t="shared" si="2"/>
        <v>Austria</v>
      </c>
      <c r="D79" s="8" t="str">
        <f t="shared" si="2"/>
        <v>Linz</v>
      </c>
      <c r="E79" s="52">
        <f>'Verbrauch je Träger 2019'!F123-'Energiebedarf Sek.Stahl 2050'!E78-('Verbrauch je Träger 2019'!F123-'Energiebedarf Sek.stahl 2019'!E7)</f>
        <v>-2432.8227000000006</v>
      </c>
      <c r="F79" s="56">
        <f>'Verbrauch je Träger 2019'!G123-'Energiebedarf Sek.Stahl 2050'!F78-('Verbrauch je Träger 2019'!G123-'Energiebedarf Sek.stahl 2019'!F7)</f>
        <v>-2966.2479000000003</v>
      </c>
      <c r="G79" s="53">
        <f>'Verbrauch je Träger 2019'!H123-'Energiebedarf Sek.Stahl 2050'!G78-('Verbrauch je Träger 2019'!H123-'Energiebedarf Sek.stahl 2019'!G7)</f>
        <v>-2380.2240000000002</v>
      </c>
      <c r="H79" s="55">
        <f>'Verbrauch je Träger 2019'!I123-'Energiebedarf Sek.Stahl 2050'!H78-('Verbrauch je Träger 2019'!I123-'Energiebedarf Sek.stahl 2019'!H7)</f>
        <v>-1852.1118000000006</v>
      </c>
      <c r="I79" s="54">
        <f>'Verbrauch je Träger 2019'!J123-'Energiebedarf Sek.Stahl 2050'!I78-('Verbrauch je Träger 2019'!J123-'Energiebedarf Sek.stahl 2019'!I7)</f>
        <v>-1665.1532333333334</v>
      </c>
    </row>
    <row r="80" spans="3:9" x14ac:dyDescent="0.25">
      <c r="C80" s="8" t="str">
        <f t="shared" si="2"/>
        <v>Belgium</v>
      </c>
      <c r="D80" s="8" t="str">
        <f t="shared" si="2"/>
        <v>Ghent</v>
      </c>
      <c r="E80" s="52">
        <f>'Verbrauch je Träger 2019'!F124-'Energiebedarf Sek.Stahl 2050'!E79-('Verbrauch je Träger 2019'!F124-'Energiebedarf Sek.stahl 2019'!E8)</f>
        <v>-3514.1488775510206</v>
      </c>
      <c r="F80" s="56">
        <f>'Verbrauch je Träger 2019'!G124-'Energiebedarf Sek.Stahl 2050'!F79-('Verbrauch je Träger 2019'!G124-'Energiebedarf Sek.stahl 2019'!F8)</f>
        <v>-4284.6676530612258</v>
      </c>
      <c r="G80" s="53">
        <f>'Verbrauch je Träger 2019'!H124-'Energiebedarf Sek.Stahl 2050'!G79-('Verbrauch je Träger 2019'!H124-'Energiebedarf Sek.stahl 2019'!G8)</f>
        <v>-3438.1714285714279</v>
      </c>
      <c r="H80" s="55">
        <f>'Verbrauch je Träger 2019'!I124-'Energiebedarf Sek.Stahl 2050'!H79-('Verbrauch je Träger 2019'!I124-'Energiebedarf Sek.stahl 2019'!H8)</f>
        <v>-2675.3271428571443</v>
      </c>
      <c r="I80" s="54">
        <f>'Verbrauch je Träger 2019'!J124-'Energiebedarf Sek.Stahl 2050'!I79-('Verbrauch je Träger 2019'!J124-'Energiebedarf Sek.stahl 2019'!I8)</f>
        <v>-2405.2703741496589</v>
      </c>
    </row>
    <row r="81" spans="3:9" x14ac:dyDescent="0.25">
      <c r="C81" s="8" t="str">
        <f t="shared" si="2"/>
        <v>Czech Republic</v>
      </c>
      <c r="D81" s="8" t="str">
        <f t="shared" si="2"/>
        <v>Trinec</v>
      </c>
      <c r="E81" s="52">
        <f>'Verbrauch je Träger 2019'!F125-'Energiebedarf Sek.Stahl 2050'!E80-('Verbrauch je Träger 2019'!F125-'Energiebedarf Sek.stahl 2019'!E9)</f>
        <v>-1665.5131285714288</v>
      </c>
      <c r="F81" s="56">
        <f>'Verbrauch je Träger 2019'!G125-'Energiebedarf Sek.Stahl 2050'!F80-('Verbrauch je Träger 2019'!G125-'Energiebedarf Sek.stahl 2019'!F9)</f>
        <v>-2030.6966142857145</v>
      </c>
      <c r="G81" s="53">
        <f>'Verbrauch je Träger 2019'!H125-'Energiebedarf Sek.Stahl 2050'!G80-('Verbrauch je Träger 2019'!H125-'Energiebedarf Sek.stahl 2019'!G9)</f>
        <v>-1629.5039999999999</v>
      </c>
      <c r="H81" s="55">
        <f>'Verbrauch je Träger 2019'!I125-'Energiebedarf Sek.Stahl 2050'!H80-('Verbrauch je Träger 2019'!I125-'Energiebedarf Sek.stahl 2019'!H9)</f>
        <v>-1267.9578000000001</v>
      </c>
      <c r="I81" s="54">
        <f>'Verbrauch je Träger 2019'!J125-'Energiebedarf Sek.Stahl 2050'!I80-('Verbrauch je Träger 2019'!J125-'Energiebedarf Sek.stahl 2019'!I9)</f>
        <v>-1139.9657571428575</v>
      </c>
    </row>
    <row r="82" spans="3:9" x14ac:dyDescent="0.25">
      <c r="C82" s="8" t="str">
        <f t="shared" si="2"/>
        <v>Finland</v>
      </c>
      <c r="D82" s="8" t="str">
        <f t="shared" si="2"/>
        <v>Raahe</v>
      </c>
      <c r="E82" s="52">
        <f>'Verbrauch je Träger 2019'!F126-'Energiebedarf Sek.Stahl 2050'!E81-('Verbrauch je Träger 2019'!F126-'Energiebedarf Sek.stahl 2019'!E10)</f>
        <v>-1676.4746938775515</v>
      </c>
      <c r="F82" s="56">
        <f>'Verbrauch je Träger 2019'!G126-'Energiebedarf Sek.Stahl 2050'!F81-('Verbrauch je Träger 2019'!G126-'Energiebedarf Sek.stahl 2019'!F10)</f>
        <v>-2044.0616326530617</v>
      </c>
      <c r="G82" s="53">
        <f>'Verbrauch je Träger 2019'!H126-'Energiebedarf Sek.Stahl 2050'!G81-('Verbrauch je Träger 2019'!H126-'Energiebedarf Sek.stahl 2019'!G10)</f>
        <v>-1640.2285714285717</v>
      </c>
      <c r="H82" s="55">
        <f>'Verbrauch je Träger 2019'!I126-'Energiebedarf Sek.Stahl 2050'!H81-('Verbrauch je Träger 2019'!I126-'Energiebedarf Sek.stahl 2019'!H10)</f>
        <v>-1276.3028571428576</v>
      </c>
      <c r="I82" s="54">
        <f>'Verbrauch je Träger 2019'!J126-'Energiebedarf Sek.Stahl 2050'!I81-('Verbrauch je Träger 2019'!J126-'Energiebedarf Sek.stahl 2019'!I10)</f>
        <v>-1147.4684353741495</v>
      </c>
    </row>
    <row r="83" spans="3:9" x14ac:dyDescent="0.25">
      <c r="C83" s="8" t="str">
        <f t="shared" si="2"/>
        <v>France</v>
      </c>
      <c r="D83" s="8" t="str">
        <f t="shared" si="2"/>
        <v>Fos-Sur-Mer</v>
      </c>
      <c r="E83" s="52">
        <f>'Verbrauch je Träger 2019'!F127-'Energiebedarf Sek.Stahl 2050'!E82-('Verbrauch je Träger 2019'!F127-'Energiebedarf Sek.stahl 2019'!E11)</f>
        <v>-2417.9923469387759</v>
      </c>
      <c r="F83" s="56">
        <f>'Verbrauch je Träger 2019'!G127-'Energiebedarf Sek.Stahl 2050'!F82-('Verbrauch je Träger 2019'!G127-'Energiebedarf Sek.stahl 2019'!F11)</f>
        <v>-2948.1658163265311</v>
      </c>
      <c r="G83" s="53">
        <f>'Verbrauch je Träger 2019'!H127-'Energiebedarf Sek.Stahl 2050'!G82-('Verbrauch je Träger 2019'!H127-'Energiebedarf Sek.stahl 2019'!G11)</f>
        <v>-2365.7142857142862</v>
      </c>
      <c r="H83" s="55">
        <f>'Verbrauch je Träger 2019'!I127-'Energiebedarf Sek.Stahl 2050'!H82-('Verbrauch je Träger 2019'!I127-'Energiebedarf Sek.stahl 2019'!H11)</f>
        <v>-1840.8214285714275</v>
      </c>
      <c r="I83" s="54">
        <f>'Verbrauch je Träger 2019'!J127-'Energiebedarf Sek.Stahl 2050'!I82-('Verbrauch je Träger 2019'!J127-'Energiebedarf Sek.stahl 2019'!I11)</f>
        <v>-1655.0025510204086</v>
      </c>
    </row>
    <row r="84" spans="3:9" x14ac:dyDescent="0.25">
      <c r="C84" s="8" t="str">
        <f t="shared" si="2"/>
        <v>France</v>
      </c>
      <c r="D84" s="8" t="str">
        <f t="shared" si="2"/>
        <v>Dunkerque</v>
      </c>
      <c r="E84" s="52">
        <f>'Verbrauch je Träger 2019'!F128-'Energiebedarf Sek.Stahl 2050'!E83-('Verbrauch je Träger 2019'!F128-'Energiebedarf Sek.stahl 2019'!E12)</f>
        <v>-4416.8660204081643</v>
      </c>
      <c r="F84" s="56">
        <f>'Verbrauch je Träger 2019'!G128-'Energiebedarf Sek.Stahl 2050'!F83-('Verbrauch je Träger 2019'!G128-'Energiebedarf Sek.stahl 2019'!F12)</f>
        <v>-5385.3162244897976</v>
      </c>
      <c r="G84" s="53">
        <f>'Verbrauch je Träger 2019'!H128-'Energiebedarf Sek.Stahl 2050'!G83-('Verbrauch je Träger 2019'!H128-'Energiebedarf Sek.stahl 2019'!G12)</f>
        <v>-4321.3714285714286</v>
      </c>
      <c r="H84" s="55">
        <f>'Verbrauch je Träger 2019'!I128-'Energiebedarf Sek.Stahl 2050'!H83-('Verbrauch je Träger 2019'!I128-'Energiebedarf Sek.stahl 2019'!H12)</f>
        <v>-3362.5671428571441</v>
      </c>
      <c r="I84" s="54">
        <f>'Verbrauch je Träger 2019'!J128-'Energiebedarf Sek.Stahl 2050'!I83-('Verbrauch je Träger 2019'!J128-'Energiebedarf Sek.stahl 2019'!I12)</f>
        <v>-3023.1379931972788</v>
      </c>
    </row>
    <row r="85" spans="3:9" x14ac:dyDescent="0.25">
      <c r="C85" s="8" t="str">
        <f t="shared" si="2"/>
        <v>Germany</v>
      </c>
      <c r="D85" s="8" t="str">
        <f t="shared" si="2"/>
        <v>Bremen</v>
      </c>
      <c r="E85" s="52">
        <f>'Verbrauch je Träger 2019'!F129-'Energiebedarf Sek.Stahl 2050'!E84-('Verbrauch je Träger 2019'!F129-'Energiebedarf Sek.stahl 2019'!E13)</f>
        <v>-2127.8332653061225</v>
      </c>
      <c r="F85" s="56">
        <f>'Verbrauch je Träger 2019'!G129-'Energiebedarf Sek.Stahl 2050'!F84-('Verbrauch je Träger 2019'!G129-'Energiebedarf Sek.stahl 2019'!F13)</f>
        <v>-2594.3859183673476</v>
      </c>
      <c r="G85" s="53">
        <f>'Verbrauch je Träger 2019'!H129-'Energiebedarf Sek.Stahl 2050'!G84-('Verbrauch je Träger 2019'!H129-'Energiebedarf Sek.stahl 2019'!G13)</f>
        <v>-2081.8285714285712</v>
      </c>
      <c r="H85" s="55">
        <f>'Verbrauch je Träger 2019'!I129-'Energiebedarf Sek.Stahl 2050'!H84-('Verbrauch je Träger 2019'!I129-'Energiebedarf Sek.stahl 2019'!H13)</f>
        <v>-1619.9228571428575</v>
      </c>
      <c r="I85" s="54">
        <f>'Verbrauch je Träger 2019'!J129-'Energiebedarf Sek.Stahl 2050'!I84-('Verbrauch je Träger 2019'!J129-'Energiebedarf Sek.stahl 2019'!I13)</f>
        <v>-1456.4022448979595</v>
      </c>
    </row>
    <row r="86" spans="3:9" x14ac:dyDescent="0.25">
      <c r="C86" s="8" t="str">
        <f t="shared" si="2"/>
        <v>Germany</v>
      </c>
      <c r="D86" s="8" t="str">
        <f t="shared" si="2"/>
        <v>Voelklingen</v>
      </c>
      <c r="E86" s="52">
        <f>'Verbrauch je Träger 2019'!F130-'Energiebedarf Sek.Stahl 2050'!E85-('Verbrauch je Träger 2019'!F130-'Energiebedarf Sek.stahl 2019'!E14)</f>
        <v>-1793.8279224489797</v>
      </c>
      <c r="F86" s="56">
        <f>'Verbrauch je Träger 2019'!G130-'Energiebedarf Sek.Stahl 2050'!F85-('Verbrauch je Träger 2019'!G130-'Energiebedarf Sek.stahl 2019'!F14)</f>
        <v>-2187.1459469387764</v>
      </c>
      <c r="G86" s="53">
        <f>'Verbrauch je Träger 2019'!H130-'Energiebedarf Sek.Stahl 2050'!G85-('Verbrauch je Träger 2019'!H130-'Energiebedarf Sek.stahl 2019'!G14)</f>
        <v>-1755.0445714285715</v>
      </c>
      <c r="H86" s="55">
        <f>'Verbrauch je Träger 2019'!I130-'Energiebedarf Sek.Stahl 2050'!H85-('Verbrauch je Träger 2019'!I130-'Energiebedarf Sek.stahl 2019'!H14)</f>
        <v>-1365.6440571428575</v>
      </c>
      <c r="I86" s="54">
        <f>'Verbrauch je Träger 2019'!J130-'Energiebedarf Sek.Stahl 2050'!I85-('Verbrauch je Träger 2019'!J130-'Energiebedarf Sek.stahl 2019'!I14)</f>
        <v>-1227.7912258503402</v>
      </c>
    </row>
    <row r="87" spans="3:9" x14ac:dyDescent="0.25">
      <c r="C87" s="8" t="str">
        <f t="shared" si="2"/>
        <v>Germany</v>
      </c>
      <c r="D87" s="8" t="str">
        <f t="shared" si="2"/>
        <v>Eisenhuettenstadt</v>
      </c>
      <c r="E87" s="52">
        <f>'Verbrauch je Träger 2019'!F131-'Energiebedarf Sek.Stahl 2050'!E86-('Verbrauch je Träger 2019'!F131-'Energiebedarf Sek.stahl 2019'!E15)</f>
        <v>-1386.3156122448981</v>
      </c>
      <c r="F87" s="56">
        <f>'Verbrauch je Träger 2019'!G131-'Energiebedarf Sek.Stahl 2050'!F86-('Verbrauch je Träger 2019'!G131-'Energiebedarf Sek.stahl 2019'!F15)</f>
        <v>-1690.2817346938782</v>
      </c>
      <c r="G87" s="53">
        <f>'Verbrauch je Träger 2019'!H131-'Energiebedarf Sek.Stahl 2050'!G86-('Verbrauch je Träger 2019'!H131-'Energiebedarf Sek.stahl 2019'!G15)</f>
        <v>-1356.3428571428572</v>
      </c>
      <c r="H87" s="55">
        <f>'Verbrauch je Träger 2019'!I131-'Energiebedarf Sek.Stahl 2050'!H86-('Verbrauch je Träger 2019'!I131-'Energiebedarf Sek.stahl 2019'!H15)</f>
        <v>-1055.4042857142854</v>
      </c>
      <c r="I87" s="54">
        <f>'Verbrauch je Träger 2019'!J131-'Energiebedarf Sek.Stahl 2050'!I86-('Verbrauch je Träger 2019'!J131-'Energiebedarf Sek.stahl 2019'!I15)</f>
        <v>-948.86812925170079</v>
      </c>
    </row>
    <row r="88" spans="3:9" x14ac:dyDescent="0.25">
      <c r="C88" s="8" t="str">
        <f t="shared" si="2"/>
        <v>Germany</v>
      </c>
      <c r="D88" s="8" t="str">
        <f t="shared" si="2"/>
        <v>Duisburg-Huckingen</v>
      </c>
      <c r="E88" s="52">
        <f>'Verbrauch je Träger 2019'!F132-'Energiebedarf Sek.Stahl 2050'!E87-('Verbrauch je Träger 2019'!F132-'Energiebedarf Sek.stahl 2019'!E16)</f>
        <v>-3223.9897959183672</v>
      </c>
      <c r="F88" s="56">
        <f>'Verbrauch je Träger 2019'!G132-'Energiebedarf Sek.Stahl 2050'!F87-('Verbrauch je Träger 2019'!G132-'Energiebedarf Sek.stahl 2019'!F16)</f>
        <v>-3930.8877551020414</v>
      </c>
      <c r="G88" s="53">
        <f>'Verbrauch je Träger 2019'!H132-'Energiebedarf Sek.Stahl 2050'!G87-('Verbrauch je Träger 2019'!H132-'Energiebedarf Sek.stahl 2019'!G16)</f>
        <v>-3154.2857142857147</v>
      </c>
      <c r="H88" s="55">
        <f>'Verbrauch je Träger 2019'!I132-'Energiebedarf Sek.Stahl 2050'!H87-('Verbrauch je Träger 2019'!I132-'Energiebedarf Sek.stahl 2019'!H16)</f>
        <v>-2454.4285714285725</v>
      </c>
      <c r="I88" s="54">
        <f>'Verbrauch je Träger 2019'!J132-'Energiebedarf Sek.Stahl 2050'!I87-('Verbrauch je Träger 2019'!J132-'Energiebedarf Sek.stahl 2019'!I16)</f>
        <v>-2206.6700680272115</v>
      </c>
    </row>
    <row r="89" spans="3:9" x14ac:dyDescent="0.25">
      <c r="C89" s="8" t="str">
        <f t="shared" si="2"/>
        <v>Germany</v>
      </c>
      <c r="D89" s="8" t="str">
        <f t="shared" si="2"/>
        <v>Duisburg-Beeckerwerth</v>
      </c>
      <c r="E89" s="52">
        <f>'Verbrauch je Träger 2019'!F133-'Energiebedarf Sek.Stahl 2050'!E88-('Verbrauch je Träger 2019'!F133-'Energiebedarf Sek.stahl 2019'!E17)</f>
        <v>-3868.787755102041</v>
      </c>
      <c r="F89" s="56">
        <f>'Verbrauch je Träger 2019'!G133-'Energiebedarf Sek.Stahl 2050'!F88-('Verbrauch je Träger 2019'!G133-'Energiebedarf Sek.stahl 2019'!F17)</f>
        <v>-4717.0653061224493</v>
      </c>
      <c r="G89" s="53">
        <f>'Verbrauch je Träger 2019'!H133-'Energiebedarf Sek.Stahl 2050'!G88-('Verbrauch je Träger 2019'!H133-'Energiebedarf Sek.stahl 2019'!G17)</f>
        <v>-3785.1428571428569</v>
      </c>
      <c r="H89" s="55">
        <f>'Verbrauch je Träger 2019'!I133-'Energiebedarf Sek.Stahl 2050'!H88-('Verbrauch je Träger 2019'!I133-'Energiebedarf Sek.stahl 2019'!H17)</f>
        <v>-2945.3142857142866</v>
      </c>
      <c r="I89" s="54">
        <f>'Verbrauch je Träger 2019'!J133-'Energiebedarf Sek.Stahl 2050'!I88-('Verbrauch je Träger 2019'!J133-'Energiebedarf Sek.stahl 2019'!I17)</f>
        <v>-2648.0040816326527</v>
      </c>
    </row>
    <row r="90" spans="3:9" x14ac:dyDescent="0.25">
      <c r="C90" s="8" t="str">
        <f t="shared" si="2"/>
        <v>Germany</v>
      </c>
      <c r="D90" s="8" t="str">
        <f t="shared" si="2"/>
        <v>Salzgitter</v>
      </c>
      <c r="E90" s="52">
        <f>'Verbrauch je Träger 2019'!F134-'Energiebedarf Sek.Stahl 2050'!E89-('Verbrauch je Träger 2019'!F134-'Energiebedarf Sek.stahl 2019'!E18)</f>
        <v>-2966.0706122448983</v>
      </c>
      <c r="F90" s="56">
        <f>'Verbrauch je Träger 2019'!G134-'Energiebedarf Sek.Stahl 2050'!F89-('Verbrauch je Träger 2019'!G134-'Energiebedarf Sek.stahl 2019'!F18)</f>
        <v>-3616.4167346938775</v>
      </c>
      <c r="G90" s="53">
        <f>'Verbrauch je Träger 2019'!H134-'Energiebedarf Sek.Stahl 2050'!G89-('Verbrauch je Träger 2019'!H134-'Energiebedarf Sek.stahl 2019'!G18)</f>
        <v>-2901.9428571428571</v>
      </c>
      <c r="H90" s="55">
        <f>'Verbrauch je Träger 2019'!I134-'Energiebedarf Sek.Stahl 2050'!H89-('Verbrauch je Träger 2019'!I134-'Energiebedarf Sek.stahl 2019'!H18)</f>
        <v>-2258.0742857142859</v>
      </c>
      <c r="I90" s="54">
        <f>'Verbrauch je Träger 2019'!J134-'Energiebedarf Sek.Stahl 2050'!I89-('Verbrauch je Träger 2019'!J134-'Energiebedarf Sek.stahl 2019'!I18)</f>
        <v>-2030.1364625850347</v>
      </c>
    </row>
    <row r="91" spans="3:9" x14ac:dyDescent="0.25">
      <c r="C91" s="8" t="str">
        <f t="shared" si="2"/>
        <v>Germany</v>
      </c>
      <c r="D91" s="8" t="str">
        <f t="shared" si="2"/>
        <v>Dillingen</v>
      </c>
      <c r="E91" s="52">
        <f>'Verbrauch je Träger 2019'!F135-'Energiebedarf Sek.Stahl 2050'!E90-('Verbrauch je Träger 2019'!F135-'Energiebedarf Sek.stahl 2019'!E19)</f>
        <v>-1504.9584367346938</v>
      </c>
      <c r="F91" s="56">
        <f>'Verbrauch je Träger 2019'!G135-'Energiebedarf Sek.Stahl 2050'!F90-('Verbrauch je Träger 2019'!G135-'Energiebedarf Sek.stahl 2019'!F19)</f>
        <v>-1834.9384040816331</v>
      </c>
      <c r="G91" s="53">
        <f>'Verbrauch je Träger 2019'!H135-'Energiebedarf Sek.Stahl 2050'!G90-('Verbrauch je Träger 2019'!H135-'Energiebedarf Sek.stahl 2019'!G19)</f>
        <v>-1472.4205714285717</v>
      </c>
      <c r="H91" s="55">
        <f>'Verbrauch je Träger 2019'!I135-'Energiebedarf Sek.Stahl 2050'!H90-('Verbrauch je Träger 2019'!I135-'Energiebedarf Sek.stahl 2019'!H19)</f>
        <v>-1145.7272571428575</v>
      </c>
      <c r="I91" s="54">
        <f>'Verbrauch je Träger 2019'!J135-'Energiebedarf Sek.Stahl 2050'!I90-('Verbrauch je Träger 2019'!J135-'Energiebedarf Sek.stahl 2019'!I19)</f>
        <v>-1030.0735877551019</v>
      </c>
    </row>
    <row r="92" spans="3:9" x14ac:dyDescent="0.25">
      <c r="C92" s="8" t="str">
        <f t="shared" si="2"/>
        <v>Germany</v>
      </c>
      <c r="D92" s="8" t="str">
        <f t="shared" si="2"/>
        <v>Duisburg</v>
      </c>
      <c r="E92" s="52">
        <f>'Verbrauch je Träger 2019'!F136-'Energiebedarf Sek.Stahl 2050'!E91-('Verbrauch je Träger 2019'!F136-'Energiebedarf Sek.stahl 2019'!E20)</f>
        <v>-722.17371428571437</v>
      </c>
      <c r="F92" s="56">
        <f>'Verbrauch je Träger 2019'!G136-'Energiebedarf Sek.Stahl 2050'!F91-('Verbrauch je Träger 2019'!G136-'Energiebedarf Sek.stahl 2019'!F20)</f>
        <v>-880.51885714285709</v>
      </c>
      <c r="G92" s="53">
        <f>'Verbrauch je Träger 2019'!H136-'Energiebedarf Sek.Stahl 2050'!G91-('Verbrauch je Träger 2019'!H136-'Energiebedarf Sek.stahl 2019'!G20)</f>
        <v>-706.56</v>
      </c>
      <c r="H92" s="55">
        <f>'Verbrauch je Träger 2019'!I136-'Energiebedarf Sek.Stahl 2050'!H91-('Verbrauch je Träger 2019'!I136-'Energiebedarf Sek.stahl 2019'!H20)</f>
        <v>-549.79200000000014</v>
      </c>
      <c r="I92" s="54">
        <f>'Verbrauch je Träger 2019'!J136-'Energiebedarf Sek.Stahl 2050'!I91-('Verbrauch je Träger 2019'!J136-'Energiebedarf Sek.stahl 2019'!I20)</f>
        <v>-494.29409523809522</v>
      </c>
    </row>
    <row r="93" spans="3:9" x14ac:dyDescent="0.25">
      <c r="C93" s="8" t="str">
        <f t="shared" si="2"/>
        <v>Germany</v>
      </c>
      <c r="D93" s="8" t="str">
        <f t="shared" si="2"/>
        <v>Duisburg-Bruckhausen</v>
      </c>
      <c r="E93" s="52">
        <f>'Verbrauch je Träger 2019'!F137-'Energiebedarf Sek.Stahl 2050'!E92-('Verbrauch je Träger 2019'!F137-'Energiebedarf Sek.stahl 2019'!E21)</f>
        <v>-3868.787755102041</v>
      </c>
      <c r="F93" s="56">
        <f>'Verbrauch je Träger 2019'!G137-'Energiebedarf Sek.Stahl 2050'!F92-('Verbrauch je Träger 2019'!G137-'Energiebedarf Sek.stahl 2019'!F21)</f>
        <v>-4717.0653061224493</v>
      </c>
      <c r="G93" s="53">
        <f>'Verbrauch je Träger 2019'!H137-'Energiebedarf Sek.Stahl 2050'!G92-('Verbrauch je Träger 2019'!H137-'Energiebedarf Sek.stahl 2019'!G21)</f>
        <v>-3785.1428571428569</v>
      </c>
      <c r="H93" s="55">
        <f>'Verbrauch je Träger 2019'!I137-'Energiebedarf Sek.Stahl 2050'!H92-('Verbrauch je Träger 2019'!I137-'Energiebedarf Sek.stahl 2019'!H21)</f>
        <v>-2945.3142857142866</v>
      </c>
      <c r="I93" s="54">
        <f>'Verbrauch je Träger 2019'!J137-'Energiebedarf Sek.Stahl 2050'!I92-('Verbrauch je Träger 2019'!J137-'Energiebedarf Sek.stahl 2019'!I21)</f>
        <v>-2648.0040816326527</v>
      </c>
    </row>
    <row r="94" spans="3:9" x14ac:dyDescent="0.25">
      <c r="C94" s="8" t="str">
        <f t="shared" ref="C94:D106" si="3">C23</f>
        <v>Hungaria</v>
      </c>
      <c r="D94" s="8" t="str">
        <f t="shared" si="3"/>
        <v>Dunauijvaros</v>
      </c>
      <c r="E94" s="52">
        <f>'Verbrauch je Träger 2019'!F138-'Energiebedarf Sek.Stahl 2050'!E93-('Verbrauch je Träger 2019'!F138-'Energiebedarf Sek.stahl 2019'!E22)</f>
        <v>-1031.6767346938777</v>
      </c>
      <c r="F94" s="56">
        <f>'Verbrauch je Träger 2019'!G138-'Energiebedarf Sek.Stahl 2050'!F93-('Verbrauch je Träger 2019'!G138-'Energiebedarf Sek.stahl 2019'!F22)</f>
        <v>-1257.8840816326533</v>
      </c>
      <c r="G94" s="53">
        <f>'Verbrauch je Träger 2019'!H138-'Energiebedarf Sek.Stahl 2050'!G93-('Verbrauch je Träger 2019'!H138-'Energiebedarf Sek.stahl 2019'!G22)</f>
        <v>-1009.3714285714286</v>
      </c>
      <c r="H94" s="55">
        <f>'Verbrauch je Träger 2019'!I138-'Energiebedarf Sek.Stahl 2050'!H93-('Verbrauch je Träger 2019'!I138-'Energiebedarf Sek.stahl 2019'!H22)</f>
        <v>-785.41714285714306</v>
      </c>
      <c r="I94" s="54">
        <f>'Verbrauch je Träger 2019'!J138-'Energiebedarf Sek.Stahl 2050'!I93-('Verbrauch je Träger 2019'!J138-'Energiebedarf Sek.stahl 2019'!I22)</f>
        <v>-706.13442176870785</v>
      </c>
    </row>
    <row r="95" spans="3:9" x14ac:dyDescent="0.25">
      <c r="C95" s="8" t="str">
        <f t="shared" si="3"/>
        <v>Italy</v>
      </c>
      <c r="D95" s="8" t="str">
        <f t="shared" si="3"/>
        <v>Taranto</v>
      </c>
      <c r="E95" s="52">
        <f>'Verbrauch je Träger 2019'!F139-'Energiebedarf Sek.Stahl 2050'!E94-('Verbrauch je Träger 2019'!F139-'Energiebedarf Sek.stahl 2019'!E23)</f>
        <v>-5480.7826530612256</v>
      </c>
      <c r="F95" s="56">
        <f>'Verbrauch je Träger 2019'!G139-'Energiebedarf Sek.Stahl 2050'!F94-('Verbrauch je Träger 2019'!G139-'Energiebedarf Sek.stahl 2019'!F23)</f>
        <v>-6682.5091836734719</v>
      </c>
      <c r="G95" s="53">
        <f>'Verbrauch je Träger 2019'!H139-'Energiebedarf Sek.Stahl 2050'!G94-('Verbrauch je Träger 2019'!H139-'Energiebedarf Sek.stahl 2019'!G23)</f>
        <v>-5362.2857142857138</v>
      </c>
      <c r="H95" s="55">
        <f>'Verbrauch je Träger 2019'!I139-'Energiebedarf Sek.Stahl 2050'!H94-('Verbrauch je Träger 2019'!I139-'Energiebedarf Sek.stahl 2019'!H23)</f>
        <v>-4172.528571428571</v>
      </c>
      <c r="I95" s="54">
        <f>'Verbrauch je Träger 2019'!J139-'Energiebedarf Sek.Stahl 2050'!I94-('Verbrauch je Träger 2019'!J139-'Energiebedarf Sek.stahl 2019'!I23)</f>
        <v>-3751.3391156462585</v>
      </c>
    </row>
    <row r="96" spans="3:9" x14ac:dyDescent="0.25">
      <c r="C96" s="8" t="str">
        <f t="shared" si="3"/>
        <v>Netherlands</v>
      </c>
      <c r="D96" s="8" t="str">
        <f t="shared" si="3"/>
        <v>Ijmuiden</v>
      </c>
      <c r="E96" s="52">
        <f>'Verbrauch je Träger 2019'!F140-'Energiebedarf Sek.Stahl 2050'!E95-('Verbrauch je Träger 2019'!F140-'Energiebedarf Sek.stahl 2019'!E24)</f>
        <v>-4394.2980918367357</v>
      </c>
      <c r="F96" s="56">
        <f>'Verbrauch je Träger 2019'!G140-'Energiebedarf Sek.Stahl 2050'!F95-('Verbrauch je Träger 2019'!G140-'Energiebedarf Sek.stahl 2019'!F24)</f>
        <v>-5357.8000102040824</v>
      </c>
      <c r="G96" s="53">
        <f>'Verbrauch je Träger 2019'!H140-'Energiebedarf Sek.Stahl 2050'!G95-('Verbrauch je Träger 2019'!H140-'Energiebedarf Sek.stahl 2019'!G24)</f>
        <v>-4299.2914285714287</v>
      </c>
      <c r="H96" s="55">
        <f>'Verbrauch je Träger 2019'!I140-'Energiebedarf Sek.Stahl 2050'!H95-('Verbrauch je Träger 2019'!I140-'Energiebedarf Sek.stahl 2019'!H24)</f>
        <v>-3345.3861428571436</v>
      </c>
      <c r="I96" s="54">
        <f>'Verbrauch je Träger 2019'!J140-'Energiebedarf Sek.Stahl 2050'!I95-('Verbrauch je Träger 2019'!J140-'Energiebedarf Sek.stahl 2019'!I24)</f>
        <v>-3007.6913027210885</v>
      </c>
    </row>
    <row r="97" spans="3:9" x14ac:dyDescent="0.25">
      <c r="C97" s="8" t="str">
        <f t="shared" si="3"/>
        <v>Poland</v>
      </c>
      <c r="D97" s="8" t="str">
        <f t="shared" si="3"/>
        <v>Krakow</v>
      </c>
      <c r="E97" s="52">
        <f>'Verbrauch je Träger 2019'!F141-'Energiebedarf Sek.Stahl 2050'!E96-('Verbrauch je Träger 2019'!F141-'Energiebedarf Sek.stahl 2019'!E25)</f>
        <v>-1757.0744387755103</v>
      </c>
      <c r="F97" s="56">
        <f>'Verbrauch je Träger 2019'!G141-'Energiebedarf Sek.Stahl 2050'!F96-('Verbrauch je Träger 2019'!G141-'Energiebedarf Sek.stahl 2019'!F25)</f>
        <v>-2142.3338265306129</v>
      </c>
      <c r="G97" s="53">
        <f>'Verbrauch je Träger 2019'!H141-'Energiebedarf Sek.Stahl 2050'!G96-('Verbrauch je Träger 2019'!H141-'Energiebedarf Sek.stahl 2019'!G25)</f>
        <v>-1719.0857142857139</v>
      </c>
      <c r="H97" s="55">
        <f>'Verbrauch je Träger 2019'!I141-'Energiebedarf Sek.Stahl 2050'!H96-('Verbrauch je Träger 2019'!I141-'Energiebedarf Sek.stahl 2019'!H25)</f>
        <v>-1337.6635714285721</v>
      </c>
      <c r="I97" s="54">
        <f>'Verbrauch je Träger 2019'!J141-'Energiebedarf Sek.Stahl 2050'!I96-('Verbrauch je Träger 2019'!J141-'Energiebedarf Sek.stahl 2019'!I25)</f>
        <v>-1202.6351870748294</v>
      </c>
    </row>
    <row r="98" spans="3:9" x14ac:dyDescent="0.25">
      <c r="C98" s="8" t="str">
        <f t="shared" si="3"/>
        <v>Poland</v>
      </c>
      <c r="D98" s="8" t="str">
        <f t="shared" si="3"/>
        <v>Dabrowa Gornicza</v>
      </c>
      <c r="E98" s="52">
        <f>'Verbrauch je Träger 2019'!F142-'Energiebedarf Sek.Stahl 2050'!E97-('Verbrauch je Träger 2019'!F142-'Energiebedarf Sek.stahl 2019'!E26)</f>
        <v>-1757.0744387755103</v>
      </c>
      <c r="F98" s="56">
        <f>'Verbrauch je Träger 2019'!G142-'Energiebedarf Sek.Stahl 2050'!F97-('Verbrauch je Träger 2019'!G142-'Energiebedarf Sek.stahl 2019'!F26)</f>
        <v>-2142.3338265306129</v>
      </c>
      <c r="G98" s="53">
        <f>'Verbrauch je Träger 2019'!H142-'Energiebedarf Sek.Stahl 2050'!G97-('Verbrauch je Träger 2019'!H142-'Energiebedarf Sek.stahl 2019'!G26)</f>
        <v>-1719.0857142857139</v>
      </c>
      <c r="H98" s="55">
        <f>'Verbrauch je Träger 2019'!I142-'Energiebedarf Sek.Stahl 2050'!H97-('Verbrauch je Träger 2019'!I142-'Energiebedarf Sek.stahl 2019'!H26)</f>
        <v>-1337.6635714285721</v>
      </c>
      <c r="I98" s="54">
        <f>'Verbrauch je Träger 2019'!J142-'Energiebedarf Sek.Stahl 2050'!I97-('Verbrauch je Träger 2019'!J142-'Energiebedarf Sek.stahl 2019'!I26)</f>
        <v>-1202.6351870748294</v>
      </c>
    </row>
    <row r="99" spans="3:9" x14ac:dyDescent="0.25">
      <c r="C99" s="8" t="str">
        <f t="shared" si="3"/>
        <v>Romania</v>
      </c>
      <c r="D99" s="8" t="str">
        <f t="shared" si="3"/>
        <v>Galati</v>
      </c>
      <c r="E99" s="52">
        <f>'Verbrauch je Träger 2019'!F143-'Energiebedarf Sek.Stahl 2050'!E98-('Verbrauch je Träger 2019'!F143-'Energiebedarf Sek.stahl 2019'!E27)</f>
        <v>-1321.8358163265307</v>
      </c>
      <c r="F99" s="56">
        <f>'Verbrauch je Träger 2019'!G143-'Energiebedarf Sek.Stahl 2050'!F98-('Verbrauch je Träger 2019'!G143-'Energiebedarf Sek.stahl 2019'!F27)</f>
        <v>-1611.6639795918372</v>
      </c>
      <c r="G99" s="53">
        <f>'Verbrauch je Träger 2019'!H143-'Energiebedarf Sek.Stahl 2050'!G98-('Verbrauch je Träger 2019'!H143-'Energiebedarf Sek.stahl 2019'!G27)</f>
        <v>-1293.2571428571428</v>
      </c>
      <c r="H99" s="55">
        <f>'Verbrauch je Träger 2019'!I143-'Energiebedarf Sek.Stahl 2050'!H98-('Verbrauch je Träger 2019'!I143-'Energiebedarf Sek.stahl 2019'!H27)</f>
        <v>-1006.315714285714</v>
      </c>
      <c r="I99" s="54">
        <f>'Verbrauch je Träger 2019'!J143-'Energiebedarf Sek.Stahl 2050'!I98-('Verbrauch je Träger 2019'!J143-'Energiebedarf Sek.stahl 2019'!I27)</f>
        <v>-904.73472789115658</v>
      </c>
    </row>
    <row r="100" spans="3:9" x14ac:dyDescent="0.25">
      <c r="C100" s="8" t="str">
        <f t="shared" si="3"/>
        <v>Slovakia</v>
      </c>
      <c r="D100" s="8" t="str">
        <f t="shared" si="3"/>
        <v>Kosice</v>
      </c>
      <c r="E100" s="52">
        <f>'Verbrauch je Träger 2019'!F144-'Energiebedarf Sek.Stahl 2050'!E99-('Verbrauch je Träger 2019'!F144-'Energiebedarf Sek.stahl 2019'!E28)</f>
        <v>-2901.5908163265312</v>
      </c>
      <c r="F100" s="56">
        <f>'Verbrauch je Träger 2019'!G144-'Energiebedarf Sek.Stahl 2050'!F99-('Verbrauch je Träger 2019'!G144-'Energiebedarf Sek.stahl 2019'!F28)</f>
        <v>-3537.7989795918365</v>
      </c>
      <c r="G100" s="53">
        <f>'Verbrauch je Träger 2019'!H144-'Energiebedarf Sek.Stahl 2050'!G99-('Verbrauch je Träger 2019'!H144-'Energiebedarf Sek.stahl 2019'!G28)</f>
        <v>-2838.8571428571431</v>
      </c>
      <c r="H100" s="55">
        <f>'Verbrauch je Träger 2019'!I144-'Energiebedarf Sek.Stahl 2050'!H99-('Verbrauch je Träger 2019'!I144-'Energiebedarf Sek.stahl 2019'!H28)</f>
        <v>-2208.9857142857136</v>
      </c>
      <c r="I100" s="54">
        <f>'Verbrauch je Träger 2019'!J144-'Energiebedarf Sek.Stahl 2050'!I99-('Verbrauch je Träger 2019'!J144-'Energiebedarf Sek.stahl 2019'!I28)</f>
        <v>-1986.00306122449</v>
      </c>
    </row>
    <row r="101" spans="3:9" x14ac:dyDescent="0.25">
      <c r="C101" s="8" t="str">
        <f t="shared" si="3"/>
        <v>Spain</v>
      </c>
      <c r="D101" s="8" t="str">
        <f t="shared" si="3"/>
        <v>Gijon</v>
      </c>
      <c r="E101" s="52">
        <f>'Verbrauch je Träger 2019'!F145-'Energiebedarf Sek.Stahl 2050'!E100-('Verbrauch je Träger 2019'!F145-'Energiebedarf Sek.stahl 2019'!E29)</f>
        <v>-1531.3951530612248</v>
      </c>
      <c r="F101" s="56">
        <f>'Verbrauch je Träger 2019'!G145-'Energiebedarf Sek.Stahl 2050'!F100-('Verbrauch je Träger 2019'!G145-'Energiebedarf Sek.stahl 2019'!F29)</f>
        <v>-1867.1716836734695</v>
      </c>
      <c r="G101" s="53">
        <f>'Verbrauch je Träger 2019'!H145-'Energiebedarf Sek.Stahl 2050'!G100-('Verbrauch je Träger 2019'!H145-'Energiebedarf Sek.stahl 2019'!G29)</f>
        <v>-1498.2857142857142</v>
      </c>
      <c r="H101" s="55">
        <f>'Verbrauch je Träger 2019'!I145-'Energiebedarf Sek.Stahl 2050'!H100-('Verbrauch je Träger 2019'!I145-'Energiebedarf Sek.stahl 2019'!H29)</f>
        <v>-1165.8535714285717</v>
      </c>
      <c r="I101" s="54">
        <f>'Verbrauch je Träger 2019'!J145-'Energiebedarf Sek.Stahl 2050'!I100-('Verbrauch je Träger 2019'!J145-'Energiebedarf Sek.stahl 2019'!I29)</f>
        <v>-1048.1682823129254</v>
      </c>
    </row>
    <row r="102" spans="3:9" x14ac:dyDescent="0.25">
      <c r="C102" s="8" t="str">
        <f t="shared" si="3"/>
        <v>Spain</v>
      </c>
      <c r="D102" s="8" t="str">
        <f t="shared" si="3"/>
        <v>Aviles</v>
      </c>
      <c r="E102" s="52">
        <f>'Verbrauch je Träger 2019'!F146-'Energiebedarf Sek.Stahl 2050'!E101-('Verbrauch je Träger 2019'!F146-'Energiebedarf Sek.stahl 2019'!E30)</f>
        <v>-1531.3951530612248</v>
      </c>
      <c r="F102" s="56">
        <f>'Verbrauch je Träger 2019'!G146-'Energiebedarf Sek.Stahl 2050'!F101-('Verbrauch je Träger 2019'!G146-'Energiebedarf Sek.stahl 2019'!F30)</f>
        <v>-1867.1716836734695</v>
      </c>
      <c r="G102" s="53">
        <f>'Verbrauch je Träger 2019'!H146-'Energiebedarf Sek.Stahl 2050'!G101-('Verbrauch je Träger 2019'!H146-'Energiebedarf Sek.stahl 2019'!G30)</f>
        <v>-1498.2857142857142</v>
      </c>
      <c r="H102" s="55">
        <f>'Verbrauch je Träger 2019'!I146-'Energiebedarf Sek.Stahl 2050'!H101-('Verbrauch je Träger 2019'!I146-'Energiebedarf Sek.stahl 2019'!H30)</f>
        <v>-1165.8535714285717</v>
      </c>
      <c r="I102" s="54">
        <f>'Verbrauch je Träger 2019'!J146-'Energiebedarf Sek.Stahl 2050'!I101-('Verbrauch je Träger 2019'!J146-'Energiebedarf Sek.stahl 2019'!I30)</f>
        <v>-1048.1682823129254</v>
      </c>
    </row>
    <row r="103" spans="3:9" x14ac:dyDescent="0.25">
      <c r="C103" s="8" t="str">
        <f t="shared" si="3"/>
        <v>Sweden</v>
      </c>
      <c r="D103" s="8" t="str">
        <f t="shared" si="3"/>
        <v>Lulea</v>
      </c>
      <c r="E103" s="52">
        <f>'Verbrauch je Träger 2019'!F147-'Energiebedarf Sek.Stahl 2050'!E102-('Verbrauch je Träger 2019'!F147-'Energiebedarf Sek.stahl 2019'!E31)</f>
        <v>-1483.0353061224491</v>
      </c>
      <c r="F103" s="56">
        <f>'Verbrauch je Träger 2019'!G147-'Energiebedarf Sek.Stahl 2050'!F102-('Verbrauch je Träger 2019'!G147-'Energiebedarf Sek.stahl 2019'!F31)</f>
        <v>-1808.2083673469388</v>
      </c>
      <c r="G103" s="53">
        <f>'Verbrauch je Träger 2019'!H147-'Energiebedarf Sek.Stahl 2050'!G102-('Verbrauch je Träger 2019'!H147-'Energiebedarf Sek.stahl 2019'!G31)</f>
        <v>-1450.9714285714285</v>
      </c>
      <c r="H103" s="55">
        <f>'Verbrauch je Träger 2019'!I147-'Energiebedarf Sek.Stahl 2050'!H102-('Verbrauch je Träger 2019'!I147-'Energiebedarf Sek.stahl 2019'!H31)</f>
        <v>-1129.037142857143</v>
      </c>
      <c r="I103" s="54">
        <f>'Verbrauch je Träger 2019'!J147-'Energiebedarf Sek.Stahl 2050'!I102-('Verbrauch je Träger 2019'!J147-'Energiebedarf Sek.stahl 2019'!I31)</f>
        <v>-1015.0682312925173</v>
      </c>
    </row>
    <row r="104" spans="3:9" x14ac:dyDescent="0.25">
      <c r="C104" s="8" t="str">
        <f t="shared" si="3"/>
        <v>Sweden</v>
      </c>
      <c r="D104" s="8" t="str">
        <f t="shared" si="3"/>
        <v>Oxeloesund</v>
      </c>
      <c r="E104" s="52">
        <f>'Verbrauch je Träger 2019'!F148-'Energiebedarf Sek.Stahl 2050'!E103-('Verbrauch je Träger 2019'!F148-'Energiebedarf Sek.stahl 2019'!E32)</f>
        <v>-967.19693877551026</v>
      </c>
      <c r="F104" s="56">
        <f>'Verbrauch je Träger 2019'!G148-'Energiebedarf Sek.Stahl 2050'!F103-('Verbrauch je Träger 2019'!G148-'Energiebedarf Sek.stahl 2019'!F32)</f>
        <v>-1179.2663265306123</v>
      </c>
      <c r="G104" s="53">
        <f>'Verbrauch je Träger 2019'!H148-'Energiebedarf Sek.Stahl 2050'!G103-('Verbrauch je Träger 2019'!H148-'Energiebedarf Sek.stahl 2019'!G32)</f>
        <v>-946.28571428571422</v>
      </c>
      <c r="H104" s="55">
        <f>'Verbrauch je Träger 2019'!I148-'Energiebedarf Sek.Stahl 2050'!H103-('Verbrauch je Träger 2019'!I148-'Energiebedarf Sek.stahl 2019'!H32)</f>
        <v>-736.32857142857165</v>
      </c>
      <c r="I104" s="54">
        <f>'Verbrauch je Träger 2019'!J148-'Energiebedarf Sek.Stahl 2050'!I103-('Verbrauch je Träger 2019'!J148-'Energiebedarf Sek.stahl 2019'!I32)</f>
        <v>-662.00102040816319</v>
      </c>
    </row>
    <row r="105" spans="3:9" x14ac:dyDescent="0.25">
      <c r="C105" s="8" t="str">
        <f t="shared" si="3"/>
        <v>United Kingdom</v>
      </c>
      <c r="D105" s="8" t="str">
        <f t="shared" si="3"/>
        <v>Port Talbot</v>
      </c>
      <c r="E105" s="52">
        <f>'Verbrauch je Träger 2019'!F149-'Energiebedarf Sek.Stahl 2050'!E104-('Verbrauch je Träger 2019'!F149-'Energiebedarf Sek.stahl 2019'!E33)</f>
        <v>-2440.5602755102045</v>
      </c>
      <c r="F105" s="56">
        <f>'Verbrauch je Träger 2019'!G149-'Energiebedarf Sek.Stahl 2050'!F104-('Verbrauch je Träger 2019'!G149-'Energiebedarf Sek.stahl 2019'!F33)</f>
        <v>-2975.6820306122454</v>
      </c>
      <c r="G105" s="53">
        <f>'Verbrauch je Träger 2019'!H149-'Energiebedarf Sek.Stahl 2050'!G104-('Verbrauch je Träger 2019'!H149-'Energiebedarf Sek.stahl 2019'!G33)</f>
        <v>-2387.7942857142862</v>
      </c>
      <c r="H105" s="55">
        <f>'Verbrauch je Träger 2019'!I149-'Energiebedarf Sek.Stahl 2050'!H104-('Verbrauch je Träger 2019'!I149-'Energiebedarf Sek.stahl 2019'!H33)</f>
        <v>-1858.0024285714289</v>
      </c>
      <c r="I105" s="54">
        <f>'Verbrauch je Träger 2019'!J149-'Energiebedarf Sek.Stahl 2050'!I104-('Verbrauch je Träger 2019'!J149-'Energiebedarf Sek.stahl 2019'!I33)</f>
        <v>-1670.4492414965989</v>
      </c>
    </row>
    <row r="106" spans="3:9" x14ac:dyDescent="0.25">
      <c r="C106" s="8" t="str">
        <f t="shared" si="3"/>
        <v>United Kingdom</v>
      </c>
      <c r="D106" s="8" t="str">
        <f t="shared" si="3"/>
        <v>Scunthorpe</v>
      </c>
      <c r="E106" s="52">
        <f>'Verbrauch je Träger 2019'!F150-'Energiebedarf Sek.Stahl 2050'!E105-('Verbrauch je Träger 2019'!F150-'Energiebedarf Sek.stahl 2019'!E34)</f>
        <v>-1805.4342857142856</v>
      </c>
      <c r="F106" s="56">
        <f>'Verbrauch je Träger 2019'!G150-'Energiebedarf Sek.Stahl 2050'!F105-('Verbrauch je Träger 2019'!G150-'Energiebedarf Sek.stahl 2019'!F34)</f>
        <v>-2201.2971428571427</v>
      </c>
      <c r="G106" s="53">
        <f>'Verbrauch je Träger 2019'!H150-'Energiebedarf Sek.Stahl 2050'!G105-('Verbrauch je Träger 2019'!H150-'Energiebedarf Sek.stahl 2019'!G34)</f>
        <v>-1766.3999999999996</v>
      </c>
      <c r="H106" s="55">
        <f>'Verbrauch je Träger 2019'!I150-'Energiebedarf Sek.Stahl 2050'!H105-('Verbrauch je Träger 2019'!I150-'Energiebedarf Sek.stahl 2019'!H34)</f>
        <v>-1374.4800000000005</v>
      </c>
      <c r="I106" s="54">
        <f>'Verbrauch je Träger 2019'!J150-'Energiebedarf Sek.Stahl 2050'!I105-('Verbrauch je Träger 2019'!J150-'Energiebedarf Sek.stahl 2019'!I34)</f>
        <v>-1235.7352380952389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76"/>
  <sheetViews>
    <sheetView workbookViewId="0">
      <selection activeCell="C3" sqref="C3:I3"/>
    </sheetView>
  </sheetViews>
  <sheetFormatPr baseColWidth="10" defaultRowHeight="15" x14ac:dyDescent="0.25"/>
  <cols>
    <col min="3" max="3" width="18.7109375" customWidth="1"/>
    <col min="4" max="4" width="23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</cols>
  <sheetData>
    <row r="3" spans="3:9" ht="21" x14ac:dyDescent="0.35">
      <c r="C3" s="78" t="s">
        <v>125</v>
      </c>
      <c r="D3" s="78"/>
      <c r="E3" s="78"/>
      <c r="F3" s="78"/>
      <c r="G3" s="78"/>
      <c r="H3" s="78"/>
      <c r="I3" s="78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'Gesamtenergie 2019'!E7*(1+Sekundäranteil!E$19)</f>
        <v>25969.871414012738</v>
      </c>
      <c r="F7" s="56">
        <f>'Gesamtenergie 2019'!F7*(1+Sekundäranteil!E$19)</f>
        <v>31664.073401273887</v>
      </c>
      <c r="G7" s="53">
        <f>'Gesamtenergie 2019'!G7*(1+Sekundäranteil!E$19)</f>
        <v>25408.391337579615</v>
      </c>
      <c r="H7" s="55">
        <f>'Gesamtenergie 2019'!H7*(1+Sekundäranteil!E$19)</f>
        <v>19770.904509554141</v>
      </c>
      <c r="I7" s="54">
        <f>'Gesamtenergie 2019'!I7*(1+Sekundäranteil!E$19)</f>
        <v>17775.161072894549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'Gesamtenergie 2019'!E8*(1+Sekundäranteil!E$19)</f>
        <v>25969.871414012738</v>
      </c>
      <c r="F8" s="56">
        <f>'Gesamtenergie 2019'!F8*(1+Sekundäranteil!E$19)</f>
        <v>31664.073401273887</v>
      </c>
      <c r="G8" s="53">
        <f>'Gesamtenergie 2019'!G8*(1+Sekundäranteil!E$19)</f>
        <v>25408.391337579615</v>
      </c>
      <c r="H8" s="55">
        <f>'Gesamtenergie 2019'!H8*(1+Sekundäranteil!E$19)</f>
        <v>19770.904509554141</v>
      </c>
      <c r="I8" s="54">
        <f>'Gesamtenergie 2019'!I8*(1+Sekundäranteil!E$19)</f>
        <v>17775.161072894549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'Gesamtenergie 2019'!E9*(1+Sekundäranteil!E$19)</f>
        <v>37512.80127388535</v>
      </c>
      <c r="F9" s="56">
        <f>'Gesamtenergie 2019'!F9*(1+Sekundäranteil!E$19)</f>
        <v>45737.927388535041</v>
      </c>
      <c r="G9" s="53">
        <f>'Gesamtenergie 2019'!G9*(1+Sekundäranteil!E$19)</f>
        <v>36701.757961783434</v>
      </c>
      <c r="H9" s="55">
        <f>'Gesamtenergie 2019'!H9*(1+Sekundäranteil!E$19)</f>
        <v>28558.555414012742</v>
      </c>
      <c r="I9" s="54">
        <f>'Gesamtenergie 2019'!I9*(1+Sekundäranteil!E$19)</f>
        <v>25675.756121726819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'Gesamtenergie 2019'!E10*(1+Sekundäranteil!E$19)</f>
        <v>17779.002878980893</v>
      </c>
      <c r="F10" s="56">
        <f>'Gesamtenergie 2019'!F10*(1+Sekundäranteil!E$19)</f>
        <v>21677.259898089174</v>
      </c>
      <c r="G10" s="53">
        <f>'Gesamtenergie 2019'!G10*(1+Sekundäranteil!E$19)</f>
        <v>17394.612993630573</v>
      </c>
      <c r="H10" s="55">
        <f>'Gesamtenergie 2019'!H10*(1+Sekundäranteil!E$19)</f>
        <v>13535.18323566879</v>
      </c>
      <c r="I10" s="54">
        <f>'Gesamtenergie 2019'!I10*(1+Sekundäranteil!E$19)</f>
        <v>12168.89505732484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'Gesamtenergie 2019'!E11*(1+Sekundäranteil!E$19)</f>
        <v>17896.015286624206</v>
      </c>
      <c r="F11" s="56">
        <f>'Gesamtenergie 2019'!F11*(1+Sekundäranteil!E$19)</f>
        <v>21819.928662420385</v>
      </c>
      <c r="G11" s="53">
        <f>'Gesamtenergie 2019'!G11*(1+Sekundäranteil!E$19)</f>
        <v>17509.095541401271</v>
      </c>
      <c r="H11" s="55">
        <f>'Gesamtenergie 2019'!H11*(1+Sekundäranteil!E$19)</f>
        <v>13624.264968152867</v>
      </c>
      <c r="I11" s="54">
        <f>'Gesamtenergie 2019'!I11*(1+Sekundäranteil!E$19)</f>
        <v>12248.98457183298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'Gesamtenergie 2019'!E12*(1+Sekundäranteil!E$19)</f>
        <v>25811.560509554143</v>
      </c>
      <c r="F12" s="56">
        <f>'Gesamtenergie 2019'!F12*(1+Sekundäranteil!E$19)</f>
        <v>31471.050955414015</v>
      </c>
      <c r="G12" s="53">
        <f>'Gesamtenergie 2019'!G12*(1+Sekundäranteil!E$19)</f>
        <v>25253.503184713376</v>
      </c>
      <c r="H12" s="55">
        <f>'Gesamtenergie 2019'!H12*(1+Sekundäranteil!E$19)</f>
        <v>19650.382165605097</v>
      </c>
      <c r="I12" s="54">
        <f>'Gesamtenergie 2019'!I12*(1+Sekundäranteil!E$19)</f>
        <v>17666.804670912952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'Gesamtenergie 2019'!E13*(1+Sekundäranteil!E$19)</f>
        <v>47149.117197452229</v>
      </c>
      <c r="F13" s="56">
        <f>'Gesamtenergie 2019'!F13*(1+Sekundäranteil!E$19)</f>
        <v>57487.119745222939</v>
      </c>
      <c r="G13" s="53">
        <f>'Gesamtenergie 2019'!G13*(1+Sekundäranteil!E$19)</f>
        <v>46129.732484076434</v>
      </c>
      <c r="H13" s="55">
        <f>'Gesamtenergie 2019'!H13*(1+Sekundäranteil!E$19)</f>
        <v>35894.69808917198</v>
      </c>
      <c r="I13" s="54">
        <f>'Gesamtenergie 2019'!I13*(1+Sekundäranteil!E$19)</f>
        <v>32271.363198867657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'Gesamtenergie 2019'!E14*(1+Sekundäranteil!E$19)</f>
        <v>22714.173248407642</v>
      </c>
      <c r="F14" s="56">
        <f>'Gesamtenergie 2019'!F14*(1+Sekundäranteil!E$19)</f>
        <v>27694.524840764334</v>
      </c>
      <c r="G14" s="53">
        <f>'Gesamtenergie 2019'!G14*(1+Sekundäranteil!E$19)</f>
        <v>22223.082802547771</v>
      </c>
      <c r="H14" s="55">
        <f>'Gesamtenergie 2019'!H14*(1+Sekundäranteil!E$19)</f>
        <v>17292.336305732486</v>
      </c>
      <c r="I14" s="54">
        <f>'Gesamtenergie 2019'!I14*(1+Sekundäranteil!E$19)</f>
        <v>15546.788110403397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'Gesamtenergie 2019'!E15*(1+Sekundäranteil!E$19)</f>
        <v>19148.736356687896</v>
      </c>
      <c r="F15" s="56">
        <f>'Gesamtenergie 2019'!F15*(1+Sekundäranteil!E$19)</f>
        <v>23347.323668789813</v>
      </c>
      <c r="G15" s="53">
        <f>'Gesamtenergie 2019'!G15*(1+Sekundäranteil!E$19)</f>
        <v>18734.732229299363</v>
      </c>
      <c r="H15" s="55">
        <f>'Gesamtenergie 2019'!H15*(1+Sekundäranteil!E$19)</f>
        <v>14577.963515923568</v>
      </c>
      <c r="I15" s="54">
        <f>'Gesamtenergie 2019'!I15*(1+Sekundäranteil!E$19)</f>
        <v>13106.413491861287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'Gesamtenergie 2019'!E16*(1+Sekundäranteil!E$19)</f>
        <v>14798.628025477707</v>
      </c>
      <c r="F16" s="56">
        <f>'Gesamtenergie 2019'!F16*(1+Sekundäranteil!E$19)</f>
        <v>18043.402547770704</v>
      </c>
      <c r="G16" s="53">
        <f>'Gesamtenergie 2019'!G16*(1+Sekundäranteil!E$19)</f>
        <v>14478.675159235667</v>
      </c>
      <c r="H16" s="55">
        <f>'Gesamtenergie 2019'!H16*(1+Sekundäranteil!E$19)</f>
        <v>11266.219108280256</v>
      </c>
      <c r="I16" s="54">
        <f>'Gesamtenergie 2019'!I16*(1+Sekundäranteil!E$19)</f>
        <v>10128.968011323426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'Gesamtenergie 2019'!E17*(1+Sekundäranteil!E$19)</f>
        <v>34415.414012738853</v>
      </c>
      <c r="F17" s="56">
        <f>'Gesamtenergie 2019'!F17*(1+Sekundäranteil!E$19)</f>
        <v>41961.401273885356</v>
      </c>
      <c r="G17" s="53">
        <f>'Gesamtenergie 2019'!G17*(1+Sekundäranteil!E$19)</f>
        <v>33671.33757961783</v>
      </c>
      <c r="H17" s="55">
        <f>'Gesamtenergie 2019'!H17*(1+Sekundäranteil!E$19)</f>
        <v>26200.509554140128</v>
      </c>
      <c r="I17" s="54">
        <f>'Gesamtenergie 2019'!I17*(1+Sekundäranteil!E$19)</f>
        <v>23555.73956121727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'Gesamtenergie 2019'!E18*(1+Sekundäranteil!E$19)</f>
        <v>41298.496815286628</v>
      </c>
      <c r="F18" s="56">
        <f>'Gesamtenergie 2019'!F18*(1+Sekundäranteil!E$19)</f>
        <v>50353.681528662426</v>
      </c>
      <c r="G18" s="53">
        <f>'Gesamtenergie 2019'!G18*(1+Sekundäranteil!E$19)</f>
        <v>40405.605095541396</v>
      </c>
      <c r="H18" s="55">
        <f>'Gesamtenergie 2019'!H18*(1+Sekundäranteil!E$19)</f>
        <v>31440.611464968155</v>
      </c>
      <c r="I18" s="54">
        <f>'Gesamtenergie 2019'!I18*(1+Sekundäranteil!E$19)</f>
        <v>28266.88747346072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'Gesamtenergie 2019'!E19*(1+Sekundäranteil!E$19)</f>
        <v>31662.180891719745</v>
      </c>
      <c r="F19" s="56">
        <f>'Gesamtenergie 2019'!F19*(1+Sekundäranteil!E$19)</f>
        <v>38604.489171974521</v>
      </c>
      <c r="G19" s="53">
        <f>'Gesamtenergie 2019'!G19*(1+Sekundäranteil!E$19)</f>
        <v>30977.630573248403</v>
      </c>
      <c r="H19" s="55">
        <f>'Gesamtenergie 2019'!H19*(1+Sekundäranteil!E$19)</f>
        <v>24104.468789808918</v>
      </c>
      <c r="I19" s="54">
        <f>'Gesamtenergie 2019'!I19*(1+Sekundäranteil!E$19)</f>
        <v>21671.280396319886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'Gesamtenergie 2019'!E20*(1+Sekundäranteil!E$19)</f>
        <v>16065.115261146497</v>
      </c>
      <c r="F20" s="56">
        <f>'Gesamtenergie 2019'!F20*(1+Sekundäranteil!E$19)</f>
        <v>19587.582114649682</v>
      </c>
      <c r="G20" s="53">
        <f>'Gesamtenergie 2019'!G20*(1+Sekundäranteil!E$19)</f>
        <v>15717.780382165605</v>
      </c>
      <c r="H20" s="55">
        <f>'Gesamtenergie 2019'!H20*(1+Sekundäranteil!E$19)</f>
        <v>12230.397859872613</v>
      </c>
      <c r="I20" s="54">
        <f>'Gesamtenergie 2019'!I20*(1+Sekundäranteil!E$19)</f>
        <v>10995.81922717622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'Gesamtenergie 2019'!E21*(1+Sekundäranteil!E$19)</f>
        <v>7709.0527388535029</v>
      </c>
      <c r="F21" s="56">
        <f>'Gesamtenergie 2019'!F21*(1+Sekundäranteil!E$19)</f>
        <v>9399.3538853503196</v>
      </c>
      <c r="G21" s="53">
        <f>'Gesamtenergie 2019'!G21*(1+Sekundäranteil!E$19)</f>
        <v>7542.3796178343946</v>
      </c>
      <c r="H21" s="55">
        <f>'Gesamtenergie 2019'!H21*(1+Sekundäranteil!E$19)</f>
        <v>5868.9141401273891</v>
      </c>
      <c r="I21" s="54">
        <f>'Gesamtenergie 2019'!I21*(1+Sekundäranteil!E$19)</f>
        <v>5276.4856617126679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'Gesamtenergie 2019'!E22*(1+Sekundäranteil!E$19)</f>
        <v>41298.496815286628</v>
      </c>
      <c r="F22" s="56">
        <f>'Gesamtenergie 2019'!F22*(1+Sekundäranteil!E$19)</f>
        <v>50353.681528662426</v>
      </c>
      <c r="G22" s="53">
        <f>'Gesamtenergie 2019'!G22*(1+Sekundäranteil!E$19)</f>
        <v>40405.605095541396</v>
      </c>
      <c r="H22" s="55">
        <f>'Gesamtenergie 2019'!H22*(1+Sekundäranteil!E$19)</f>
        <v>31440.611464968155</v>
      </c>
      <c r="I22" s="54">
        <f>'Gesamtenergie 2019'!I22*(1+Sekundäranteil!E$19)</f>
        <v>28266.88747346072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'Gesamtenergie 2019'!E23*(1+Sekundäranteil!E$19)</f>
        <v>11012.932484076433</v>
      </c>
      <c r="F23" s="56">
        <f>'Gesamtenergie 2019'!F23*(1+Sekundäranteil!E$19)</f>
        <v>13427.648407643315</v>
      </c>
      <c r="G23" s="53">
        <f>'Gesamtenergie 2019'!G23*(1+Sekundäranteil!E$19)</f>
        <v>10774.828025477706</v>
      </c>
      <c r="H23" s="55">
        <f>'Gesamtenergie 2019'!H23*(1+Sekundäranteil!E$19)</f>
        <v>8384.1630573248422</v>
      </c>
      <c r="I23" s="54">
        <f>'Gesamtenergie 2019'!I23*(1+Sekundäranteil!E$19)</f>
        <v>7537.8366595895259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'Gesamtenergie 2019'!E24*(1+Sekundäranteil!E$19)</f>
        <v>58506.203821656054</v>
      </c>
      <c r="F24" s="56">
        <f>'Gesamtenergie 2019'!F24*(1+Sekundäranteil!E$19)</f>
        <v>71334.3821656051</v>
      </c>
      <c r="G24" s="53">
        <f>'Gesamtenergie 2019'!G24*(1+Sekundäranteil!E$19)</f>
        <v>57241.273885350311</v>
      </c>
      <c r="H24" s="55">
        <f>'Gesamtenergie 2019'!H24*(1+Sekundäranteil!E$19)</f>
        <v>44540.866242038217</v>
      </c>
      <c r="I24" s="54">
        <f>'Gesamtenergie 2019'!I24*(1+Sekundäranteil!E$19)</f>
        <v>40044.757254069358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'Gesamtenergie 2019'!E25*(1+Sekundäranteil!E$19)</f>
        <v>46908.209299363058</v>
      </c>
      <c r="F25" s="56">
        <f>'Gesamtenergie 2019'!F25*(1+Sekundäranteil!E$19)</f>
        <v>57193.389936305743</v>
      </c>
      <c r="G25" s="53">
        <f>'Gesamtenergie 2019'!G25*(1+Sekundäranteil!E$19)</f>
        <v>45894.033121019107</v>
      </c>
      <c r="H25" s="55">
        <f>'Gesamtenergie 2019'!H25*(1+Sekundäranteil!E$19)</f>
        <v>35711.294522292999</v>
      </c>
      <c r="I25" s="54">
        <f>'Gesamtenergie 2019'!I25*(1+Sekundäranteil!E$19)</f>
        <v>32106.473021939139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'Gesamtenergie 2019'!E26*(1+Sekundäranteil!E$19)</f>
        <v>18756.400636942675</v>
      </c>
      <c r="F26" s="56">
        <f>'Gesamtenergie 2019'!F26*(1+Sekundäranteil!E$19)</f>
        <v>22868.963694267521</v>
      </c>
      <c r="G26" s="53">
        <f>'Gesamtenergie 2019'!G26*(1+Sekundäranteil!E$19)</f>
        <v>18350.878980891717</v>
      </c>
      <c r="H26" s="55">
        <f>'Gesamtenergie 2019'!H26*(1+Sekundäranteil!E$19)</f>
        <v>14279.277707006371</v>
      </c>
      <c r="I26" s="54">
        <f>'Gesamtenergie 2019'!I26*(1+Sekundäranteil!E$19)</f>
        <v>12837.87806086341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'Gesamtenergie 2019'!E27*(1+Sekundäranteil!E$19)</f>
        <v>18756.400636942675</v>
      </c>
      <c r="F27" s="56">
        <f>'Gesamtenergie 2019'!F27*(1+Sekundäranteil!E$19)</f>
        <v>22868.963694267521</v>
      </c>
      <c r="G27" s="53">
        <f>'Gesamtenergie 2019'!G27*(1+Sekundäranteil!E$19)</f>
        <v>18350.878980891717</v>
      </c>
      <c r="H27" s="55">
        <f>'Gesamtenergie 2019'!H27*(1+Sekundäranteil!E$19)</f>
        <v>14279.277707006371</v>
      </c>
      <c r="I27" s="54">
        <f>'Gesamtenergie 2019'!I27*(1+Sekundäranteil!E$19)</f>
        <v>12837.87806086341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'Gesamtenergie 2019'!E28*(1+Sekundäranteil!E$19)</f>
        <v>14110.319745222929</v>
      </c>
      <c r="F28" s="56">
        <f>'Gesamtenergie 2019'!F28*(1+Sekundäranteil!E$19)</f>
        <v>17204.174522292993</v>
      </c>
      <c r="G28" s="53">
        <f>'Gesamtenergie 2019'!G28*(1+Sekundäranteil!E$19)</f>
        <v>13805.24840764331</v>
      </c>
      <c r="H28" s="55">
        <f>'Gesamtenergie 2019'!H28*(1+Sekundäranteil!E$19)</f>
        <v>10742.208917197453</v>
      </c>
      <c r="I28" s="54">
        <f>'Gesamtenergie 2019'!I28*(1+Sekundäranteil!E$19)</f>
        <v>9657.8532200990794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'Gesamtenergie 2019'!E29*(1+Sekundäranteil!E$19)</f>
        <v>30973.872611464969</v>
      </c>
      <c r="F29" s="56">
        <f>'Gesamtenergie 2019'!F29*(1+Sekundäranteil!E$19)</f>
        <v>37765.261146496821</v>
      </c>
      <c r="G29" s="53">
        <f>'Gesamtenergie 2019'!G29*(1+Sekundäranteil!E$19)</f>
        <v>30304.203821656047</v>
      </c>
      <c r="H29" s="55">
        <f>'Gesamtenergie 2019'!H29*(1+Sekundäranteil!E$19)</f>
        <v>23580.45859872612</v>
      </c>
      <c r="I29" s="54">
        <f>'Gesamtenergie 2019'!I29*(1+Sekundäranteil!E$19)</f>
        <v>21200.165605095539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'Gesamtenergie 2019'!E30*(1+Sekundäranteil!E$19)</f>
        <v>16347.321656050957</v>
      </c>
      <c r="F30" s="56">
        <f>'Gesamtenergie 2019'!F30*(1+Sekundäranteil!E$19)</f>
        <v>19931.665605095543</v>
      </c>
      <c r="G30" s="53">
        <f>'Gesamtenergie 2019'!G30*(1+Sekundäranteil!E$19)</f>
        <v>15993.885350318469</v>
      </c>
      <c r="H30" s="55">
        <f>'Gesamtenergie 2019'!H30*(1+Sekundäranteil!E$19)</f>
        <v>12445.242038216562</v>
      </c>
      <c r="I30" s="54">
        <f>'Gesamtenergie 2019'!I30*(1+Sekundäranteil!E$19)</f>
        <v>11188.976291578203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'Gesamtenergie 2019'!E31*(1+Sekundäranteil!E$19)</f>
        <v>16347.321656050957</v>
      </c>
      <c r="F31" s="56">
        <f>'Gesamtenergie 2019'!F31*(1+Sekundäranteil!E$19)</f>
        <v>19931.665605095543</v>
      </c>
      <c r="G31" s="53">
        <f>'Gesamtenergie 2019'!G31*(1+Sekundäranteil!E$19)</f>
        <v>15993.885350318469</v>
      </c>
      <c r="H31" s="55">
        <f>'Gesamtenergie 2019'!H31*(1+Sekundäranteil!E$19)</f>
        <v>12445.242038216562</v>
      </c>
      <c r="I31" s="54">
        <f>'Gesamtenergie 2019'!I31*(1+Sekundäranteil!E$19)</f>
        <v>11188.976291578203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'Gesamtenergie 2019'!E32*(1+Sekundäranteil!E$19)</f>
        <v>15831.090445859872</v>
      </c>
      <c r="F32" s="56">
        <f>'Gesamtenergie 2019'!F32*(1+Sekundäranteil!E$19)</f>
        <v>19302.244585987261</v>
      </c>
      <c r="G32" s="53">
        <f>'Gesamtenergie 2019'!G32*(1+Sekundäranteil!E$19)</f>
        <v>15488.815286624202</v>
      </c>
      <c r="H32" s="55">
        <f>'Gesamtenergie 2019'!H32*(1+Sekundäranteil!E$19)</f>
        <v>12052.234394904459</v>
      </c>
      <c r="I32" s="54">
        <f>'Gesamtenergie 2019'!I32*(1+Sekundäranteil!E$19)</f>
        <v>10835.640198159943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'Gesamtenergie 2019'!E33*(1+Sekundäranteil!E$19)</f>
        <v>10324.624203821657</v>
      </c>
      <c r="F33" s="56">
        <f>'Gesamtenergie 2019'!F33*(1+Sekundäranteil!E$19)</f>
        <v>12588.420382165606</v>
      </c>
      <c r="G33" s="53">
        <f>'Gesamtenergie 2019'!G33*(1+Sekundäranteil!E$19)</f>
        <v>10101.401273885349</v>
      </c>
      <c r="H33" s="55">
        <f>'Gesamtenergie 2019'!H33*(1+Sekundäranteil!E$19)</f>
        <v>7860.1528662420387</v>
      </c>
      <c r="I33" s="54">
        <f>'Gesamtenergie 2019'!I33*(1+Sekundäranteil!E$19)</f>
        <v>7066.7218683651799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'Gesamtenergie 2019'!E34*(1+Sekundäranteil!E$19)</f>
        <v>26052.468407643311</v>
      </c>
      <c r="F34" s="56">
        <f>'Gesamtenergie 2019'!F34*(1+Sekundäranteil!E$19)</f>
        <v>31764.780764331215</v>
      </c>
      <c r="G34" s="53">
        <f>'Gesamtenergie 2019'!G34*(1+Sekundäranteil!E$19)</f>
        <v>25489.202547770703</v>
      </c>
      <c r="H34" s="55">
        <f>'Gesamtenergie 2019'!H34*(1+Sekundäranteil!E$19)</f>
        <v>19833.785732484077</v>
      </c>
      <c r="I34" s="54">
        <f>'Gesamtenergie 2019'!I34*(1+Sekundäranteil!E$19)</f>
        <v>17831.694847841474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'Gesamtenergie 2019'!E35*(1+Sekundäranteil!E$19)</f>
        <v>19272.631847133758</v>
      </c>
      <c r="F35" s="56">
        <f>'Gesamtenergie 2019'!F35*(1+Sekundäranteil!E$19)</f>
        <v>23498.384713375799</v>
      </c>
      <c r="G35" s="53">
        <f>'Gesamtenergie 2019'!G35*(1+Sekundäranteil!E$19)</f>
        <v>18855.949044585985</v>
      </c>
      <c r="H35" s="55">
        <f>'Gesamtenergie 2019'!H35*(1+Sekundäranteil!E$19)</f>
        <v>14672.285350318474</v>
      </c>
      <c r="I35" s="54">
        <f>'Gesamtenergie 2019'!I35*(1+Sekundäranteil!E$19)</f>
        <v>13191.214154281672</v>
      </c>
    </row>
    <row r="76" spans="5:5" x14ac:dyDescent="0.25">
      <c r="E76">
        <f>'Gesamtenergie 2050 var.'!E7*Sekundäranteil!$D$8</f>
        <v>12984.935707006369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I149"/>
  <sheetViews>
    <sheetView topLeftCell="A94" zoomScaleNormal="100" workbookViewId="0">
      <selection activeCell="C118" sqref="C118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10" width="24.5703125" bestFit="1" customWidth="1"/>
  </cols>
  <sheetData>
    <row r="5" spans="3:9" ht="42.75" customHeight="1" x14ac:dyDescent="0.35">
      <c r="C5" s="78" t="s">
        <v>126</v>
      </c>
      <c r="D5" s="78"/>
      <c r="E5" s="78"/>
      <c r="F5" s="78"/>
      <c r="G5" s="78"/>
      <c r="H5" s="78"/>
      <c r="I5" s="78"/>
    </row>
    <row r="7" spans="3:9" ht="15.75" x14ac:dyDescent="0.25">
      <c r="E7" s="86" t="s">
        <v>47</v>
      </c>
      <c r="F7" s="86"/>
      <c r="G7" s="86" t="s">
        <v>43</v>
      </c>
      <c r="H7" s="86"/>
      <c r="I7" s="86"/>
    </row>
    <row r="8" spans="3:9" x14ac:dyDescent="0.25">
      <c r="C8" s="15" t="s">
        <v>55</v>
      </c>
      <c r="D8" s="15" t="s">
        <v>56</v>
      </c>
      <c r="E8" s="70" t="str">
        <f>Studienliste!$F$17</f>
        <v>ISI-05 13</v>
      </c>
      <c r="F8" s="71" t="s">
        <v>51</v>
      </c>
      <c r="G8" s="72" t="str">
        <f>Studienliste!$F$10</f>
        <v>OTTO-01 17</v>
      </c>
      <c r="H8" s="73" t="str">
        <f>Studienliste!$F$8</f>
        <v>TUD-02 20</v>
      </c>
      <c r="I8" s="74" t="str">
        <f>F8</f>
        <v>anderes Projekt</v>
      </c>
    </row>
    <row r="9" spans="3:9" x14ac:dyDescent="0.25">
      <c r="C9" s="8" t="str">
        <f>'Verbrauch je Träger 2019'!D85</f>
        <v>Austria</v>
      </c>
      <c r="D9" s="8" t="str">
        <f>'Verbrauch je Träger 2019'!E85</f>
        <v>Donawitz</v>
      </c>
      <c r="E9" s="52">
        <f>'Gesamtenergie 2050 var.'!E7*'Energie pro Energieträger'!D$43</f>
        <v>25969.871414012738</v>
      </c>
      <c r="F9" s="56">
        <f>'Gesamtenergie 2050 var.'!F7*'Energie pro Energieträger'!D$41</f>
        <v>30761.140561315155</v>
      </c>
      <c r="G9" s="53">
        <f>'Gesamtenergie 2050 var.'!G7*'Energie pro Energieträger'!E$42</f>
        <v>0</v>
      </c>
      <c r="H9" s="55">
        <f>'Gesamtenergie 2050 var.'!H7*'Energie pro Energieträger'!E$44</f>
        <v>0</v>
      </c>
      <c r="I9" s="54">
        <f>'Gesamtenergie 2050 var.'!I7*'Energie pro Energieträger'!E$41</f>
        <v>471.07731406651493</v>
      </c>
    </row>
    <row r="10" spans="3:9" x14ac:dyDescent="0.25">
      <c r="C10" s="8" t="str">
        <f>'Verbrauch je Träger 2019'!D86</f>
        <v>Austria</v>
      </c>
      <c r="D10" s="8" t="str">
        <f>'Verbrauch je Träger 2019'!E86</f>
        <v>Linz</v>
      </c>
      <c r="E10" s="52">
        <f>'Gesamtenergie 2050 var.'!E8*'Energie pro Energieträger'!D$43</f>
        <v>25969.871414012738</v>
      </c>
      <c r="F10" s="56">
        <f>'Gesamtenergie 2050 var.'!F8*'Energie pro Energieträger'!D$41</f>
        <v>30761.140561315155</v>
      </c>
      <c r="G10" s="53">
        <f>'Gesamtenergie 2050 var.'!G8*'Energie pro Energieträger'!E$42</f>
        <v>0</v>
      </c>
      <c r="H10" s="55">
        <f>'Gesamtenergie 2050 var.'!H8*'Energie pro Energieträger'!E$44</f>
        <v>0</v>
      </c>
      <c r="I10" s="54">
        <f>'Gesamtenergie 2050 var.'!I8*'Energie pro Energieträger'!E$41</f>
        <v>471.07731406651493</v>
      </c>
    </row>
    <row r="11" spans="3:9" x14ac:dyDescent="0.25">
      <c r="C11" s="8" t="str">
        <f>'Verbrauch je Träger 2019'!D87</f>
        <v>Belgium</v>
      </c>
      <c r="D11" s="8" t="str">
        <f>'Verbrauch je Träger 2019'!E87</f>
        <v>Ghent</v>
      </c>
      <c r="E11" s="52">
        <f>'Gesamtenergie 2050 var.'!E9*'Energie pro Energieträger'!D$43</f>
        <v>37512.80127388535</v>
      </c>
      <c r="F11" s="56">
        <f>'Gesamtenergie 2050 var.'!F9*'Energie pro Energieträger'!D$41</f>
        <v>44433.664473672841</v>
      </c>
      <c r="G11" s="53">
        <f>'Gesamtenergie 2050 var.'!G9*'Energie pro Energieträger'!E$42</f>
        <v>0</v>
      </c>
      <c r="H11" s="55">
        <f>'Gesamtenergie 2050 var.'!H9*'Energie pro Energieträger'!E$44</f>
        <v>0</v>
      </c>
      <c r="I11" s="54">
        <f>'Gesamtenergie 2050 var.'!I9*'Energie pro Energieträger'!E$41</f>
        <v>680.45888196726912</v>
      </c>
    </row>
    <row r="12" spans="3:9" x14ac:dyDescent="0.25">
      <c r="C12" s="8" t="str">
        <f>'Verbrauch je Träger 2019'!D88</f>
        <v>Czech Republic</v>
      </c>
      <c r="D12" s="8" t="str">
        <f>'Verbrauch je Träger 2019'!E88</f>
        <v>Trinec</v>
      </c>
      <c r="E12" s="52">
        <f>'Gesamtenergie 2050 var.'!E10*'Energie pro Energieträger'!D$43</f>
        <v>17779.002878980893</v>
      </c>
      <c r="F12" s="56">
        <f>'Gesamtenergie 2050 var.'!F10*'Energie pro Energieträger'!D$41</f>
        <v>21059.111070733383</v>
      </c>
      <c r="G12" s="53">
        <f>'Gesamtenergie 2050 var.'!G10*'Energie pro Energieträger'!E$42</f>
        <v>0</v>
      </c>
      <c r="H12" s="55">
        <f>'Gesamtenergie 2050 var.'!H10*'Energie pro Energieträger'!E$44</f>
        <v>0</v>
      </c>
      <c r="I12" s="54">
        <f>'Gesamtenergie 2050 var.'!I10*'Energie pro Energieträger'!E$41</f>
        <v>322.50005360026722</v>
      </c>
    </row>
    <row r="13" spans="3:9" x14ac:dyDescent="0.25">
      <c r="C13" s="8" t="str">
        <f>'Verbrauch je Träger 2019'!D89</f>
        <v>Finland</v>
      </c>
      <c r="D13" s="8" t="str">
        <f>'Verbrauch je Träger 2019'!E89</f>
        <v>Raahe</v>
      </c>
      <c r="E13" s="52">
        <f>'Gesamtenergie 2050 var.'!E11*'Energie pro Energieträger'!D$43</f>
        <v>17896.015286624206</v>
      </c>
      <c r="F13" s="56">
        <f>'Gesamtenergie 2050 var.'!F11*'Energie pro Energieträger'!D$41</f>
        <v>21197.711492027407</v>
      </c>
      <c r="G13" s="53">
        <f>'Gesamtenergie 2050 var.'!G11*'Energie pro Energieträger'!E$42</f>
        <v>0</v>
      </c>
      <c r="H13" s="55">
        <f>'Gesamtenergie 2050 var.'!H11*'Energie pro Energieträger'!E$44</f>
        <v>0</v>
      </c>
      <c r="I13" s="54">
        <f>'Gesamtenergie 2050 var.'!I11*'Energie pro Energieträger'!E$41</f>
        <v>324.62258589264218</v>
      </c>
    </row>
    <row r="14" spans="3:9" x14ac:dyDescent="0.25">
      <c r="C14" s="8" t="str">
        <f>'Verbrauch je Träger 2019'!D90</f>
        <v>France</v>
      </c>
      <c r="D14" s="8" t="str">
        <f>'Verbrauch je Träger 2019'!E90</f>
        <v>Fos-Sur-Mer</v>
      </c>
      <c r="E14" s="52">
        <f>'Gesamtenergie 2050 var.'!E12*'Energie pro Energieträger'!D$43</f>
        <v>25811.560509554143</v>
      </c>
      <c r="F14" s="56">
        <f>'Gesamtenergie 2050 var.'!F12*'Energie pro Energieträger'!D$41</f>
        <v>30573.622344270298</v>
      </c>
      <c r="G14" s="53">
        <f>'Gesamtenergie 2050 var.'!G12*'Energie pro Energieträger'!E$42</f>
        <v>0</v>
      </c>
      <c r="H14" s="55">
        <f>'Gesamtenergie 2050 var.'!H12*'Energie pro Energieträger'!E$44</f>
        <v>0</v>
      </c>
      <c r="I14" s="54">
        <f>'Gesamtenergie 2050 var.'!I12*'Energie pro Energieträger'!E$41</f>
        <v>468.2056527297724</v>
      </c>
    </row>
    <row r="15" spans="3:9" x14ac:dyDescent="0.25">
      <c r="C15" s="8" t="str">
        <f>'Verbrauch je Träger 2019'!D91</f>
        <v>France</v>
      </c>
      <c r="D15" s="8" t="str">
        <f>'Verbrauch je Träger 2019'!E91</f>
        <v>Dunkerque</v>
      </c>
      <c r="E15" s="52">
        <f>'Gesamtenergie 2050 var.'!E13*'Energie pro Energieträger'!D$43</f>
        <v>47149.117197452229</v>
      </c>
      <c r="F15" s="56">
        <f>'Gesamtenergie 2050 var.'!F13*'Energie pro Energieträger'!D$41</f>
        <v>55847.816815533748</v>
      </c>
      <c r="G15" s="53">
        <f>'Gesamtenergie 2050 var.'!G13*'Energie pro Energieträger'!E$42</f>
        <v>0</v>
      </c>
      <c r="H15" s="55">
        <f>'Gesamtenergie 2050 var.'!H13*'Energie pro Energieträger'!E$44</f>
        <v>0</v>
      </c>
      <c r="I15" s="54">
        <f>'Gesamtenergie 2050 var.'!I13*'Energie pro Energieträger'!E$41</f>
        <v>855.25565898638422</v>
      </c>
    </row>
    <row r="16" spans="3:9" x14ac:dyDescent="0.25">
      <c r="C16" s="8" t="str">
        <f>'Verbrauch je Träger 2019'!D92</f>
        <v>Germany</v>
      </c>
      <c r="D16" s="8" t="str">
        <f>'Verbrauch je Träger 2019'!E92</f>
        <v>Bremen</v>
      </c>
      <c r="E16" s="52">
        <f>'Gesamtenergie 2050 var.'!E14*'Energie pro Energieträger'!D$43</f>
        <v>22714.173248407642</v>
      </c>
      <c r="F16" s="56">
        <f>'Gesamtenergie 2050 var.'!F14*'Energie pro Energieträger'!D$41</f>
        <v>26904.787662957864</v>
      </c>
      <c r="G16" s="53">
        <f>'Gesamtenergie 2050 var.'!G14*'Energie pro Energieträger'!E$42</f>
        <v>0</v>
      </c>
      <c r="H16" s="55">
        <f>'Gesamtenergie 2050 var.'!H14*'Energie pro Energieträger'!E$44</f>
        <v>0</v>
      </c>
      <c r="I16" s="54">
        <f>'Gesamtenergie 2050 var.'!I14*'Energie pro Energieträger'!E$41</f>
        <v>412.02097440219967</v>
      </c>
    </row>
    <row r="17" spans="3:9" x14ac:dyDescent="0.25">
      <c r="C17" s="8" t="str">
        <f>'Verbrauch je Träger 2019'!D93</f>
        <v>Germany</v>
      </c>
      <c r="D17" s="8" t="str">
        <f>'Verbrauch je Träger 2019'!E93</f>
        <v>Voelklingen</v>
      </c>
      <c r="E17" s="52">
        <f>'Gesamtenergie 2050 var.'!E15*'Energie pro Energieträger'!D$43</f>
        <v>19148.736356687896</v>
      </c>
      <c r="F17" s="56">
        <f>'Gesamtenergie 2050 var.'!F15*'Energie pro Energieträger'!D$41</f>
        <v>22681.55129646933</v>
      </c>
      <c r="G17" s="53">
        <f>'Gesamtenergie 2050 var.'!G15*'Energie pro Energieträger'!E$42</f>
        <v>0</v>
      </c>
      <c r="H17" s="55">
        <f>'Gesamtenergie 2050 var.'!H15*'Energie pro Energieträger'!E$44</f>
        <v>0</v>
      </c>
      <c r="I17" s="54">
        <f>'Gesamtenergie 2050 var.'!I15*'Energie pro Energieträger'!E$41</f>
        <v>347.34616690512712</v>
      </c>
    </row>
    <row r="18" spans="3:9" x14ac:dyDescent="0.25">
      <c r="C18" s="8" t="str">
        <f>'Verbrauch je Träger 2019'!D94</f>
        <v>Germany</v>
      </c>
      <c r="D18" s="8" t="str">
        <f>'Verbrauch je Träger 2019'!E94</f>
        <v>Eisenhuettenstadt</v>
      </c>
      <c r="E18" s="52">
        <f>'Gesamtenergie 2050 var.'!E16*'Energie pro Energieträger'!D$43</f>
        <v>14798.628025477707</v>
      </c>
      <c r="F18" s="56">
        <f>'Gesamtenergie 2050 var.'!F16*'Energie pro Energieträger'!D$41</f>
        <v>17528.876810714974</v>
      </c>
      <c r="G18" s="53">
        <f>'Gesamtenergie 2050 var.'!G16*'Energie pro Energieträger'!E$42</f>
        <v>0</v>
      </c>
      <c r="H18" s="55">
        <f>'Gesamtenergie 2050 var.'!H16*'Energie pro Energieträger'!E$44</f>
        <v>0</v>
      </c>
      <c r="I18" s="54">
        <f>'Gesamtenergie 2050 var.'!I16*'Energie pro Energieträger'!E$41</f>
        <v>268.43790756506951</v>
      </c>
    </row>
    <row r="19" spans="3:9" x14ac:dyDescent="0.25">
      <c r="C19" s="8" t="str">
        <f>'Verbrauch je Träger 2019'!D95</f>
        <v>Germany</v>
      </c>
      <c r="D19" s="8" t="str">
        <f>'Verbrauch je Träger 2019'!E95</f>
        <v>Duisburg-Huckingen</v>
      </c>
      <c r="E19" s="52">
        <f>'Gesamtenergie 2050 var.'!E17*'Energie pro Energieträger'!D$43</f>
        <v>34415.414012738853</v>
      </c>
      <c r="F19" s="56">
        <f>'Gesamtenergie 2050 var.'!F17*'Energie pro Energieträger'!D$41</f>
        <v>40764.829792360404</v>
      </c>
      <c r="G19" s="53">
        <f>'Gesamtenergie 2050 var.'!G17*'Energie pro Energieträger'!E$42</f>
        <v>0</v>
      </c>
      <c r="H19" s="55">
        <f>'Gesamtenergie 2050 var.'!H17*'Energie pro Energieträger'!E$44</f>
        <v>0</v>
      </c>
      <c r="I19" s="54">
        <f>'Gesamtenergie 2050 var.'!I17*'Energie pro Energieträger'!E$41</f>
        <v>624.27420363969657</v>
      </c>
    </row>
    <row r="20" spans="3:9" x14ac:dyDescent="0.25">
      <c r="C20" s="8" t="str">
        <f>'Verbrauch je Träger 2019'!D96</f>
        <v>Germany</v>
      </c>
      <c r="D20" s="8" t="str">
        <f>'Verbrauch je Träger 2019'!E96</f>
        <v>Duisburg-Beeckerwerth</v>
      </c>
      <c r="E20" s="52">
        <f>'Gesamtenergie 2050 var.'!E18*'Energie pro Energieträger'!D$43</f>
        <v>41298.496815286628</v>
      </c>
      <c r="F20" s="56">
        <f>'Gesamtenergie 2050 var.'!F18*'Energie pro Energieträger'!D$41</f>
        <v>48917.795750832476</v>
      </c>
      <c r="G20" s="53">
        <f>'Gesamtenergie 2050 var.'!G18*'Energie pro Energieträger'!E$42</f>
        <v>0</v>
      </c>
      <c r="H20" s="55">
        <f>'Gesamtenergie 2050 var.'!H18*'Energie pro Energieträger'!E$44</f>
        <v>0</v>
      </c>
      <c r="I20" s="54">
        <f>'Gesamtenergie 2050 var.'!I18*'Energie pro Energieträger'!E$41</f>
        <v>749.12904436763574</v>
      </c>
    </row>
    <row r="21" spans="3:9" x14ac:dyDescent="0.25">
      <c r="C21" s="8" t="str">
        <f>'Verbrauch je Träger 2019'!D97</f>
        <v>Germany</v>
      </c>
      <c r="D21" s="8" t="str">
        <f>'Verbrauch je Träger 2019'!E97</f>
        <v>Salzgitter</v>
      </c>
      <c r="E21" s="52">
        <f>'Gesamtenergie 2050 var.'!E19*'Energie pro Energieträger'!D$43</f>
        <v>31662.180891719745</v>
      </c>
      <c r="F21" s="56">
        <f>'Gesamtenergie 2050 var.'!F19*'Energie pro Energieträger'!D$41</f>
        <v>37503.643408971562</v>
      </c>
      <c r="G21" s="53">
        <f>'Gesamtenergie 2050 var.'!G19*'Energie pro Energieträger'!E$42</f>
        <v>0</v>
      </c>
      <c r="H21" s="55">
        <f>'Gesamtenergie 2050 var.'!H19*'Energie pro Energieträger'!E$44</f>
        <v>0</v>
      </c>
      <c r="I21" s="54">
        <f>'Gesamtenergie 2050 var.'!I19*'Energie pro Energieträger'!E$41</f>
        <v>574.33226734852076</v>
      </c>
    </row>
    <row r="22" spans="3:9" x14ac:dyDescent="0.25">
      <c r="C22" s="8" t="str">
        <f>'Verbrauch je Träger 2019'!D98</f>
        <v>Germany</v>
      </c>
      <c r="D22" s="8" t="str">
        <f>'Verbrauch je Träger 2019'!E98</f>
        <v>Dillingen</v>
      </c>
      <c r="E22" s="52">
        <f>'Gesamtenergie 2050 var.'!E20*'Energie pro Energieträger'!D$43</f>
        <v>16065.115261146497</v>
      </c>
      <c r="F22" s="56">
        <f>'Gesamtenergie 2050 var.'!F20*'Energie pro Energieträger'!D$41</f>
        <v>19029.022547073833</v>
      </c>
      <c r="G22" s="53">
        <f>'Gesamtenergie 2050 var.'!G20*'Energie pro Energieträger'!E$42</f>
        <v>0</v>
      </c>
      <c r="H22" s="55">
        <f>'Gesamtenergie 2050 var.'!H20*'Energie pro Energieträger'!E$44</f>
        <v>0</v>
      </c>
      <c r="I22" s="54">
        <f>'Gesamtenergie 2050 var.'!I20*'Energie pro Energieträger'!E$41</f>
        <v>291.41119825901029</v>
      </c>
    </row>
    <row r="23" spans="3:9" x14ac:dyDescent="0.25">
      <c r="C23" s="8" t="str">
        <f>'Verbrauch je Träger 2019'!D99</f>
        <v>Germany</v>
      </c>
      <c r="D23" s="8" t="str">
        <f>'Verbrauch je Träger 2019'!E99</f>
        <v>Duisburg</v>
      </c>
      <c r="E23" s="52">
        <f>'Gesamtenergie 2050 var.'!E21*'Energie pro Energieträger'!D$43</f>
        <v>7709.0527388535029</v>
      </c>
      <c r="F23" s="56">
        <f>'Gesamtenergie 2050 var.'!F21*'Energie pro Energieträger'!D$41</f>
        <v>9131.3218734887287</v>
      </c>
      <c r="G23" s="53">
        <f>'Gesamtenergie 2050 var.'!G21*'Energie pro Energieträger'!E$42</f>
        <v>0</v>
      </c>
      <c r="H23" s="55">
        <f>'Gesamtenergie 2050 var.'!H21*'Energie pro Energieträger'!E$44</f>
        <v>0</v>
      </c>
      <c r="I23" s="54">
        <f>'Gesamtenergie 2050 var.'!I21*'Energie pro Energieträger'!E$41</f>
        <v>139.83742161529202</v>
      </c>
    </row>
    <row r="24" spans="3:9" x14ac:dyDescent="0.25">
      <c r="C24" s="8" t="str">
        <f>'Verbrauch je Träger 2019'!D100</f>
        <v>Germany</v>
      </c>
      <c r="D24" s="8" t="str">
        <f>'Verbrauch je Träger 2019'!E100</f>
        <v>Duisburg-Bruckhausen</v>
      </c>
      <c r="E24" s="52">
        <f>'Gesamtenergie 2050 var.'!E22*'Energie pro Energieträger'!D$43</f>
        <v>41298.496815286628</v>
      </c>
      <c r="F24" s="56">
        <f>'Gesamtenergie 2050 var.'!F22*'Energie pro Energieträger'!D$41</f>
        <v>48917.795750832476</v>
      </c>
      <c r="G24" s="53">
        <f>'Gesamtenergie 2050 var.'!G22*'Energie pro Energieträger'!E$42</f>
        <v>0</v>
      </c>
      <c r="H24" s="55">
        <f>'Gesamtenergie 2050 var.'!H22*'Energie pro Energieträger'!E$44</f>
        <v>0</v>
      </c>
      <c r="I24" s="54">
        <f>'Gesamtenergie 2050 var.'!I22*'Energie pro Energieträger'!E$41</f>
        <v>749.12904436763574</v>
      </c>
    </row>
    <row r="25" spans="3:9" x14ac:dyDescent="0.25">
      <c r="C25" s="8" t="str">
        <f>'Verbrauch je Träger 2019'!D101</f>
        <v>Hungaria</v>
      </c>
      <c r="D25" s="8" t="str">
        <f>'Verbrauch je Träger 2019'!E101</f>
        <v>Dunauijvaros</v>
      </c>
      <c r="E25" s="52">
        <f>'Gesamtenergie 2050 var.'!E23*'Energie pro Energieträger'!D$43</f>
        <v>11012.932484076433</v>
      </c>
      <c r="F25" s="56">
        <f>'Gesamtenergie 2050 var.'!F23*'Energie pro Energieträger'!D$41</f>
        <v>13044.74553355533</v>
      </c>
      <c r="G25" s="53">
        <f>'Gesamtenergie 2050 var.'!G23*'Energie pro Energieträger'!E$42</f>
        <v>0</v>
      </c>
      <c r="H25" s="55">
        <f>'Gesamtenergie 2050 var.'!H23*'Energie pro Energieträger'!E$44</f>
        <v>0</v>
      </c>
      <c r="I25" s="54">
        <f>'Gesamtenergie 2050 var.'!I23*'Energie pro Energieträger'!E$41</f>
        <v>199.76774516470289</v>
      </c>
    </row>
    <row r="26" spans="3:9" x14ac:dyDescent="0.25">
      <c r="C26" s="8" t="str">
        <f>'Verbrauch je Träger 2019'!D102</f>
        <v>Italy</v>
      </c>
      <c r="D26" s="8" t="str">
        <f>'Verbrauch je Träger 2019'!E102</f>
        <v>Taranto</v>
      </c>
      <c r="E26" s="52">
        <f>'Gesamtenergie 2050 var.'!E24*'Energie pro Energieträger'!D$43</f>
        <v>58506.203821656054</v>
      </c>
      <c r="F26" s="56">
        <f>'Gesamtenergie 2050 var.'!F24*'Energie pro Energieträger'!D$41</f>
        <v>69300.210647012675</v>
      </c>
      <c r="G26" s="53">
        <f>'Gesamtenergie 2050 var.'!G24*'Energie pro Energieträger'!E$42</f>
        <v>0</v>
      </c>
      <c r="H26" s="55">
        <f>'Gesamtenergie 2050 var.'!H24*'Energie pro Energieträger'!E$44</f>
        <v>0</v>
      </c>
      <c r="I26" s="54">
        <f>'Gesamtenergie 2050 var.'!I24*'Energie pro Energieträger'!E$41</f>
        <v>1061.2661461874841</v>
      </c>
    </row>
    <row r="27" spans="3:9" x14ac:dyDescent="0.25">
      <c r="C27" s="8" t="str">
        <f>'Verbrauch je Träger 2019'!D103</f>
        <v>Netherlands</v>
      </c>
      <c r="D27" s="8" t="str">
        <f>'Verbrauch je Träger 2019'!E103</f>
        <v>Ijmuiden</v>
      </c>
      <c r="E27" s="52">
        <f>'Gesamtenergie 2050 var.'!E25*'Energie pro Energieträger'!D$43</f>
        <v>46908.209299363058</v>
      </c>
      <c r="F27" s="56">
        <f>'Gesamtenergie 2050 var.'!F25*'Energie pro Energieträger'!D$41</f>
        <v>55562.463006987229</v>
      </c>
      <c r="G27" s="53">
        <f>'Gesamtenergie 2050 var.'!G25*'Energie pro Energieträger'!E$42</f>
        <v>0</v>
      </c>
      <c r="H27" s="55">
        <f>'Gesamtenergie 2050 var.'!H25*'Energie pro Energieträger'!E$44</f>
        <v>0</v>
      </c>
      <c r="I27" s="54">
        <f>'Gesamtenergie 2050 var.'!I25*'Energie pro Energieträger'!E$41</f>
        <v>850.88573956090636</v>
      </c>
    </row>
    <row r="28" spans="3:9" x14ac:dyDescent="0.25">
      <c r="C28" s="8" t="str">
        <f>'Verbrauch je Träger 2019'!D104</f>
        <v>Poland</v>
      </c>
      <c r="D28" s="8" t="str">
        <f>'Verbrauch je Träger 2019'!E104</f>
        <v>Krakow</v>
      </c>
      <c r="E28" s="52">
        <f>'Gesamtenergie 2050 var.'!E26*'Energie pro Energieträger'!D$43</f>
        <v>18756.400636942675</v>
      </c>
      <c r="F28" s="56">
        <f>'Gesamtenergie 2050 var.'!F26*'Energie pro Energieträger'!D$41</f>
        <v>22216.832236836421</v>
      </c>
      <c r="G28" s="53">
        <f>'Gesamtenergie 2050 var.'!G26*'Energie pro Energieträger'!E$42</f>
        <v>0</v>
      </c>
      <c r="H28" s="55">
        <f>'Gesamtenergie 2050 var.'!H26*'Energie pro Energieträger'!E$44</f>
        <v>0</v>
      </c>
      <c r="I28" s="54">
        <f>'Gesamtenergie 2050 var.'!I26*'Energie pro Energieträger'!E$41</f>
        <v>340.22944098363456</v>
      </c>
    </row>
    <row r="29" spans="3:9" x14ac:dyDescent="0.25">
      <c r="C29" s="8" t="str">
        <f>'Verbrauch je Träger 2019'!D105</f>
        <v>Poland</v>
      </c>
      <c r="D29" s="8" t="str">
        <f>'Verbrauch je Träger 2019'!E105</f>
        <v>Dabrowa Gornicza</v>
      </c>
      <c r="E29" s="52">
        <f>'Gesamtenergie 2050 var.'!E27*'Energie pro Energieträger'!D$43</f>
        <v>18756.400636942675</v>
      </c>
      <c r="F29" s="56">
        <f>'Gesamtenergie 2050 var.'!F27*'Energie pro Energieträger'!D$41</f>
        <v>22216.832236836421</v>
      </c>
      <c r="G29" s="53">
        <f>'Gesamtenergie 2050 var.'!G27*'Energie pro Energieträger'!E$42</f>
        <v>0</v>
      </c>
      <c r="H29" s="55">
        <f>'Gesamtenergie 2050 var.'!H27*'Energie pro Energieträger'!E$44</f>
        <v>0</v>
      </c>
      <c r="I29" s="54">
        <f>'Gesamtenergie 2050 var.'!I27*'Energie pro Energieträger'!E$41</f>
        <v>340.22944098363456</v>
      </c>
    </row>
    <row r="30" spans="3:9" x14ac:dyDescent="0.25">
      <c r="C30" s="8" t="str">
        <f>'Verbrauch je Träger 2019'!D106</f>
        <v>Romania</v>
      </c>
      <c r="D30" s="8" t="str">
        <f>'Verbrauch je Träger 2019'!E106</f>
        <v>Galati</v>
      </c>
      <c r="E30" s="52">
        <f>'Gesamtenergie 2050 var.'!E28*'Energie pro Energieträger'!D$43</f>
        <v>14110.319745222929</v>
      </c>
      <c r="F30" s="56">
        <f>'Gesamtenergie 2050 var.'!F28*'Energie pro Energieträger'!D$41</f>
        <v>16713.580214867761</v>
      </c>
      <c r="G30" s="53">
        <f>'Gesamtenergie 2050 var.'!G28*'Energie pro Energieträger'!E$42</f>
        <v>0</v>
      </c>
      <c r="H30" s="55">
        <f>'Gesamtenergie 2050 var.'!H28*'Energie pro Energieträger'!E$44</f>
        <v>0</v>
      </c>
      <c r="I30" s="54">
        <f>'Gesamtenergie 2050 var.'!I28*'Energie pro Energieträger'!E$41</f>
        <v>255.95242349227556</v>
      </c>
    </row>
    <row r="31" spans="3:9" x14ac:dyDescent="0.25">
      <c r="C31" s="8" t="str">
        <f>'Verbrauch je Träger 2019'!D107</f>
        <v>Slovakia</v>
      </c>
      <c r="D31" s="8" t="str">
        <f>'Verbrauch je Träger 2019'!E107</f>
        <v>Kosice</v>
      </c>
      <c r="E31" s="52">
        <f>'Gesamtenergie 2050 var.'!E29*'Energie pro Energieträger'!D$43</f>
        <v>30973.872611464969</v>
      </c>
      <c r="F31" s="56">
        <f>'Gesamtenergie 2050 var.'!F29*'Energie pro Energieträger'!D$41</f>
        <v>36688.346813124364</v>
      </c>
      <c r="G31" s="53">
        <f>'Gesamtenergie 2050 var.'!G29*'Energie pro Energieträger'!E$42</f>
        <v>0</v>
      </c>
      <c r="H31" s="55">
        <f>'Gesamtenergie 2050 var.'!H29*'Energie pro Energieträger'!E$44</f>
        <v>0</v>
      </c>
      <c r="I31" s="54">
        <f>'Gesamtenergie 2050 var.'!I29*'Energie pro Energieträger'!E$41</f>
        <v>561.84678327572681</v>
      </c>
    </row>
    <row r="32" spans="3:9" x14ac:dyDescent="0.25">
      <c r="C32" s="8" t="str">
        <f>'Verbrauch je Träger 2019'!D108</f>
        <v>Spain</v>
      </c>
      <c r="D32" s="8" t="str">
        <f>'Verbrauch je Träger 2019'!E108</f>
        <v>Gijon</v>
      </c>
      <c r="E32" s="52">
        <f>'Gesamtenergie 2050 var.'!E30*'Energie pro Energieträger'!D$43</f>
        <v>16347.321656050957</v>
      </c>
      <c r="F32" s="56">
        <f>'Gesamtenergie 2050 var.'!F30*'Energie pro Energieträger'!D$41</f>
        <v>19363.294151371188</v>
      </c>
      <c r="G32" s="53">
        <f>'Gesamtenergie 2050 var.'!G30*'Energie pro Energieträger'!E$42</f>
        <v>0</v>
      </c>
      <c r="H32" s="55">
        <f>'Gesamtenergie 2050 var.'!H30*'Energie pro Energieträger'!E$44</f>
        <v>0</v>
      </c>
      <c r="I32" s="54">
        <f>'Gesamtenergie 2050 var.'!I30*'Energie pro Energieträger'!E$41</f>
        <v>296.53024672885584</v>
      </c>
    </row>
    <row r="33" spans="3:9" x14ac:dyDescent="0.25">
      <c r="C33" s="8" t="str">
        <f>'Verbrauch je Träger 2019'!D109</f>
        <v>Spain</v>
      </c>
      <c r="D33" s="8" t="str">
        <f>'Verbrauch je Träger 2019'!E109</f>
        <v>Aviles</v>
      </c>
      <c r="E33" s="52">
        <f>'Gesamtenergie 2050 var.'!E31*'Energie pro Energieträger'!D$43</f>
        <v>16347.321656050957</v>
      </c>
      <c r="F33" s="56">
        <f>'Gesamtenergie 2050 var.'!F31*'Energie pro Energieträger'!D$41</f>
        <v>19363.294151371188</v>
      </c>
      <c r="G33" s="53">
        <f>'Gesamtenergie 2050 var.'!G31*'Energie pro Energieträger'!E$42</f>
        <v>0</v>
      </c>
      <c r="H33" s="55">
        <f>'Gesamtenergie 2050 var.'!H31*'Energie pro Energieträger'!E$44</f>
        <v>0</v>
      </c>
      <c r="I33" s="54">
        <f>'Gesamtenergie 2050 var.'!I31*'Energie pro Energieträger'!E$41</f>
        <v>296.53024672885584</v>
      </c>
    </row>
    <row r="34" spans="3:9" x14ac:dyDescent="0.25">
      <c r="C34" s="8" t="str">
        <f>'Verbrauch je Träger 2019'!D110</f>
        <v>Sweden</v>
      </c>
      <c r="D34" s="8" t="str">
        <f>'Verbrauch je Träger 2019'!E110</f>
        <v>Lulea</v>
      </c>
      <c r="E34" s="52">
        <f>'Gesamtenergie 2050 var.'!E32*'Energie pro Energieträger'!D$43</f>
        <v>15831.090445859872</v>
      </c>
      <c r="F34" s="56">
        <f>'Gesamtenergie 2050 var.'!F32*'Energie pro Energieträger'!D$41</f>
        <v>18751.821704485781</v>
      </c>
      <c r="G34" s="53">
        <f>'Gesamtenergie 2050 var.'!G32*'Energie pro Energieträger'!E$42</f>
        <v>0</v>
      </c>
      <c r="H34" s="55">
        <f>'Gesamtenergie 2050 var.'!H32*'Energie pro Energieträger'!E$44</f>
        <v>0</v>
      </c>
      <c r="I34" s="54">
        <f>'Gesamtenergie 2050 var.'!I32*'Energie pro Energieträger'!E$41</f>
        <v>287.16613367426038</v>
      </c>
    </row>
    <row r="35" spans="3:9" x14ac:dyDescent="0.25">
      <c r="C35" s="8" t="str">
        <f>'Verbrauch je Träger 2019'!D111</f>
        <v>Sweden</v>
      </c>
      <c r="D35" s="8" t="str">
        <f>'Verbrauch je Träger 2019'!E111</f>
        <v>Oxeloesund</v>
      </c>
      <c r="E35" s="52">
        <f>'Gesamtenergie 2050 var.'!E33*'Energie pro Energieträger'!D$43</f>
        <v>10324.624203821657</v>
      </c>
      <c r="F35" s="56">
        <f>'Gesamtenergie 2050 var.'!F33*'Energie pro Energieträger'!D$41</f>
        <v>12229.448937708119</v>
      </c>
      <c r="G35" s="53">
        <f>'Gesamtenergie 2050 var.'!G33*'Energie pro Energieträger'!E$42</f>
        <v>0</v>
      </c>
      <c r="H35" s="55">
        <f>'Gesamtenergie 2050 var.'!H33*'Energie pro Energieträger'!E$44</f>
        <v>0</v>
      </c>
      <c r="I35" s="54">
        <f>'Gesamtenergie 2050 var.'!I33*'Energie pro Energieträger'!E$41</f>
        <v>187.28226109190894</v>
      </c>
    </row>
    <row r="36" spans="3:9" x14ac:dyDescent="0.25">
      <c r="C36" s="8" t="str">
        <f>'Verbrauch je Träger 2019'!D112</f>
        <v>United Kingdom</v>
      </c>
      <c r="D36" s="8" t="str">
        <f>'Verbrauch je Träger 2019'!E112</f>
        <v>Port Talbot</v>
      </c>
      <c r="E36" s="52">
        <f>'Gesamtenergie 2050 var.'!E34*'Energie pro Energieträger'!D$43</f>
        <v>26052.468407643311</v>
      </c>
      <c r="F36" s="56">
        <f>'Gesamtenergie 2050 var.'!F34*'Energie pro Energieträger'!D$41</f>
        <v>30858.976152816824</v>
      </c>
      <c r="G36" s="53">
        <f>'Gesamtenergie 2050 var.'!G34*'Energie pro Energieträger'!E$42</f>
        <v>0</v>
      </c>
      <c r="H36" s="55">
        <f>'Gesamtenergie 2050 var.'!H34*'Energie pro Energieträger'!E$44</f>
        <v>0</v>
      </c>
      <c r="I36" s="54">
        <f>'Gesamtenergie 2050 var.'!I34*'Energie pro Energieträger'!E$41</f>
        <v>472.57557215525031</v>
      </c>
    </row>
    <row r="37" spans="3:9" x14ac:dyDescent="0.25">
      <c r="C37" s="8" t="str">
        <f>'Verbrauch je Träger 2019'!D113</f>
        <v>United Kingdom</v>
      </c>
      <c r="D37" s="8" t="str">
        <f>'Verbrauch je Träger 2019'!E113</f>
        <v>Scunthorpe</v>
      </c>
      <c r="E37" s="52">
        <f>'Gesamtenergie 2050 var.'!E35*'Energie pro Energieträger'!D$43</f>
        <v>19272.631847133758</v>
      </c>
      <c r="F37" s="56">
        <f>'Gesamtenergie 2050 var.'!F35*'Energie pro Energieträger'!D$41</f>
        <v>22828.304683721824</v>
      </c>
      <c r="G37" s="53">
        <f>'Gesamtenergie 2050 var.'!G35*'Energie pro Energieträger'!E$42</f>
        <v>0</v>
      </c>
      <c r="H37" s="55">
        <f>'Gesamtenergie 2050 var.'!H35*'Energie pro Energieträger'!E$44</f>
        <v>0</v>
      </c>
      <c r="I37" s="54">
        <f>'Gesamtenergie 2050 var.'!I35*'Energie pro Energieträger'!E$41</f>
        <v>349.59355403823008</v>
      </c>
    </row>
    <row r="42" spans="3:9" ht="41.25" customHeight="1" x14ac:dyDescent="0.35">
      <c r="C42" s="78" t="s">
        <v>127</v>
      </c>
      <c r="D42" s="78"/>
      <c r="E42" s="78"/>
      <c r="F42" s="78"/>
      <c r="G42" s="78"/>
      <c r="H42" s="78"/>
      <c r="I42" s="78"/>
    </row>
    <row r="44" spans="3:9" ht="15.75" x14ac:dyDescent="0.25">
      <c r="E44" s="86" t="s">
        <v>47</v>
      </c>
      <c r="F44" s="86"/>
      <c r="G44" s="86" t="s">
        <v>43</v>
      </c>
      <c r="H44" s="86"/>
      <c r="I44" s="86"/>
    </row>
    <row r="45" spans="3:9" x14ac:dyDescent="0.25">
      <c r="C45" s="15" t="s">
        <v>55</v>
      </c>
      <c r="D45" s="15" t="s">
        <v>56</v>
      </c>
      <c r="E45" s="70" t="str">
        <f>Studienliste!$F$17</f>
        <v>ISI-05 13</v>
      </c>
      <c r="F45" s="71" t="s">
        <v>51</v>
      </c>
      <c r="G45" s="72" t="str">
        <f>Studienliste!$F$10</f>
        <v>OTTO-01 17</v>
      </c>
      <c r="H45" s="73" t="str">
        <f>Studienliste!$F$8</f>
        <v>TUD-02 20</v>
      </c>
      <c r="I45" s="74" t="str">
        <f>F45</f>
        <v>anderes Projekt</v>
      </c>
    </row>
    <row r="46" spans="3:9" x14ac:dyDescent="0.25">
      <c r="C46" s="8" t="str">
        <f t="shared" ref="C46:D74" si="0">C9</f>
        <v>Austria</v>
      </c>
      <c r="D46" s="8" t="str">
        <f t="shared" si="0"/>
        <v>Donawitz</v>
      </c>
      <c r="E46" s="52">
        <f>'Gesamtenergie 2050 var.'!E7*'Energie pro Energieträger'!D$47</f>
        <v>0</v>
      </c>
      <c r="F46" s="56">
        <f>'Gesamtenergie 2050 var.'!F7*'Energie pro Energieträger'!D$45</f>
        <v>902.93283995873151</v>
      </c>
      <c r="G46" s="53">
        <f>'Gesamtenergie 2050 var.'!G7*'Energie pro Energieträger'!E$46</f>
        <v>10483.182439980399</v>
      </c>
      <c r="H46" s="55">
        <f>'Gesamtenergie 2050 var.'!H7*'Energie pro Energieträger'!E$48</f>
        <v>0</v>
      </c>
      <c r="I46" s="54">
        <f>'Gesamtenergie 2050 var.'!I7*'Energie pro Energieträger'!E$45</f>
        <v>2246.015386303864</v>
      </c>
    </row>
    <row r="47" spans="3:9" x14ac:dyDescent="0.25">
      <c r="C47" s="8" t="str">
        <f t="shared" si="0"/>
        <v>Austria</v>
      </c>
      <c r="D47" s="8" t="str">
        <f t="shared" si="0"/>
        <v>Linz</v>
      </c>
      <c r="E47" s="52">
        <f>'Gesamtenergie 2050 var.'!E8*'Energie pro Energieträger'!D$47</f>
        <v>0</v>
      </c>
      <c r="F47" s="56">
        <f>'Gesamtenergie 2050 var.'!F8*'Energie pro Energieträger'!D$45</f>
        <v>902.93283995873151</v>
      </c>
      <c r="G47" s="53">
        <f>'Gesamtenergie 2050 var.'!G8*'Energie pro Energieträger'!E$46</f>
        <v>10483.182439980399</v>
      </c>
      <c r="H47" s="55">
        <f>'Gesamtenergie 2050 var.'!H8*'Energie pro Energieträger'!E$48</f>
        <v>0</v>
      </c>
      <c r="I47" s="54">
        <f>'Gesamtenergie 2050 var.'!I8*'Energie pro Energieträger'!E$45</f>
        <v>2246.015386303864</v>
      </c>
    </row>
    <row r="48" spans="3:9" x14ac:dyDescent="0.25">
      <c r="C48" s="8" t="str">
        <f t="shared" si="0"/>
        <v>Belgium</v>
      </c>
      <c r="D48" s="8" t="str">
        <f t="shared" si="0"/>
        <v>Ghent</v>
      </c>
      <c r="E48" s="52">
        <f>'Gesamtenergie 2050 var.'!E9*'Energie pro Energieträger'!D$47</f>
        <v>0</v>
      </c>
      <c r="F48" s="56">
        <f>'Gesamtenergie 2050 var.'!F9*'Energie pro Energieträger'!D$45</f>
        <v>1304.2629148622018</v>
      </c>
      <c r="G48" s="53">
        <f>'Gesamtenergie 2050 var.'!G9*'Energie pro Energieträger'!E$46</f>
        <v>15142.683354861696</v>
      </c>
      <c r="H48" s="55">
        <f>'Gesamtenergie 2050 var.'!H9*'Energie pro Energieträger'!E$48</f>
        <v>0</v>
      </c>
      <c r="I48" s="54">
        <f>'Gesamtenergie 2050 var.'!I9*'Energie pro Energieträger'!E$45</f>
        <v>3244.3105898107765</v>
      </c>
    </row>
    <row r="49" spans="3:9" x14ac:dyDescent="0.25">
      <c r="C49" s="8" t="str">
        <f t="shared" si="0"/>
        <v>Czech Republic</v>
      </c>
      <c r="D49" s="8" t="str">
        <f t="shared" si="0"/>
        <v>Trinec</v>
      </c>
      <c r="E49" s="52">
        <f>'Gesamtenergie 2050 var.'!E10*'Energie pro Energieträger'!D$47</f>
        <v>0</v>
      </c>
      <c r="F49" s="56">
        <f>'Gesamtenergie 2050 var.'!F10*'Energie pro Energieträger'!D$45</f>
        <v>618.14882735579215</v>
      </c>
      <c r="G49" s="53">
        <f>'Gesamtenergie 2050 var.'!G10*'Energie pro Energieträger'!E$46</f>
        <v>7176.7983680014249</v>
      </c>
      <c r="H49" s="55">
        <f>'Gesamtenergie 2050 var.'!H10*'Energie pro Energieträger'!E$48</f>
        <v>0</v>
      </c>
      <c r="I49" s="54">
        <f>'Gesamtenergie 2050 var.'!I10*'Energie pro Energieträger'!E$45</f>
        <v>1537.6246336662819</v>
      </c>
    </row>
    <row r="50" spans="3:9" x14ac:dyDescent="0.25">
      <c r="C50" s="8" t="str">
        <f t="shared" si="0"/>
        <v>Finland</v>
      </c>
      <c r="D50" s="8" t="str">
        <f t="shared" si="0"/>
        <v>Raahe</v>
      </c>
      <c r="E50" s="52">
        <f>'Gesamtenergie 2050 var.'!E11*'Energie pro Energieträger'!D$47</f>
        <v>0</v>
      </c>
      <c r="F50" s="56">
        <f>'Gesamtenergie 2050 var.'!F11*'Energie pro Energieträger'!D$45</f>
        <v>622.21717039297698</v>
      </c>
      <c r="G50" s="53">
        <f>'Gesamtenergie 2050 var.'!G11*'Energie pro Energieträger'!E$46</f>
        <v>7224.0324261725518</v>
      </c>
      <c r="H50" s="55">
        <f>'Gesamtenergie 2050 var.'!H11*'Energie pro Energieträger'!E$48</f>
        <v>0</v>
      </c>
      <c r="I50" s="54">
        <f>'Gesamtenergie 2050 var.'!I11*'Energie pro Energieträger'!E$45</f>
        <v>1547.7445015611047</v>
      </c>
    </row>
    <row r="51" spans="3:9" x14ac:dyDescent="0.25">
      <c r="C51" s="8" t="str">
        <f t="shared" si="0"/>
        <v>France</v>
      </c>
      <c r="D51" s="8" t="str">
        <f t="shared" si="0"/>
        <v>Fos-Sur-Mer</v>
      </c>
      <c r="E51" s="52">
        <f>'Gesamtenergie 2050 var.'!E12*'Energie pro Energieträger'!D$47</f>
        <v>0</v>
      </c>
      <c r="F51" s="56">
        <f>'Gesamtenergie 2050 var.'!F12*'Energie pro Energieträger'!D$45</f>
        <v>897.42861114371681</v>
      </c>
      <c r="G51" s="53">
        <f>'Gesamtenergie 2050 var.'!G12*'Energie pro Energieträger'!E$46</f>
        <v>10419.277537748874</v>
      </c>
      <c r="H51" s="55">
        <f>'Gesamtenergie 2050 var.'!H12*'Energie pro Energieträger'!E$48</f>
        <v>0</v>
      </c>
      <c r="I51" s="54">
        <f>'Gesamtenergie 2050 var.'!I12*'Energie pro Energieträger'!E$45</f>
        <v>2232.3238003285164</v>
      </c>
    </row>
    <row r="52" spans="3:9" x14ac:dyDescent="0.25">
      <c r="C52" s="8" t="str">
        <f t="shared" si="0"/>
        <v>France</v>
      </c>
      <c r="D52" s="8" t="str">
        <f t="shared" si="0"/>
        <v>Dunkerque</v>
      </c>
      <c r="E52" s="52">
        <f>'Gesamtenergie 2050 var.'!E13*'Energie pro Energieträger'!D$47</f>
        <v>0</v>
      </c>
      <c r="F52" s="56">
        <f>'Gesamtenergie 2050 var.'!F13*'Energie pro Energieträger'!D$45</f>
        <v>1639.3029296891893</v>
      </c>
      <c r="G52" s="53">
        <f>'Gesamtenergie 2050 var.'!G13*'Energie pro Energieträger'!E$46</f>
        <v>19032.546968954612</v>
      </c>
      <c r="H52" s="55">
        <f>'Gesamtenergie 2050 var.'!H13*'Energie pro Energieträger'!E$48</f>
        <v>0</v>
      </c>
      <c r="I52" s="54">
        <f>'Gesamtenergie 2050 var.'!I13*'Energie pro Energieträger'!E$45</f>
        <v>4077.7114752667562</v>
      </c>
    </row>
    <row r="53" spans="3:9" x14ac:dyDescent="0.25">
      <c r="C53" s="8" t="str">
        <f t="shared" si="0"/>
        <v>Germany</v>
      </c>
      <c r="D53" s="8" t="str">
        <f t="shared" si="0"/>
        <v>Bremen</v>
      </c>
      <c r="E53" s="52">
        <f>'Gesamtenergie 2050 var.'!E14*'Energie pro Energieträger'!D$47</f>
        <v>0</v>
      </c>
      <c r="F53" s="56">
        <f>'Gesamtenergie 2050 var.'!F14*'Energie pro Energieträger'!D$45</f>
        <v>789.73717780647075</v>
      </c>
      <c r="G53" s="53">
        <f>'Gesamtenergie 2050 var.'!G14*'Energie pro Energieträger'!E$46</f>
        <v>9168.9642332190106</v>
      </c>
      <c r="H53" s="55">
        <f>'Gesamtenergie 2050 var.'!H14*'Energie pro Energieträger'!E$48</f>
        <v>0</v>
      </c>
      <c r="I53" s="54">
        <f>'Gesamtenergie 2050 var.'!I14*'Energie pro Energieträger'!E$45</f>
        <v>1964.4449442890941</v>
      </c>
    </row>
    <row r="54" spans="3:9" x14ac:dyDescent="0.25">
      <c r="C54" s="8" t="str">
        <f t="shared" si="0"/>
        <v>Germany</v>
      </c>
      <c r="D54" s="8" t="str">
        <f t="shared" si="0"/>
        <v>Voelklingen</v>
      </c>
      <c r="E54" s="52">
        <f>'Gesamtenergie 2050 var.'!E15*'Energie pro Energieträger'!D$47</f>
        <v>0</v>
      </c>
      <c r="F54" s="56">
        <f>'Gesamtenergie 2050 var.'!F15*'Energie pro Energieträger'!D$45</f>
        <v>665.77237232048537</v>
      </c>
      <c r="G54" s="53">
        <f>'Gesamtenergie 2050 var.'!G15*'Energie pro Energieträger'!E$46</f>
        <v>7729.7146960046321</v>
      </c>
      <c r="H54" s="55">
        <f>'Gesamtenergie 2050 var.'!H15*'Energie pro Energieträger'!E$48</f>
        <v>0</v>
      </c>
      <c r="I54" s="54">
        <f>'Gesamtenergie 2050 var.'!I15*'Energie pro Energieträger'!E$45</f>
        <v>1656.0866166703818</v>
      </c>
    </row>
    <row r="55" spans="3:9" x14ac:dyDescent="0.25">
      <c r="C55" s="8" t="str">
        <f t="shared" si="0"/>
        <v>Germany</v>
      </c>
      <c r="D55" s="8" t="str">
        <f t="shared" si="0"/>
        <v>Eisenhuettenstadt</v>
      </c>
      <c r="E55" s="52">
        <f>'Gesamtenergie 2050 var.'!E16*'Energie pro Energieträger'!D$47</f>
        <v>0</v>
      </c>
      <c r="F55" s="56">
        <f>'Gesamtenergie 2050 var.'!F16*'Energie pro Energieträger'!D$45</f>
        <v>514.52573705573093</v>
      </c>
      <c r="G55" s="53">
        <f>'Gesamtenergie 2050 var.'!G16*'Energie pro Energieträger'!E$46</f>
        <v>5973.7191216426872</v>
      </c>
      <c r="H55" s="55">
        <f>'Gesamtenergie 2050 var.'!H16*'Energie pro Energieträger'!E$48</f>
        <v>0</v>
      </c>
      <c r="I55" s="54">
        <f>'Gesamtenergie 2050 var.'!I16*'Energie pro Energieträger'!E$45</f>
        <v>1279.8656455216828</v>
      </c>
    </row>
    <row r="56" spans="3:9" x14ac:dyDescent="0.25">
      <c r="C56" s="8" t="str">
        <f t="shared" si="0"/>
        <v>Germany</v>
      </c>
      <c r="D56" s="8" t="str">
        <f t="shared" si="0"/>
        <v>Duisburg-Huckingen</v>
      </c>
      <c r="E56" s="52">
        <f>'Gesamtenergie 2050 var.'!E17*'Energie pro Energieträger'!D$47</f>
        <v>0</v>
      </c>
      <c r="F56" s="56">
        <f>'Gesamtenergie 2050 var.'!F17*'Energie pro Energieträger'!D$45</f>
        <v>1196.5714815249557</v>
      </c>
      <c r="G56" s="53">
        <f>'Gesamtenergie 2050 var.'!G17*'Energie pro Energieträger'!E$46</f>
        <v>13892.37005033183</v>
      </c>
      <c r="H56" s="55">
        <f>'Gesamtenergie 2050 var.'!H17*'Energie pro Energieträger'!E$48</f>
        <v>0</v>
      </c>
      <c r="I56" s="54">
        <f>'Gesamtenergie 2050 var.'!I17*'Energie pro Energieträger'!E$45</f>
        <v>2976.4317337713551</v>
      </c>
    </row>
    <row r="57" spans="3:9" x14ac:dyDescent="0.25">
      <c r="C57" s="8" t="str">
        <f t="shared" si="0"/>
        <v>Germany</v>
      </c>
      <c r="D57" s="8" t="str">
        <f t="shared" si="0"/>
        <v>Duisburg-Beeckerwerth</v>
      </c>
      <c r="E57" s="52">
        <f>'Gesamtenergie 2050 var.'!E18*'Energie pro Energieträger'!D$47</f>
        <v>0</v>
      </c>
      <c r="F57" s="56">
        <f>'Gesamtenergie 2050 var.'!F18*'Energie pro Energieträger'!D$45</f>
        <v>1435.8857778299468</v>
      </c>
      <c r="G57" s="53">
        <f>'Gesamtenergie 2050 var.'!G18*'Energie pro Energieträger'!E$46</f>
        <v>16670.844060398198</v>
      </c>
      <c r="H57" s="55">
        <f>'Gesamtenergie 2050 var.'!H18*'Energie pro Energieträger'!E$48</f>
        <v>0</v>
      </c>
      <c r="I57" s="54">
        <f>'Gesamtenergie 2050 var.'!I18*'Energie pro Energieträger'!E$45</f>
        <v>3571.7180805256257</v>
      </c>
    </row>
    <row r="58" spans="3:9" x14ac:dyDescent="0.25">
      <c r="C58" s="8" t="str">
        <f t="shared" si="0"/>
        <v>Germany</v>
      </c>
      <c r="D58" s="8" t="str">
        <f t="shared" si="0"/>
        <v>Salzgitter</v>
      </c>
      <c r="E58" s="52">
        <f>'Gesamtenergie 2050 var.'!E19*'Energie pro Energieträger'!D$47</f>
        <v>0</v>
      </c>
      <c r="F58" s="56">
        <f>'Gesamtenergie 2050 var.'!F19*'Energie pro Energieträger'!D$45</f>
        <v>1100.8457630029591</v>
      </c>
      <c r="G58" s="53">
        <f>'Gesamtenergie 2050 var.'!G19*'Energie pro Energieträger'!E$46</f>
        <v>12780.980446305284</v>
      </c>
      <c r="H58" s="55">
        <f>'Gesamtenergie 2050 var.'!H19*'Energie pro Energieträger'!E$48</f>
        <v>0</v>
      </c>
      <c r="I58" s="54">
        <f>'Gesamtenergie 2050 var.'!I19*'Energie pro Energieträger'!E$45</f>
        <v>2738.3171950696465</v>
      </c>
    </row>
    <row r="59" spans="3:9" x14ac:dyDescent="0.25">
      <c r="C59" s="8" t="str">
        <f t="shared" si="0"/>
        <v>Germany</v>
      </c>
      <c r="D59" s="8" t="str">
        <f t="shared" si="0"/>
        <v>Dillingen</v>
      </c>
      <c r="E59" s="52">
        <f>'Gesamtenergie 2050 var.'!E20*'Energie pro Energieträger'!D$47</f>
        <v>0</v>
      </c>
      <c r="F59" s="56">
        <f>'Gesamtenergie 2050 var.'!F20*'Energie pro Energieträger'!D$45</f>
        <v>558.55956757584931</v>
      </c>
      <c r="G59" s="53">
        <f>'Gesamtenergie 2050 var.'!G20*'Energie pro Energieträger'!E$46</f>
        <v>6484.9583394948995</v>
      </c>
      <c r="H59" s="55">
        <f>'Gesamtenergie 2050 var.'!H20*'Energie pro Energieträger'!E$48</f>
        <v>0</v>
      </c>
      <c r="I59" s="54">
        <f>'Gesamtenergie 2050 var.'!I20*'Energie pro Energieträger'!E$45</f>
        <v>1389.3983333244685</v>
      </c>
    </row>
    <row r="60" spans="3:9" x14ac:dyDescent="0.25">
      <c r="C60" s="8" t="str">
        <f t="shared" si="0"/>
        <v>Germany</v>
      </c>
      <c r="D60" s="8" t="str">
        <f t="shared" si="0"/>
        <v>Duisburg</v>
      </c>
      <c r="E60" s="52">
        <f>'Gesamtenergie 2050 var.'!E21*'Energie pro Energieträger'!D$47</f>
        <v>0</v>
      </c>
      <c r="F60" s="56">
        <f>'Gesamtenergie 2050 var.'!F21*'Energie pro Energieträger'!D$45</f>
        <v>268.03201186159009</v>
      </c>
      <c r="G60" s="53">
        <f>'Gesamtenergie 2050 var.'!G21*'Energie pro Energieträger'!E$46</f>
        <v>3111.8908912743304</v>
      </c>
      <c r="H60" s="55">
        <f>'Gesamtenergie 2050 var.'!H21*'Energie pro Energieträger'!E$48</f>
        <v>0</v>
      </c>
      <c r="I60" s="54">
        <f>'Gesamtenergie 2050 var.'!I21*'Energie pro Energieträger'!E$45</f>
        <v>666.72070836478349</v>
      </c>
    </row>
    <row r="61" spans="3:9" x14ac:dyDescent="0.25">
      <c r="C61" s="8" t="str">
        <f t="shared" si="0"/>
        <v>Germany</v>
      </c>
      <c r="D61" s="8" t="str">
        <f t="shared" si="0"/>
        <v>Duisburg-Bruckhausen</v>
      </c>
      <c r="E61" s="52">
        <f>'Gesamtenergie 2050 var.'!E22*'Energie pro Energieträger'!D$47</f>
        <v>0</v>
      </c>
      <c r="F61" s="56">
        <f>'Gesamtenergie 2050 var.'!F22*'Energie pro Energieträger'!D$45</f>
        <v>1435.8857778299468</v>
      </c>
      <c r="G61" s="53">
        <f>'Gesamtenergie 2050 var.'!G22*'Energie pro Energieträger'!E$46</f>
        <v>16670.844060398198</v>
      </c>
      <c r="H61" s="55">
        <f>'Gesamtenergie 2050 var.'!H22*'Energie pro Energieträger'!E$48</f>
        <v>0</v>
      </c>
      <c r="I61" s="54">
        <f>'Gesamtenergie 2050 var.'!I22*'Energie pro Energieträger'!E$45</f>
        <v>3571.7180805256257</v>
      </c>
    </row>
    <row r="62" spans="3:9" x14ac:dyDescent="0.25">
      <c r="C62" s="8" t="str">
        <f t="shared" si="0"/>
        <v>Hungaria</v>
      </c>
      <c r="D62" s="8" t="str">
        <f t="shared" si="0"/>
        <v>Dunauijvaros</v>
      </c>
      <c r="E62" s="52">
        <f>'Gesamtenergie 2050 var.'!E23*'Energie pro Energieträger'!D$47</f>
        <v>0</v>
      </c>
      <c r="F62" s="56">
        <f>'Gesamtenergie 2050 var.'!F23*'Energie pro Energieträger'!D$45</f>
        <v>382.90287408798588</v>
      </c>
      <c r="G62" s="53">
        <f>'Gesamtenergie 2050 var.'!G23*'Energie pro Energieträger'!E$46</f>
        <v>4445.5584161061861</v>
      </c>
      <c r="H62" s="55">
        <f>'Gesamtenergie 2050 var.'!H23*'Energie pro Energieträger'!E$48</f>
        <v>0</v>
      </c>
      <c r="I62" s="54">
        <f>'Gesamtenergie 2050 var.'!I23*'Energie pro Energieträger'!E$45</f>
        <v>952.45815480683359</v>
      </c>
    </row>
    <row r="63" spans="3:9" x14ac:dyDescent="0.25">
      <c r="C63" s="8" t="str">
        <f t="shared" si="0"/>
        <v>Italy</v>
      </c>
      <c r="D63" s="8" t="str">
        <f t="shared" si="0"/>
        <v>Taranto</v>
      </c>
      <c r="E63" s="52">
        <f>'Gesamtenergie 2050 var.'!E24*'Energie pro Energieträger'!D$47</f>
        <v>0</v>
      </c>
      <c r="F63" s="56">
        <f>'Gesamtenergie 2050 var.'!F24*'Energie pro Energieträger'!D$45</f>
        <v>2034.1715185924247</v>
      </c>
      <c r="G63" s="53">
        <f>'Gesamtenergie 2050 var.'!G24*'Energie pro Energieträger'!E$46</f>
        <v>23617.029085564111</v>
      </c>
      <c r="H63" s="55">
        <f>'Gesamtenergie 2050 var.'!H24*'Energie pro Energieträger'!E$48</f>
        <v>0</v>
      </c>
      <c r="I63" s="54">
        <f>'Gesamtenergie 2050 var.'!I24*'Energie pro Energieträger'!E$45</f>
        <v>5059.933947411304</v>
      </c>
    </row>
    <row r="64" spans="3:9" x14ac:dyDescent="0.25">
      <c r="C64" s="8" t="str">
        <f t="shared" si="0"/>
        <v>Netherlands</v>
      </c>
      <c r="D64" s="8" t="str">
        <f t="shared" si="0"/>
        <v>Ijmuiden</v>
      </c>
      <c r="E64" s="52">
        <f>'Gesamtenergie 2050 var.'!E25*'Energie pro Energieträger'!D$47</f>
        <v>0</v>
      </c>
      <c r="F64" s="56">
        <f>'Gesamtenergie 2050 var.'!F25*'Energie pro Energieträger'!D$45</f>
        <v>1630.9269293185148</v>
      </c>
      <c r="G64" s="53">
        <f>'Gesamtenergie 2050 var.'!G25*'Energie pro Energieträger'!E$46</f>
        <v>18935.300378602285</v>
      </c>
      <c r="H64" s="55">
        <f>'Gesamtenergie 2050 var.'!H25*'Energie pro Energieträger'!E$48</f>
        <v>0</v>
      </c>
      <c r="I64" s="54">
        <f>'Gesamtenergie 2050 var.'!I25*'Energie pro Energieträger'!E$45</f>
        <v>4056.8764531303568</v>
      </c>
    </row>
    <row r="65" spans="3:9" x14ac:dyDescent="0.25">
      <c r="C65" s="8" t="str">
        <f t="shared" si="0"/>
        <v>Poland</v>
      </c>
      <c r="D65" s="8" t="str">
        <f t="shared" si="0"/>
        <v>Krakow</v>
      </c>
      <c r="E65" s="52">
        <f>'Gesamtenergie 2050 var.'!E26*'Energie pro Energieträger'!D$47</f>
        <v>0</v>
      </c>
      <c r="F65" s="56">
        <f>'Gesamtenergie 2050 var.'!F26*'Energie pro Energieträger'!D$45</f>
        <v>652.1314574311009</v>
      </c>
      <c r="G65" s="53">
        <f>'Gesamtenergie 2050 var.'!G26*'Energie pro Energieträger'!E$46</f>
        <v>7571.341677430848</v>
      </c>
      <c r="H65" s="55">
        <f>'Gesamtenergie 2050 var.'!H26*'Energie pro Energieträger'!E$48</f>
        <v>0</v>
      </c>
      <c r="I65" s="54">
        <f>'Gesamtenergie 2050 var.'!I26*'Energie pro Energieträger'!E$45</f>
        <v>1622.1552949053882</v>
      </c>
    </row>
    <row r="66" spans="3:9" x14ac:dyDescent="0.25">
      <c r="C66" s="8" t="str">
        <f t="shared" si="0"/>
        <v>Poland</v>
      </c>
      <c r="D66" s="8" t="str">
        <f t="shared" si="0"/>
        <v>Dabrowa Gornicza</v>
      </c>
      <c r="E66" s="52">
        <f>'Gesamtenergie 2050 var.'!E27*'Energie pro Energieträger'!D$47</f>
        <v>0</v>
      </c>
      <c r="F66" s="56">
        <f>'Gesamtenergie 2050 var.'!F27*'Energie pro Energieträger'!D$45</f>
        <v>652.1314574311009</v>
      </c>
      <c r="G66" s="53">
        <f>'Gesamtenergie 2050 var.'!G27*'Energie pro Energieträger'!E$46</f>
        <v>7571.341677430848</v>
      </c>
      <c r="H66" s="55">
        <f>'Gesamtenergie 2050 var.'!H27*'Energie pro Energieträger'!E$48</f>
        <v>0</v>
      </c>
      <c r="I66" s="54">
        <f>'Gesamtenergie 2050 var.'!I27*'Energie pro Energieträger'!E$45</f>
        <v>1622.1552949053882</v>
      </c>
    </row>
    <row r="67" spans="3:9" x14ac:dyDescent="0.25">
      <c r="C67" s="8" t="str">
        <f t="shared" si="0"/>
        <v>Romania</v>
      </c>
      <c r="D67" s="8" t="str">
        <f t="shared" si="0"/>
        <v>Galati</v>
      </c>
      <c r="E67" s="52">
        <f>'Gesamtenergie 2050 var.'!E28*'Energie pro Energieträger'!D$47</f>
        <v>0</v>
      </c>
      <c r="F67" s="56">
        <f>'Gesamtenergie 2050 var.'!F28*'Energie pro Energieträger'!D$45</f>
        <v>490.59430742523176</v>
      </c>
      <c r="G67" s="53">
        <f>'Gesamtenergie 2050 var.'!G28*'Energie pro Energieträger'!E$46</f>
        <v>5695.8717206360507</v>
      </c>
      <c r="H67" s="55">
        <f>'Gesamtenergie 2050 var.'!H28*'Energie pro Energieträger'!E$48</f>
        <v>0</v>
      </c>
      <c r="I67" s="54">
        <f>'Gesamtenergie 2050 var.'!I28*'Energie pro Energieträger'!E$45</f>
        <v>1220.3370108462555</v>
      </c>
    </row>
    <row r="68" spans="3:9" x14ac:dyDescent="0.25">
      <c r="C68" s="8" t="str">
        <f t="shared" si="0"/>
        <v>Slovakia</v>
      </c>
      <c r="D68" s="8" t="str">
        <f t="shared" si="0"/>
        <v>Kosice</v>
      </c>
      <c r="E68" s="52">
        <f>'Gesamtenergie 2050 var.'!E29*'Energie pro Energieträger'!D$47</f>
        <v>0</v>
      </c>
      <c r="F68" s="56">
        <f>'Gesamtenergie 2050 var.'!F29*'Energie pro Energieträger'!D$45</f>
        <v>1076.9143333724601</v>
      </c>
      <c r="G68" s="53">
        <f>'Gesamtenergie 2050 var.'!G29*'Energie pro Energieträger'!E$46</f>
        <v>12503.133045298648</v>
      </c>
      <c r="H68" s="55">
        <f>'Gesamtenergie 2050 var.'!H29*'Energie pro Energieträger'!E$48</f>
        <v>0</v>
      </c>
      <c r="I68" s="54">
        <f>'Gesamtenergie 2050 var.'!I29*'Energie pro Energieträger'!E$45</f>
        <v>2678.7885603942191</v>
      </c>
    </row>
    <row r="69" spans="3:9" x14ac:dyDescent="0.25">
      <c r="C69" s="8" t="str">
        <f t="shared" si="0"/>
        <v>Spain</v>
      </c>
      <c r="D69" s="8" t="str">
        <f t="shared" si="0"/>
        <v>Gijon</v>
      </c>
      <c r="E69" s="52">
        <f>'Gesamtenergie 2050 var.'!E30*'Energie pro Energieträger'!D$47</f>
        <v>0</v>
      </c>
      <c r="F69" s="56">
        <f>'Gesamtenergie 2050 var.'!F30*'Energie pro Energieträger'!D$45</f>
        <v>568.37145372435396</v>
      </c>
      <c r="G69" s="53">
        <f>'Gesamtenergie 2050 var.'!G30*'Energie pro Energieträger'!E$46</f>
        <v>6598.8757739076191</v>
      </c>
      <c r="H69" s="55">
        <f>'Gesamtenergie 2050 var.'!H30*'Energie pro Energieträger'!E$48</f>
        <v>0</v>
      </c>
      <c r="I69" s="54">
        <f>'Gesamtenergie 2050 var.'!I30*'Energie pro Energieträger'!E$45</f>
        <v>1413.8050735413938</v>
      </c>
    </row>
    <row r="70" spans="3:9" x14ac:dyDescent="0.25">
      <c r="C70" s="8" t="str">
        <f t="shared" si="0"/>
        <v>Spain</v>
      </c>
      <c r="D70" s="8" t="str">
        <f t="shared" si="0"/>
        <v>Aviles</v>
      </c>
      <c r="E70" s="52">
        <f>'Gesamtenergie 2050 var.'!E31*'Energie pro Energieträger'!D$47</f>
        <v>0</v>
      </c>
      <c r="F70" s="56">
        <f>'Gesamtenergie 2050 var.'!F31*'Energie pro Energieträger'!D$45</f>
        <v>568.37145372435396</v>
      </c>
      <c r="G70" s="53">
        <f>'Gesamtenergie 2050 var.'!G31*'Energie pro Energieträger'!E$46</f>
        <v>6598.8757739076191</v>
      </c>
      <c r="H70" s="55">
        <f>'Gesamtenergie 2050 var.'!H31*'Energie pro Energieträger'!E$48</f>
        <v>0</v>
      </c>
      <c r="I70" s="54">
        <f>'Gesamtenergie 2050 var.'!I31*'Energie pro Energieträger'!E$45</f>
        <v>1413.8050735413938</v>
      </c>
    </row>
    <row r="71" spans="3:9" x14ac:dyDescent="0.25">
      <c r="C71" s="8" t="str">
        <f t="shared" si="0"/>
        <v>Sweden</v>
      </c>
      <c r="D71" s="8" t="str">
        <f t="shared" si="0"/>
        <v>Lulea</v>
      </c>
      <c r="E71" s="52">
        <f>'Gesamtenergie 2050 var.'!E32*'Energie pro Energieträger'!D$47</f>
        <v>0</v>
      </c>
      <c r="F71" s="56">
        <f>'Gesamtenergie 2050 var.'!F32*'Energie pro Energieträger'!D$45</f>
        <v>550.42288150147954</v>
      </c>
      <c r="G71" s="53">
        <f>'Gesamtenergie 2050 var.'!G32*'Energie pro Energieträger'!E$46</f>
        <v>6390.4902231526421</v>
      </c>
      <c r="H71" s="55">
        <f>'Gesamtenergie 2050 var.'!H32*'Energie pro Energieträger'!E$48</f>
        <v>0</v>
      </c>
      <c r="I71" s="54">
        <f>'Gesamtenergie 2050 var.'!I32*'Energie pro Energieträger'!E$45</f>
        <v>1369.1585975348232</v>
      </c>
    </row>
    <row r="72" spans="3:9" x14ac:dyDescent="0.25">
      <c r="C72" s="8" t="str">
        <f t="shared" si="0"/>
        <v>Sweden</v>
      </c>
      <c r="D72" s="8" t="str">
        <f t="shared" si="0"/>
        <v>Oxeloesund</v>
      </c>
      <c r="E72" s="52">
        <f>'Gesamtenergie 2050 var.'!E33*'Energie pro Energieträger'!D$47</f>
        <v>0</v>
      </c>
      <c r="F72" s="56">
        <f>'Gesamtenergie 2050 var.'!F33*'Energie pro Energieträger'!D$45</f>
        <v>358.97144445748671</v>
      </c>
      <c r="G72" s="53">
        <f>'Gesamtenergie 2050 var.'!G33*'Energie pro Energieträger'!E$46</f>
        <v>4167.7110150995495</v>
      </c>
      <c r="H72" s="55">
        <f>'Gesamtenergie 2050 var.'!H33*'Energie pro Energieträger'!E$48</f>
        <v>0</v>
      </c>
      <c r="I72" s="54">
        <f>'Gesamtenergie 2050 var.'!I33*'Energie pro Energieträger'!E$45</f>
        <v>892.92952013140643</v>
      </c>
    </row>
    <row r="73" spans="3:9" x14ac:dyDescent="0.25">
      <c r="C73" s="8" t="str">
        <f t="shared" si="0"/>
        <v>United Kingdom</v>
      </c>
      <c r="D73" s="8" t="str">
        <f t="shared" si="0"/>
        <v>Port Talbot</v>
      </c>
      <c r="E73" s="52">
        <f>'Gesamtenergie 2050 var.'!E34*'Energie pro Energieträger'!D$47</f>
        <v>0</v>
      </c>
      <c r="F73" s="56">
        <f>'Gesamtenergie 2050 var.'!F34*'Energie pro Energieträger'!D$45</f>
        <v>905.80461151439147</v>
      </c>
      <c r="G73" s="53">
        <f>'Gesamtenergie 2050 var.'!G34*'Energie pro Energieträger'!E$46</f>
        <v>10516.524128101199</v>
      </c>
      <c r="H73" s="55">
        <f>'Gesamtenergie 2050 var.'!H34*'Energie pro Energieträger'!E$48</f>
        <v>0</v>
      </c>
      <c r="I73" s="54">
        <f>'Gesamtenergie 2050 var.'!I34*'Energie pro Energieträger'!E$45</f>
        <v>2253.1588224649158</v>
      </c>
    </row>
    <row r="74" spans="3:9" x14ac:dyDescent="0.25">
      <c r="C74" s="8" t="str">
        <f t="shared" si="0"/>
        <v>United Kingdom</v>
      </c>
      <c r="D74" s="8" t="str">
        <f t="shared" si="0"/>
        <v>Scunthorpe</v>
      </c>
      <c r="E74" s="52">
        <f>'Gesamtenergie 2050 var.'!E35*'Energie pro Energieträger'!D$47</f>
        <v>0</v>
      </c>
      <c r="F74" s="56">
        <f>'Gesamtenergie 2050 var.'!F35*'Energie pro Energieträger'!D$45</f>
        <v>670.0800296539752</v>
      </c>
      <c r="G74" s="53">
        <f>'Gesamtenergie 2050 var.'!G35*'Energie pro Energieträger'!E$46</f>
        <v>7779.727228185825</v>
      </c>
      <c r="H74" s="55">
        <f>'Gesamtenergie 2050 var.'!H35*'Energie pro Energieträger'!E$48</f>
        <v>0</v>
      </c>
      <c r="I74" s="54">
        <f>'Gesamtenergie 2050 var.'!I35*'Energie pro Energieträger'!E$45</f>
        <v>1666.801770911959</v>
      </c>
    </row>
    <row r="81" spans="3:9" ht="41.25" customHeight="1" x14ac:dyDescent="0.35">
      <c r="C81" s="78" t="s">
        <v>128</v>
      </c>
      <c r="D81" s="78"/>
      <c r="E81" s="78"/>
      <c r="F81" s="78"/>
      <c r="G81" s="78"/>
      <c r="H81" s="78"/>
      <c r="I81" s="78"/>
    </row>
    <row r="83" spans="3:9" ht="15.75" x14ac:dyDescent="0.25">
      <c r="E83" s="86" t="s">
        <v>47</v>
      </c>
      <c r="F83" s="86"/>
      <c r="G83" s="86" t="s">
        <v>43</v>
      </c>
      <c r="H83" s="86"/>
      <c r="I83" s="86"/>
    </row>
    <row r="84" spans="3:9" x14ac:dyDescent="0.25">
      <c r="C84" s="15" t="s">
        <v>55</v>
      </c>
      <c r="D84" s="15" t="s">
        <v>56</v>
      </c>
      <c r="E84" s="70" t="str">
        <f>Studienliste!$F$17</f>
        <v>ISI-05 13</v>
      </c>
      <c r="F84" s="71" t="s">
        <v>51</v>
      </c>
      <c r="G84" s="72" t="str">
        <f>Studienliste!$F$10</f>
        <v>OTTO-01 17</v>
      </c>
      <c r="H84" s="73" t="str">
        <f>Studienliste!$F$8</f>
        <v>TUD-02 20</v>
      </c>
      <c r="I84" s="74" t="str">
        <f>F84</f>
        <v>anderes Projekt</v>
      </c>
    </row>
    <row r="85" spans="3:9" x14ac:dyDescent="0.25">
      <c r="C85" s="8" t="str">
        <f>C46</f>
        <v>Austria</v>
      </c>
      <c r="D85" s="8" t="str">
        <f>D46</f>
        <v>Donawitz</v>
      </c>
      <c r="E85" s="52">
        <f>'Gesamtenergie 2050 var.'!E7*'Energie pro Energieträger'!D$51</f>
        <v>25969.871414012738</v>
      </c>
      <c r="F85" s="56">
        <f>'Gesamtenergie 2050 var.'!F7*'Energie pro Energieträger'!D$49</f>
        <v>31664.073401273887</v>
      </c>
      <c r="G85" s="53">
        <f>'Gesamtenergie 2050 var.'!G7*'Energie pro Energieträger'!E$50</f>
        <v>25408.391337579615</v>
      </c>
      <c r="H85" s="55">
        <f>'Gesamtenergie 2050 var.'!H7*'Energie pro Energieträger'!E$52</f>
        <v>19770.904509554141</v>
      </c>
      <c r="I85" s="54">
        <f>'Gesamtenergie 2050 var.'!I7*'Energie pro Energieträger'!E$49</f>
        <v>17775.161072894549</v>
      </c>
    </row>
    <row r="86" spans="3:9" x14ac:dyDescent="0.25">
      <c r="C86" s="8" t="str">
        <f t="shared" ref="C86:D113" si="1">C47</f>
        <v>Austria</v>
      </c>
      <c r="D86" s="8" t="str">
        <f t="shared" si="1"/>
        <v>Linz</v>
      </c>
      <c r="E86" s="52">
        <f>'Gesamtenergie 2050 var.'!E8*'Energie pro Energieträger'!D$51</f>
        <v>25969.871414012738</v>
      </c>
      <c r="F86" s="56">
        <f>'Gesamtenergie 2050 var.'!F8*'Energie pro Energieträger'!D$49</f>
        <v>31664.073401273887</v>
      </c>
      <c r="G86" s="53">
        <f>'Gesamtenergie 2050 var.'!G8*'Energie pro Energieträger'!E$50</f>
        <v>25408.391337579615</v>
      </c>
      <c r="H86" s="55">
        <f>'Gesamtenergie 2050 var.'!H8*'Energie pro Energieträger'!E$52</f>
        <v>19770.904509554141</v>
      </c>
      <c r="I86" s="54">
        <f>'Gesamtenergie 2050 var.'!I8*'Energie pro Energieträger'!E$49</f>
        <v>17775.161072894549</v>
      </c>
    </row>
    <row r="87" spans="3:9" x14ac:dyDescent="0.25">
      <c r="C87" s="8" t="str">
        <f t="shared" si="1"/>
        <v>Belgium</v>
      </c>
      <c r="D87" s="8" t="str">
        <f t="shared" si="1"/>
        <v>Ghent</v>
      </c>
      <c r="E87" s="52">
        <f>'Gesamtenergie 2050 var.'!E9*'Energie pro Energieträger'!D$51</f>
        <v>37512.80127388535</v>
      </c>
      <c r="F87" s="56">
        <f>'Gesamtenergie 2050 var.'!F9*'Energie pro Energieträger'!D$49</f>
        <v>45737.927388535041</v>
      </c>
      <c r="G87" s="53">
        <f>'Gesamtenergie 2050 var.'!G9*'Energie pro Energieträger'!E$50</f>
        <v>36701.757961783434</v>
      </c>
      <c r="H87" s="55">
        <f>'Gesamtenergie 2050 var.'!H9*'Energie pro Energieträger'!E$52</f>
        <v>28558.555414012742</v>
      </c>
      <c r="I87" s="54">
        <f>'Gesamtenergie 2050 var.'!I9*'Energie pro Energieträger'!E$49</f>
        <v>25675.756121726819</v>
      </c>
    </row>
    <row r="88" spans="3:9" x14ac:dyDescent="0.25">
      <c r="C88" s="8" t="str">
        <f t="shared" si="1"/>
        <v>Czech Republic</v>
      </c>
      <c r="D88" s="8" t="str">
        <f t="shared" si="1"/>
        <v>Trinec</v>
      </c>
      <c r="E88" s="52">
        <f>'Gesamtenergie 2050 var.'!E10*'Energie pro Energieträger'!D$51</f>
        <v>17779.002878980893</v>
      </c>
      <c r="F88" s="56">
        <f>'Gesamtenergie 2050 var.'!F10*'Energie pro Energieträger'!D$49</f>
        <v>21677.259898089174</v>
      </c>
      <c r="G88" s="53">
        <f>'Gesamtenergie 2050 var.'!G10*'Energie pro Energieträger'!E$50</f>
        <v>17394.612993630573</v>
      </c>
      <c r="H88" s="55">
        <f>'Gesamtenergie 2050 var.'!H10*'Energie pro Energieträger'!E$52</f>
        <v>13535.18323566879</v>
      </c>
      <c r="I88" s="54">
        <f>'Gesamtenergie 2050 var.'!I10*'Energie pro Energieträger'!E$49</f>
        <v>12168.89505732484</v>
      </c>
    </row>
    <row r="89" spans="3:9" x14ac:dyDescent="0.25">
      <c r="C89" s="8" t="str">
        <f t="shared" si="1"/>
        <v>Finland</v>
      </c>
      <c r="D89" s="8" t="str">
        <f t="shared" si="1"/>
        <v>Raahe</v>
      </c>
      <c r="E89" s="52">
        <f>'Gesamtenergie 2050 var.'!E11*'Energie pro Energieträger'!D$51</f>
        <v>17896.015286624206</v>
      </c>
      <c r="F89" s="56">
        <f>'Gesamtenergie 2050 var.'!F11*'Energie pro Energieträger'!D$49</f>
        <v>21819.928662420385</v>
      </c>
      <c r="G89" s="53">
        <f>'Gesamtenergie 2050 var.'!G11*'Energie pro Energieträger'!E$50</f>
        <v>17509.095541401271</v>
      </c>
      <c r="H89" s="55">
        <f>'Gesamtenergie 2050 var.'!H11*'Energie pro Energieträger'!E$52</f>
        <v>13624.264968152867</v>
      </c>
      <c r="I89" s="54">
        <f>'Gesamtenergie 2050 var.'!I11*'Energie pro Energieträger'!E$49</f>
        <v>12248.98457183298</v>
      </c>
    </row>
    <row r="90" spans="3:9" x14ac:dyDescent="0.25">
      <c r="C90" s="8" t="str">
        <f t="shared" si="1"/>
        <v>France</v>
      </c>
      <c r="D90" s="8" t="str">
        <f t="shared" si="1"/>
        <v>Fos-Sur-Mer</v>
      </c>
      <c r="E90" s="52">
        <f>'Gesamtenergie 2050 var.'!E12*'Energie pro Energieträger'!D$51</f>
        <v>25811.560509554143</v>
      </c>
      <c r="F90" s="56">
        <f>'Gesamtenergie 2050 var.'!F12*'Energie pro Energieträger'!D$49</f>
        <v>31471.050955414015</v>
      </c>
      <c r="G90" s="53">
        <f>'Gesamtenergie 2050 var.'!G12*'Energie pro Energieträger'!E$50</f>
        <v>25253.503184713376</v>
      </c>
      <c r="H90" s="55">
        <f>'Gesamtenergie 2050 var.'!H12*'Energie pro Energieträger'!E$52</f>
        <v>19650.382165605097</v>
      </c>
      <c r="I90" s="54">
        <f>'Gesamtenergie 2050 var.'!I12*'Energie pro Energieträger'!E$49</f>
        <v>17666.804670912952</v>
      </c>
    </row>
    <row r="91" spans="3:9" x14ac:dyDescent="0.25">
      <c r="C91" s="8" t="str">
        <f t="shared" si="1"/>
        <v>France</v>
      </c>
      <c r="D91" s="8" t="str">
        <f t="shared" si="1"/>
        <v>Dunkerque</v>
      </c>
      <c r="E91" s="52">
        <f>'Gesamtenergie 2050 var.'!E13*'Energie pro Energieträger'!D$51</f>
        <v>47149.117197452229</v>
      </c>
      <c r="F91" s="56">
        <f>'Gesamtenergie 2050 var.'!F13*'Energie pro Energieträger'!D$49</f>
        <v>57487.119745222939</v>
      </c>
      <c r="G91" s="53">
        <f>'Gesamtenergie 2050 var.'!G13*'Energie pro Energieträger'!E$50</f>
        <v>46129.732484076434</v>
      </c>
      <c r="H91" s="55">
        <f>'Gesamtenergie 2050 var.'!H13*'Energie pro Energieträger'!E$52</f>
        <v>35894.69808917198</v>
      </c>
      <c r="I91" s="54">
        <f>'Gesamtenergie 2050 var.'!I13*'Energie pro Energieträger'!E$49</f>
        <v>32271.363198867657</v>
      </c>
    </row>
    <row r="92" spans="3:9" x14ac:dyDescent="0.25">
      <c r="C92" s="8" t="str">
        <f t="shared" si="1"/>
        <v>Germany</v>
      </c>
      <c r="D92" s="8" t="str">
        <f t="shared" si="1"/>
        <v>Bremen</v>
      </c>
      <c r="E92" s="52">
        <f>'Gesamtenergie 2050 var.'!E14*'Energie pro Energieträger'!D$51</f>
        <v>22714.173248407642</v>
      </c>
      <c r="F92" s="56">
        <f>'Gesamtenergie 2050 var.'!F14*'Energie pro Energieträger'!D$49</f>
        <v>27694.524840764334</v>
      </c>
      <c r="G92" s="53">
        <f>'Gesamtenergie 2050 var.'!G14*'Energie pro Energieträger'!E$50</f>
        <v>22223.082802547771</v>
      </c>
      <c r="H92" s="55">
        <f>'Gesamtenergie 2050 var.'!H14*'Energie pro Energieträger'!E$52</f>
        <v>17292.336305732486</v>
      </c>
      <c r="I92" s="54">
        <f>'Gesamtenergie 2050 var.'!I14*'Energie pro Energieträger'!E$49</f>
        <v>15546.788110403397</v>
      </c>
    </row>
    <row r="93" spans="3:9" x14ac:dyDescent="0.25">
      <c r="C93" s="8" t="str">
        <f t="shared" si="1"/>
        <v>Germany</v>
      </c>
      <c r="D93" s="8" t="str">
        <f t="shared" si="1"/>
        <v>Voelklingen</v>
      </c>
      <c r="E93" s="52">
        <f>'Gesamtenergie 2050 var.'!E15*'Energie pro Energieträger'!D$51</f>
        <v>19148.736356687896</v>
      </c>
      <c r="F93" s="56">
        <f>'Gesamtenergie 2050 var.'!F15*'Energie pro Energieträger'!D$49</f>
        <v>23347.323668789813</v>
      </c>
      <c r="G93" s="53">
        <f>'Gesamtenergie 2050 var.'!G15*'Energie pro Energieträger'!E$50</f>
        <v>18734.732229299363</v>
      </c>
      <c r="H93" s="55">
        <f>'Gesamtenergie 2050 var.'!H15*'Energie pro Energieträger'!E$52</f>
        <v>14577.963515923568</v>
      </c>
      <c r="I93" s="54">
        <f>'Gesamtenergie 2050 var.'!I15*'Energie pro Energieträger'!E$49</f>
        <v>13106.413491861287</v>
      </c>
    </row>
    <row r="94" spans="3:9" x14ac:dyDescent="0.25">
      <c r="C94" s="8" t="str">
        <f t="shared" si="1"/>
        <v>Germany</v>
      </c>
      <c r="D94" s="8" t="str">
        <f t="shared" si="1"/>
        <v>Eisenhuettenstadt</v>
      </c>
      <c r="E94" s="52">
        <f>'Gesamtenergie 2050 var.'!E16*'Energie pro Energieträger'!D$51</f>
        <v>14798.628025477707</v>
      </c>
      <c r="F94" s="56">
        <f>'Gesamtenergie 2050 var.'!F16*'Energie pro Energieträger'!D$49</f>
        <v>18043.402547770704</v>
      </c>
      <c r="G94" s="53">
        <f>'Gesamtenergie 2050 var.'!G16*'Energie pro Energieträger'!E$50</f>
        <v>14478.675159235667</v>
      </c>
      <c r="H94" s="55">
        <f>'Gesamtenergie 2050 var.'!H16*'Energie pro Energieträger'!E$52</f>
        <v>11266.219108280256</v>
      </c>
      <c r="I94" s="54">
        <f>'Gesamtenergie 2050 var.'!I16*'Energie pro Energieträger'!E$49</f>
        <v>10128.968011323426</v>
      </c>
    </row>
    <row r="95" spans="3:9" x14ac:dyDescent="0.25">
      <c r="C95" s="8" t="str">
        <f t="shared" si="1"/>
        <v>Germany</v>
      </c>
      <c r="D95" s="8" t="str">
        <f t="shared" si="1"/>
        <v>Duisburg-Huckingen</v>
      </c>
      <c r="E95" s="52">
        <f>'Gesamtenergie 2050 var.'!E17*'Energie pro Energieträger'!D$51</f>
        <v>34415.414012738853</v>
      </c>
      <c r="F95" s="56">
        <f>'Gesamtenergie 2050 var.'!F17*'Energie pro Energieträger'!D$49</f>
        <v>41961.401273885356</v>
      </c>
      <c r="G95" s="53">
        <f>'Gesamtenergie 2050 var.'!G17*'Energie pro Energieträger'!E$50</f>
        <v>33671.33757961783</v>
      </c>
      <c r="H95" s="55">
        <f>'Gesamtenergie 2050 var.'!H17*'Energie pro Energieträger'!E$52</f>
        <v>26200.509554140128</v>
      </c>
      <c r="I95" s="54">
        <f>'Gesamtenergie 2050 var.'!I17*'Energie pro Energieträger'!E$49</f>
        <v>23555.73956121727</v>
      </c>
    </row>
    <row r="96" spans="3:9" x14ac:dyDescent="0.25">
      <c r="C96" s="8" t="str">
        <f t="shared" si="1"/>
        <v>Germany</v>
      </c>
      <c r="D96" s="8" t="str">
        <f t="shared" si="1"/>
        <v>Duisburg-Beeckerwerth</v>
      </c>
      <c r="E96" s="52">
        <f>'Gesamtenergie 2050 var.'!E18*'Energie pro Energieträger'!D$51</f>
        <v>41298.496815286628</v>
      </c>
      <c r="F96" s="56">
        <f>'Gesamtenergie 2050 var.'!F18*'Energie pro Energieträger'!D$49</f>
        <v>50353.681528662426</v>
      </c>
      <c r="G96" s="53">
        <f>'Gesamtenergie 2050 var.'!G18*'Energie pro Energieträger'!E$50</f>
        <v>40405.605095541396</v>
      </c>
      <c r="H96" s="55">
        <f>'Gesamtenergie 2050 var.'!H18*'Energie pro Energieträger'!E$52</f>
        <v>31440.611464968155</v>
      </c>
      <c r="I96" s="54">
        <f>'Gesamtenergie 2050 var.'!I18*'Energie pro Energieträger'!E$49</f>
        <v>28266.88747346072</v>
      </c>
    </row>
    <row r="97" spans="3:9" x14ac:dyDescent="0.25">
      <c r="C97" s="8" t="str">
        <f t="shared" si="1"/>
        <v>Germany</v>
      </c>
      <c r="D97" s="8" t="str">
        <f t="shared" si="1"/>
        <v>Salzgitter</v>
      </c>
      <c r="E97" s="52">
        <f>'Gesamtenergie 2050 var.'!E19*'Energie pro Energieträger'!D$51</f>
        <v>31662.180891719745</v>
      </c>
      <c r="F97" s="56">
        <f>'Gesamtenergie 2050 var.'!F19*'Energie pro Energieträger'!D$49</f>
        <v>38604.489171974521</v>
      </c>
      <c r="G97" s="53">
        <f>'Gesamtenergie 2050 var.'!G19*'Energie pro Energieträger'!E$50</f>
        <v>30977.630573248403</v>
      </c>
      <c r="H97" s="55">
        <f>'Gesamtenergie 2050 var.'!H19*'Energie pro Energieträger'!E$52</f>
        <v>24104.468789808918</v>
      </c>
      <c r="I97" s="54">
        <f>'Gesamtenergie 2050 var.'!I19*'Energie pro Energieträger'!E$49</f>
        <v>21671.280396319886</v>
      </c>
    </row>
    <row r="98" spans="3:9" x14ac:dyDescent="0.25">
      <c r="C98" s="8" t="str">
        <f t="shared" si="1"/>
        <v>Germany</v>
      </c>
      <c r="D98" s="8" t="str">
        <f t="shared" si="1"/>
        <v>Dillingen</v>
      </c>
      <c r="E98" s="52">
        <f>'Gesamtenergie 2050 var.'!E20*'Energie pro Energieträger'!D$51</f>
        <v>16065.115261146497</v>
      </c>
      <c r="F98" s="56">
        <f>'Gesamtenergie 2050 var.'!F20*'Energie pro Energieträger'!D$49</f>
        <v>19587.582114649682</v>
      </c>
      <c r="G98" s="53">
        <f>'Gesamtenergie 2050 var.'!G20*'Energie pro Energieträger'!E$50</f>
        <v>15717.780382165605</v>
      </c>
      <c r="H98" s="55">
        <f>'Gesamtenergie 2050 var.'!H20*'Energie pro Energieträger'!E$52</f>
        <v>12230.397859872613</v>
      </c>
      <c r="I98" s="54">
        <f>'Gesamtenergie 2050 var.'!I20*'Energie pro Energieträger'!E$49</f>
        <v>10995.81922717622</v>
      </c>
    </row>
    <row r="99" spans="3:9" x14ac:dyDescent="0.25">
      <c r="C99" s="8" t="str">
        <f t="shared" si="1"/>
        <v>Germany</v>
      </c>
      <c r="D99" s="8" t="str">
        <f t="shared" si="1"/>
        <v>Duisburg</v>
      </c>
      <c r="E99" s="52">
        <f>'Gesamtenergie 2050 var.'!E21*'Energie pro Energieträger'!D$51</f>
        <v>7709.0527388535029</v>
      </c>
      <c r="F99" s="56">
        <f>'Gesamtenergie 2050 var.'!F21*'Energie pro Energieträger'!D$49</f>
        <v>9399.3538853503196</v>
      </c>
      <c r="G99" s="53">
        <f>'Gesamtenergie 2050 var.'!G21*'Energie pro Energieträger'!E$50</f>
        <v>7542.3796178343946</v>
      </c>
      <c r="H99" s="55">
        <f>'Gesamtenergie 2050 var.'!H21*'Energie pro Energieträger'!E$52</f>
        <v>5868.9141401273891</v>
      </c>
      <c r="I99" s="54">
        <f>'Gesamtenergie 2050 var.'!I21*'Energie pro Energieträger'!E$49</f>
        <v>5276.4856617126679</v>
      </c>
    </row>
    <row r="100" spans="3:9" x14ac:dyDescent="0.25">
      <c r="C100" s="8" t="str">
        <f t="shared" si="1"/>
        <v>Germany</v>
      </c>
      <c r="D100" s="8" t="str">
        <f t="shared" si="1"/>
        <v>Duisburg-Bruckhausen</v>
      </c>
      <c r="E100" s="52">
        <f>'Gesamtenergie 2050 var.'!E22*'Energie pro Energieträger'!D$51</f>
        <v>41298.496815286628</v>
      </c>
      <c r="F100" s="56">
        <f>'Gesamtenergie 2050 var.'!F22*'Energie pro Energieträger'!D$49</f>
        <v>50353.681528662426</v>
      </c>
      <c r="G100" s="53">
        <f>'Gesamtenergie 2050 var.'!G22*'Energie pro Energieträger'!E$50</f>
        <v>40405.605095541396</v>
      </c>
      <c r="H100" s="55">
        <f>'Gesamtenergie 2050 var.'!H22*'Energie pro Energieträger'!E$52</f>
        <v>31440.611464968155</v>
      </c>
      <c r="I100" s="54">
        <f>'Gesamtenergie 2050 var.'!I22*'Energie pro Energieträger'!E$49</f>
        <v>28266.88747346072</v>
      </c>
    </row>
    <row r="101" spans="3:9" x14ac:dyDescent="0.25">
      <c r="C101" s="8" t="str">
        <f t="shared" si="1"/>
        <v>Hungaria</v>
      </c>
      <c r="D101" s="8" t="str">
        <f t="shared" si="1"/>
        <v>Dunauijvaros</v>
      </c>
      <c r="E101" s="52">
        <f>'Gesamtenergie 2050 var.'!E23*'Energie pro Energieträger'!D$51</f>
        <v>11012.932484076433</v>
      </c>
      <c r="F101" s="56">
        <f>'Gesamtenergie 2050 var.'!F23*'Energie pro Energieträger'!D$49</f>
        <v>13427.648407643315</v>
      </c>
      <c r="G101" s="53">
        <f>'Gesamtenergie 2050 var.'!G23*'Energie pro Energieträger'!E$50</f>
        <v>10774.828025477706</v>
      </c>
      <c r="H101" s="55">
        <f>'Gesamtenergie 2050 var.'!H23*'Energie pro Energieträger'!E$52</f>
        <v>8384.1630573248422</v>
      </c>
      <c r="I101" s="54">
        <f>'Gesamtenergie 2050 var.'!I23*'Energie pro Energieträger'!E$49</f>
        <v>7537.8366595895259</v>
      </c>
    </row>
    <row r="102" spans="3:9" x14ac:dyDescent="0.25">
      <c r="C102" s="8" t="str">
        <f t="shared" si="1"/>
        <v>Italy</v>
      </c>
      <c r="D102" s="8" t="str">
        <f t="shared" si="1"/>
        <v>Taranto</v>
      </c>
      <c r="E102" s="52">
        <f>'Gesamtenergie 2050 var.'!E24*'Energie pro Energieträger'!D$51</f>
        <v>58506.203821656054</v>
      </c>
      <c r="F102" s="56">
        <f>'Gesamtenergie 2050 var.'!F24*'Energie pro Energieträger'!D$49</f>
        <v>71334.3821656051</v>
      </c>
      <c r="G102" s="53">
        <f>'Gesamtenergie 2050 var.'!G24*'Energie pro Energieträger'!E$50</f>
        <v>57241.273885350311</v>
      </c>
      <c r="H102" s="55">
        <f>'Gesamtenergie 2050 var.'!H24*'Energie pro Energieträger'!E$52</f>
        <v>44540.866242038217</v>
      </c>
      <c r="I102" s="54">
        <f>'Gesamtenergie 2050 var.'!I24*'Energie pro Energieträger'!E$49</f>
        <v>40044.757254069358</v>
      </c>
    </row>
    <row r="103" spans="3:9" x14ac:dyDescent="0.25">
      <c r="C103" s="8" t="str">
        <f t="shared" si="1"/>
        <v>Netherlands</v>
      </c>
      <c r="D103" s="8" t="str">
        <f t="shared" si="1"/>
        <v>Ijmuiden</v>
      </c>
      <c r="E103" s="52">
        <f>'Gesamtenergie 2050 var.'!E25*'Energie pro Energieträger'!D$51</f>
        <v>46908.209299363058</v>
      </c>
      <c r="F103" s="56">
        <f>'Gesamtenergie 2050 var.'!F25*'Energie pro Energieträger'!D$49</f>
        <v>57193.389936305743</v>
      </c>
      <c r="G103" s="53">
        <f>'Gesamtenergie 2050 var.'!G25*'Energie pro Energieträger'!E$50</f>
        <v>45894.033121019107</v>
      </c>
      <c r="H103" s="55">
        <f>'Gesamtenergie 2050 var.'!H25*'Energie pro Energieträger'!E$52</f>
        <v>35711.294522292999</v>
      </c>
      <c r="I103" s="54">
        <f>'Gesamtenergie 2050 var.'!I25*'Energie pro Energieträger'!E$49</f>
        <v>32106.473021939139</v>
      </c>
    </row>
    <row r="104" spans="3:9" x14ac:dyDescent="0.25">
      <c r="C104" s="8" t="str">
        <f t="shared" si="1"/>
        <v>Poland</v>
      </c>
      <c r="D104" s="8" t="str">
        <f t="shared" si="1"/>
        <v>Krakow</v>
      </c>
      <c r="E104" s="52">
        <f>'Gesamtenergie 2050 var.'!E26*'Energie pro Energieträger'!D$51</f>
        <v>18756.400636942675</v>
      </c>
      <c r="F104" s="56">
        <f>'Gesamtenergie 2050 var.'!F26*'Energie pro Energieträger'!D$49</f>
        <v>22868.963694267521</v>
      </c>
      <c r="G104" s="53">
        <f>'Gesamtenergie 2050 var.'!G26*'Energie pro Energieträger'!E$50</f>
        <v>18350.878980891717</v>
      </c>
      <c r="H104" s="55">
        <f>'Gesamtenergie 2050 var.'!H26*'Energie pro Energieträger'!E$52</f>
        <v>14279.277707006371</v>
      </c>
      <c r="I104" s="54">
        <f>'Gesamtenergie 2050 var.'!I26*'Energie pro Energieträger'!E$49</f>
        <v>12837.87806086341</v>
      </c>
    </row>
    <row r="105" spans="3:9" x14ac:dyDescent="0.25">
      <c r="C105" s="8" t="str">
        <f t="shared" si="1"/>
        <v>Poland</v>
      </c>
      <c r="D105" s="8" t="str">
        <f t="shared" si="1"/>
        <v>Dabrowa Gornicza</v>
      </c>
      <c r="E105" s="52">
        <f>'Gesamtenergie 2050 var.'!E27*'Energie pro Energieträger'!D$51</f>
        <v>18756.400636942675</v>
      </c>
      <c r="F105" s="56">
        <f>'Gesamtenergie 2050 var.'!F27*'Energie pro Energieträger'!D$49</f>
        <v>22868.963694267521</v>
      </c>
      <c r="G105" s="53">
        <f>'Gesamtenergie 2050 var.'!G27*'Energie pro Energieträger'!E$50</f>
        <v>18350.878980891717</v>
      </c>
      <c r="H105" s="55">
        <f>'Gesamtenergie 2050 var.'!H27*'Energie pro Energieträger'!E$52</f>
        <v>14279.277707006371</v>
      </c>
      <c r="I105" s="54">
        <f>'Gesamtenergie 2050 var.'!I27*'Energie pro Energieträger'!E$49</f>
        <v>12837.87806086341</v>
      </c>
    </row>
    <row r="106" spans="3:9" x14ac:dyDescent="0.25">
      <c r="C106" s="8" t="str">
        <f t="shared" si="1"/>
        <v>Romania</v>
      </c>
      <c r="D106" s="8" t="str">
        <f t="shared" si="1"/>
        <v>Galati</v>
      </c>
      <c r="E106" s="52">
        <f>'Gesamtenergie 2050 var.'!E28*'Energie pro Energieträger'!D$51</f>
        <v>14110.319745222929</v>
      </c>
      <c r="F106" s="56">
        <f>'Gesamtenergie 2050 var.'!F28*'Energie pro Energieträger'!D$49</f>
        <v>17204.174522292993</v>
      </c>
      <c r="G106" s="53">
        <f>'Gesamtenergie 2050 var.'!G28*'Energie pro Energieträger'!E$50</f>
        <v>13805.24840764331</v>
      </c>
      <c r="H106" s="55">
        <f>'Gesamtenergie 2050 var.'!H28*'Energie pro Energieträger'!E$52</f>
        <v>10742.208917197453</v>
      </c>
      <c r="I106" s="54">
        <f>'Gesamtenergie 2050 var.'!I28*'Energie pro Energieträger'!E$49</f>
        <v>9657.8532200990794</v>
      </c>
    </row>
    <row r="107" spans="3:9" x14ac:dyDescent="0.25">
      <c r="C107" s="8" t="str">
        <f t="shared" si="1"/>
        <v>Slovakia</v>
      </c>
      <c r="D107" s="8" t="str">
        <f t="shared" si="1"/>
        <v>Kosice</v>
      </c>
      <c r="E107" s="52">
        <f>'Gesamtenergie 2050 var.'!E29*'Energie pro Energieträger'!D$51</f>
        <v>30973.872611464969</v>
      </c>
      <c r="F107" s="56">
        <f>'Gesamtenergie 2050 var.'!F29*'Energie pro Energieträger'!D$49</f>
        <v>37765.261146496821</v>
      </c>
      <c r="G107" s="53">
        <f>'Gesamtenergie 2050 var.'!G29*'Energie pro Energieträger'!E$50</f>
        <v>30304.203821656047</v>
      </c>
      <c r="H107" s="55">
        <f>'Gesamtenergie 2050 var.'!H29*'Energie pro Energieträger'!E$52</f>
        <v>23580.45859872612</v>
      </c>
      <c r="I107" s="54">
        <f>'Gesamtenergie 2050 var.'!I29*'Energie pro Energieträger'!E$49</f>
        <v>21200.165605095539</v>
      </c>
    </row>
    <row r="108" spans="3:9" x14ac:dyDescent="0.25">
      <c r="C108" s="8" t="str">
        <f t="shared" si="1"/>
        <v>Spain</v>
      </c>
      <c r="D108" s="8" t="str">
        <f t="shared" si="1"/>
        <v>Gijon</v>
      </c>
      <c r="E108" s="52">
        <f>'Gesamtenergie 2050 var.'!E30*'Energie pro Energieträger'!D$51</f>
        <v>16347.321656050957</v>
      </c>
      <c r="F108" s="56">
        <f>'Gesamtenergie 2050 var.'!F30*'Energie pro Energieträger'!D$49</f>
        <v>19931.665605095543</v>
      </c>
      <c r="G108" s="53">
        <f>'Gesamtenergie 2050 var.'!G30*'Energie pro Energieträger'!E$50</f>
        <v>15993.885350318469</v>
      </c>
      <c r="H108" s="55">
        <f>'Gesamtenergie 2050 var.'!H30*'Energie pro Energieträger'!E$52</f>
        <v>12445.242038216562</v>
      </c>
      <c r="I108" s="54">
        <f>'Gesamtenergie 2050 var.'!I30*'Energie pro Energieträger'!E$49</f>
        <v>11188.976291578203</v>
      </c>
    </row>
    <row r="109" spans="3:9" x14ac:dyDescent="0.25">
      <c r="C109" s="8" t="str">
        <f t="shared" si="1"/>
        <v>Spain</v>
      </c>
      <c r="D109" s="8" t="str">
        <f t="shared" si="1"/>
        <v>Aviles</v>
      </c>
      <c r="E109" s="52">
        <f>'Gesamtenergie 2050 var.'!E31*'Energie pro Energieträger'!D$51</f>
        <v>16347.321656050957</v>
      </c>
      <c r="F109" s="56">
        <f>'Gesamtenergie 2050 var.'!F31*'Energie pro Energieträger'!D$49</f>
        <v>19931.665605095543</v>
      </c>
      <c r="G109" s="53">
        <f>'Gesamtenergie 2050 var.'!G31*'Energie pro Energieträger'!E$50</f>
        <v>15993.885350318469</v>
      </c>
      <c r="H109" s="55">
        <f>'Gesamtenergie 2050 var.'!H31*'Energie pro Energieträger'!E$52</f>
        <v>12445.242038216562</v>
      </c>
      <c r="I109" s="54">
        <f>'Gesamtenergie 2050 var.'!I31*'Energie pro Energieträger'!E$49</f>
        <v>11188.976291578203</v>
      </c>
    </row>
    <row r="110" spans="3:9" x14ac:dyDescent="0.25">
      <c r="C110" s="8" t="str">
        <f t="shared" si="1"/>
        <v>Sweden</v>
      </c>
      <c r="D110" s="8" t="str">
        <f t="shared" si="1"/>
        <v>Lulea</v>
      </c>
      <c r="E110" s="52">
        <f>'Gesamtenergie 2050 var.'!E32*'Energie pro Energieträger'!D$51</f>
        <v>15831.090445859872</v>
      </c>
      <c r="F110" s="56">
        <f>'Gesamtenergie 2050 var.'!F32*'Energie pro Energieträger'!D$49</f>
        <v>19302.244585987261</v>
      </c>
      <c r="G110" s="53">
        <f>'Gesamtenergie 2050 var.'!G32*'Energie pro Energieträger'!E$50</f>
        <v>15488.815286624202</v>
      </c>
      <c r="H110" s="55">
        <f>'Gesamtenergie 2050 var.'!H32*'Energie pro Energieträger'!E$52</f>
        <v>12052.234394904459</v>
      </c>
      <c r="I110" s="54">
        <f>'Gesamtenergie 2050 var.'!I32*'Energie pro Energieträger'!E$49</f>
        <v>10835.640198159943</v>
      </c>
    </row>
    <row r="111" spans="3:9" x14ac:dyDescent="0.25">
      <c r="C111" s="8" t="str">
        <f t="shared" si="1"/>
        <v>Sweden</v>
      </c>
      <c r="D111" s="8" t="str">
        <f t="shared" si="1"/>
        <v>Oxeloesund</v>
      </c>
      <c r="E111" s="52">
        <f>'Gesamtenergie 2050 var.'!E33*'Energie pro Energieträger'!D$51</f>
        <v>10324.624203821657</v>
      </c>
      <c r="F111" s="56">
        <f>'Gesamtenergie 2050 var.'!F33*'Energie pro Energieträger'!D$49</f>
        <v>12588.420382165606</v>
      </c>
      <c r="G111" s="53">
        <f>'Gesamtenergie 2050 var.'!G33*'Energie pro Energieträger'!E$50</f>
        <v>10101.401273885349</v>
      </c>
      <c r="H111" s="55">
        <f>'Gesamtenergie 2050 var.'!H33*'Energie pro Energieträger'!E$52</f>
        <v>7860.1528662420387</v>
      </c>
      <c r="I111" s="54">
        <f>'Gesamtenergie 2050 var.'!I33*'Energie pro Energieträger'!E$49</f>
        <v>7066.7218683651799</v>
      </c>
    </row>
    <row r="112" spans="3:9" x14ac:dyDescent="0.25">
      <c r="C112" s="8" t="str">
        <f t="shared" si="1"/>
        <v>United Kingdom</v>
      </c>
      <c r="D112" s="8" t="str">
        <f t="shared" si="1"/>
        <v>Port Talbot</v>
      </c>
      <c r="E112" s="52">
        <f>'Gesamtenergie 2050 var.'!E34*'Energie pro Energieträger'!D$51</f>
        <v>26052.468407643311</v>
      </c>
      <c r="F112" s="56">
        <f>'Gesamtenergie 2050 var.'!F34*'Energie pro Energieträger'!D$49</f>
        <v>31764.780764331215</v>
      </c>
      <c r="G112" s="53">
        <f>'Gesamtenergie 2050 var.'!G34*'Energie pro Energieträger'!E$50</f>
        <v>25489.202547770703</v>
      </c>
      <c r="H112" s="55">
        <f>'Gesamtenergie 2050 var.'!H34*'Energie pro Energieträger'!E$52</f>
        <v>19833.785732484077</v>
      </c>
      <c r="I112" s="54">
        <f>'Gesamtenergie 2050 var.'!I34*'Energie pro Energieträger'!E$49</f>
        <v>17831.694847841474</v>
      </c>
    </row>
    <row r="113" spans="3:9" x14ac:dyDescent="0.25">
      <c r="C113" s="8" t="str">
        <f t="shared" si="1"/>
        <v>United Kingdom</v>
      </c>
      <c r="D113" s="8" t="str">
        <f t="shared" si="1"/>
        <v>Scunthorpe</v>
      </c>
      <c r="E113" s="52">
        <f>'Gesamtenergie 2050 var.'!E35*'Energie pro Energieträger'!D$51</f>
        <v>19272.631847133758</v>
      </c>
      <c r="F113" s="56">
        <f>'Gesamtenergie 2050 var.'!F35*'Energie pro Energieträger'!D$49</f>
        <v>23498.384713375799</v>
      </c>
      <c r="G113" s="53">
        <f>'Gesamtenergie 2050 var.'!G35*'Energie pro Energieträger'!E$50</f>
        <v>18855.949044585985</v>
      </c>
      <c r="H113" s="55">
        <f>'Gesamtenergie 2050 var.'!H35*'Energie pro Energieträger'!E$52</f>
        <v>14672.285350318474</v>
      </c>
      <c r="I113" s="54">
        <f>'Gesamtenergie 2050 var.'!I35*'Energie pro Energieträger'!E$49</f>
        <v>13191.214154281672</v>
      </c>
    </row>
    <row r="117" spans="3:9" ht="42" customHeight="1" x14ac:dyDescent="0.35">
      <c r="C117" s="78" t="s">
        <v>129</v>
      </c>
      <c r="D117" s="78"/>
      <c r="E117" s="78"/>
      <c r="F117" s="78"/>
      <c r="G117" s="78"/>
      <c r="H117" s="78"/>
      <c r="I117" s="78"/>
    </row>
    <row r="119" spans="3:9" ht="15.75" x14ac:dyDescent="0.25">
      <c r="E119" s="86" t="s">
        <v>47</v>
      </c>
      <c r="F119" s="86"/>
      <c r="G119" s="86" t="s">
        <v>43</v>
      </c>
      <c r="H119" s="86"/>
      <c r="I119" s="86"/>
    </row>
    <row r="120" spans="3:9" x14ac:dyDescent="0.25">
      <c r="C120" s="15" t="s">
        <v>55</v>
      </c>
      <c r="D120" s="15" t="s">
        <v>56</v>
      </c>
      <c r="E120" s="70" t="str">
        <f>Studienliste!$F$17</f>
        <v>ISI-05 13</v>
      </c>
      <c r="F120" s="71" t="s">
        <v>51</v>
      </c>
      <c r="G120" s="72" t="str">
        <f>Studienliste!$F$10</f>
        <v>OTTO-01 17</v>
      </c>
      <c r="H120" s="73" t="str">
        <f>Studienliste!$F$8</f>
        <v>TUD-02 20</v>
      </c>
      <c r="I120" s="74" t="str">
        <f>F120</f>
        <v>anderes Projekt</v>
      </c>
    </row>
    <row r="121" spans="3:9" x14ac:dyDescent="0.25">
      <c r="C121" s="8" t="str">
        <f>'Produktion je Standort'!C6</f>
        <v>Austria</v>
      </c>
      <c r="D121" s="8" t="str">
        <f>'Produktion je Standort'!D6</f>
        <v>Donawitz</v>
      </c>
      <c r="E121" s="52">
        <f>'Gesamtenergie 2050 var.'!E7*'Energie pro Energieträger'!D$55</f>
        <v>0</v>
      </c>
      <c r="F121" s="56">
        <f>'Gesamtenergie 2050 var.'!F7*'Energie pro Energieträger'!D$53</f>
        <v>0</v>
      </c>
      <c r="G121" s="53">
        <f>'Gesamtenergie 2050 var.'!G7*'Energie pro Energieträger'!E$54</f>
        <v>13021.483272905436</v>
      </c>
      <c r="H121" s="55">
        <f>'Gesamtenergie 2050 var.'!H7*'Energie pro Energieträger'!E$56</f>
        <v>19770.904509554141</v>
      </c>
      <c r="I121" s="54">
        <f>'Gesamtenergie 2050 var.'!I7*'Energie pro Energieträger'!E$53</f>
        <v>15058.068372524169</v>
      </c>
    </row>
    <row r="122" spans="3:9" x14ac:dyDescent="0.25">
      <c r="C122" s="8" t="str">
        <f>'Produktion je Standort'!C7</f>
        <v>Austria</v>
      </c>
      <c r="D122" s="8" t="str">
        <f>'Produktion je Standort'!D7</f>
        <v>Linz</v>
      </c>
      <c r="E122" s="52">
        <f>'Gesamtenergie 2050 var.'!E8*'Energie pro Energieträger'!D$55</f>
        <v>0</v>
      </c>
      <c r="F122" s="56">
        <f>'Gesamtenergie 2050 var.'!F8*'Energie pro Energieträger'!D$53</f>
        <v>0</v>
      </c>
      <c r="G122" s="53">
        <f>'Gesamtenergie 2050 var.'!G8*'Energie pro Energieträger'!E$54</f>
        <v>13021.483272905436</v>
      </c>
      <c r="H122" s="55">
        <f>'Gesamtenergie 2050 var.'!H8*'Energie pro Energieträger'!E$56</f>
        <v>19770.904509554141</v>
      </c>
      <c r="I122" s="54">
        <f>'Gesamtenergie 2050 var.'!I8*'Energie pro Energieträger'!E$53</f>
        <v>15058.068372524169</v>
      </c>
    </row>
    <row r="123" spans="3:9" x14ac:dyDescent="0.25">
      <c r="C123" s="8" t="str">
        <f>'Produktion je Standort'!C8</f>
        <v>Belgium</v>
      </c>
      <c r="D123" s="8" t="str">
        <f>'Produktion je Standort'!D8</f>
        <v>Ghent</v>
      </c>
      <c r="E123" s="52">
        <f>'Gesamtenergie 2050 var.'!E9*'Energie pro Energieträger'!D$55</f>
        <v>0</v>
      </c>
      <c r="F123" s="56">
        <f>'Gesamtenergie 2050 var.'!F9*'Energie pro Energieträger'!D$53</f>
        <v>0</v>
      </c>
      <c r="G123" s="53">
        <f>'Gesamtenergie 2050 var.'!G9*'Energie pro Energieträger'!E$54</f>
        <v>18809.192641753147</v>
      </c>
      <c r="H123" s="55">
        <f>'Gesamtenergie 2050 var.'!H9*'Energie pro Energieträger'!E$56</f>
        <v>28558.555414012742</v>
      </c>
      <c r="I123" s="54">
        <f>'Gesamtenergie 2050 var.'!I9*'Energie pro Energieträger'!E$53</f>
        <v>21750.986649948773</v>
      </c>
    </row>
    <row r="124" spans="3:9" x14ac:dyDescent="0.25">
      <c r="C124" s="8" t="str">
        <f>'Produktion je Standort'!C9</f>
        <v>Czech Republic</v>
      </c>
      <c r="D124" s="8" t="str">
        <f>'Produktion je Standort'!D9</f>
        <v>Trinec</v>
      </c>
      <c r="E124" s="52">
        <f>'Gesamtenergie 2050 var.'!E10*'Energie pro Energieträger'!D$55</f>
        <v>0</v>
      </c>
      <c r="F124" s="56">
        <f>'Gesamtenergie 2050 var.'!F10*'Energie pro Energieträger'!D$53</f>
        <v>0</v>
      </c>
      <c r="G124" s="53">
        <f>'Gesamtenergie 2050 var.'!G10*'Energie pro Energieträger'!E$54</f>
        <v>8914.5219437886954</v>
      </c>
      <c r="H124" s="55">
        <f>'Gesamtenergie 2050 var.'!H10*'Energie pro Energieträger'!E$56</f>
        <v>13535.18323566879</v>
      </c>
      <c r="I124" s="54">
        <f>'Gesamtenergie 2050 var.'!I10*'Energie pro Energieträger'!E$53</f>
        <v>10308.770370058292</v>
      </c>
    </row>
    <row r="125" spans="3:9" x14ac:dyDescent="0.25">
      <c r="C125" s="8" t="str">
        <f>'Produktion je Standort'!C10</f>
        <v>Finland</v>
      </c>
      <c r="D125" s="8" t="str">
        <f>'Produktion je Standort'!D10</f>
        <v>Raahe</v>
      </c>
      <c r="E125" s="52">
        <f>'Gesamtenergie 2050 var.'!E11*'Energie pro Energieträger'!D$55</f>
        <v>0</v>
      </c>
      <c r="F125" s="56">
        <f>'Gesamtenergie 2050 var.'!F11*'Energie pro Energieträger'!D$53</f>
        <v>0</v>
      </c>
      <c r="G125" s="53">
        <f>'Gesamtenergie 2050 var.'!G11*'Energie pro Energieträger'!E$54</f>
        <v>8973.1928199189333</v>
      </c>
      <c r="H125" s="55">
        <f>'Gesamtenergie 2050 var.'!H11*'Energie pro Energieträger'!E$56</f>
        <v>13624.264968152867</v>
      </c>
      <c r="I125" s="54">
        <f>'Gesamtenergie 2050 var.'!I11*'Energie pro Energieträger'!E$53</f>
        <v>10376.617484379232</v>
      </c>
    </row>
    <row r="126" spans="3:9" x14ac:dyDescent="0.25">
      <c r="C126" s="8" t="str">
        <f>'Produktion je Standort'!C11</f>
        <v>France</v>
      </c>
      <c r="D126" s="8" t="str">
        <f>'Produktion je Standort'!D11</f>
        <v>Fos-Sur-Mer</v>
      </c>
      <c r="E126" s="52">
        <f>'Gesamtenergie 2050 var.'!E12*'Energie pro Energieträger'!D$55</f>
        <v>0</v>
      </c>
      <c r="F126" s="56">
        <f>'Gesamtenergie 2050 var.'!F12*'Energie pro Energieträger'!D$53</f>
        <v>0</v>
      </c>
      <c r="G126" s="53">
        <f>'Gesamtenergie 2050 var.'!G12*'Energie pro Energieträger'!E$54</f>
        <v>12942.105028729231</v>
      </c>
      <c r="H126" s="55">
        <f>'Gesamtenergie 2050 var.'!H12*'Energie pro Energieträger'!E$56</f>
        <v>19650.382165605097</v>
      </c>
      <c r="I126" s="54">
        <f>'Gesamtenergie 2050 var.'!I12*'Energie pro Energieträger'!E$53</f>
        <v>14966.275217854663</v>
      </c>
    </row>
    <row r="127" spans="3:9" x14ac:dyDescent="0.25">
      <c r="C127" s="8" t="str">
        <f>'Produktion je Standort'!C12</f>
        <v>France</v>
      </c>
      <c r="D127" s="8" t="str">
        <f>'Produktion je Standort'!D12</f>
        <v>Dunkerque</v>
      </c>
      <c r="E127" s="52">
        <f>'Gesamtenergie 2050 var.'!E13*'Energie pro Energieträger'!D$55</f>
        <v>0</v>
      </c>
      <c r="F127" s="56">
        <f>'Gesamtenergie 2050 var.'!F13*'Energie pro Energieträger'!D$53</f>
        <v>0</v>
      </c>
      <c r="G127" s="53">
        <f>'Gesamtenergie 2050 var.'!G13*'Energie pro Energieträger'!E$54</f>
        <v>23640.91185247873</v>
      </c>
      <c r="H127" s="55">
        <f>'Gesamtenergie 2050 var.'!H13*'Energie pro Energieträger'!E$56</f>
        <v>35894.69808917198</v>
      </c>
      <c r="I127" s="54">
        <f>'Gesamtenergie 2050 var.'!I13*'Energie pro Energieträger'!E$53</f>
        <v>27338.396064614517</v>
      </c>
    </row>
    <row r="128" spans="3:9" x14ac:dyDescent="0.25">
      <c r="C128" s="8" t="str">
        <f>'Produktion je Standort'!C13</f>
        <v>Germany</v>
      </c>
      <c r="D128" s="8" t="str">
        <f>'Produktion je Standort'!D13</f>
        <v>Bremen</v>
      </c>
      <c r="E128" s="52">
        <f>'Gesamtenergie 2050 var.'!E14*'Energie pro Energieträger'!D$55</f>
        <v>0</v>
      </c>
      <c r="F128" s="56">
        <f>'Gesamtenergie 2050 var.'!F14*'Energie pro Energieträger'!D$53</f>
        <v>0</v>
      </c>
      <c r="G128" s="53">
        <f>'Gesamtenergie 2050 var.'!G14*'Energie pro Energieträger'!E$54</f>
        <v>11389.052425281725</v>
      </c>
      <c r="H128" s="55">
        <f>'Gesamtenergie 2050 var.'!H14*'Energie pro Energieträger'!E$56</f>
        <v>17292.336305732486</v>
      </c>
      <c r="I128" s="54">
        <f>'Gesamtenergie 2050 var.'!I14*'Energie pro Energieträger'!E$53</f>
        <v>13170.322191712103</v>
      </c>
    </row>
    <row r="129" spans="3:9" x14ac:dyDescent="0.25">
      <c r="C129" s="8" t="str">
        <f>'Produktion je Standort'!C14</f>
        <v>Germany</v>
      </c>
      <c r="D129" s="8" t="str">
        <f>'Produktion je Standort'!D14</f>
        <v>Voelklingen</v>
      </c>
      <c r="E129" s="52">
        <f>'Gesamtenergie 2050 var.'!E15*'Energie pro Energieträger'!D$55</f>
        <v>0</v>
      </c>
      <c r="F129" s="56">
        <f>'Gesamtenergie 2050 var.'!F15*'Energie pro Energieträger'!D$53</f>
        <v>0</v>
      </c>
      <c r="G129" s="53">
        <f>'Gesamtenergie 2050 var.'!G15*'Energie pro Energieträger'!E$54</f>
        <v>9601.3163173132598</v>
      </c>
      <c r="H129" s="55">
        <f>'Gesamtenergie 2050 var.'!H15*'Energie pro Energieträger'!E$56</f>
        <v>14577.963515923568</v>
      </c>
      <c r="I129" s="54">
        <f>'Gesamtenergie 2050 var.'!I15*'Energie pro Energieträger'!E$53</f>
        <v>11102.980708285779</v>
      </c>
    </row>
    <row r="130" spans="3:9" x14ac:dyDescent="0.25">
      <c r="C130" s="8" t="str">
        <f>'Produktion je Standort'!C15</f>
        <v>Germany</v>
      </c>
      <c r="D130" s="8" t="str">
        <f>'Produktion je Standort'!D15</f>
        <v>Eisenhuettenstadt</v>
      </c>
      <c r="E130" s="52">
        <f>'Gesamtenergie 2050 var.'!E16*'Energie pro Energieträger'!D$55</f>
        <v>0</v>
      </c>
      <c r="F130" s="56">
        <f>'Gesamtenergie 2050 var.'!F16*'Energie pro Energieträger'!D$53</f>
        <v>0</v>
      </c>
      <c r="G130" s="53">
        <f>'Gesamtenergie 2050 var.'!G16*'Energie pro Energieträger'!E$54</f>
        <v>7420.1402164714254</v>
      </c>
      <c r="H130" s="55">
        <f>'Gesamtenergie 2050 var.'!H16*'Energie pro Energieträger'!E$56</f>
        <v>11266.219108280256</v>
      </c>
      <c r="I130" s="54">
        <f>'Gesamtenergie 2050 var.'!I16*'Energie pro Energieträger'!E$53</f>
        <v>8580.6644582366735</v>
      </c>
    </row>
    <row r="131" spans="3:9" x14ac:dyDescent="0.25">
      <c r="C131" s="8" t="str">
        <f>'Produktion je Standort'!C16</f>
        <v>Germany</v>
      </c>
      <c r="D131" s="8" t="str">
        <f>'Produktion je Standort'!D16</f>
        <v>Duisburg-Huckingen</v>
      </c>
      <c r="E131" s="52">
        <f>'Gesamtenergie 2050 var.'!E17*'Energie pro Energieträger'!D$55</f>
        <v>0</v>
      </c>
      <c r="F131" s="56">
        <f>'Gesamtenergie 2050 var.'!F17*'Energie pro Energieträger'!D$53</f>
        <v>0</v>
      </c>
      <c r="G131" s="53">
        <f>'Gesamtenergie 2050 var.'!G17*'Energie pro Energieträger'!E$54</f>
        <v>17256.140038305639</v>
      </c>
      <c r="H131" s="55">
        <f>'Gesamtenergie 2050 var.'!H17*'Energie pro Energieträger'!E$56</f>
        <v>26200.509554140128</v>
      </c>
      <c r="I131" s="54">
        <f>'Gesamtenergie 2050 var.'!I17*'Energie pro Energieträger'!E$53</f>
        <v>19955.033623806215</v>
      </c>
    </row>
    <row r="132" spans="3:9" x14ac:dyDescent="0.25">
      <c r="C132" s="8" t="str">
        <f>'Produktion je Standort'!C17</f>
        <v>Germany</v>
      </c>
      <c r="D132" s="8" t="str">
        <f>'Produktion je Standort'!D17</f>
        <v>Duisburg-Beeckerwerth</v>
      </c>
      <c r="E132" s="52">
        <f>'Gesamtenergie 2050 var.'!E18*'Energie pro Energieträger'!D$55</f>
        <v>0</v>
      </c>
      <c r="F132" s="56">
        <f>'Gesamtenergie 2050 var.'!F18*'Energie pro Energieträger'!D$53</f>
        <v>0</v>
      </c>
      <c r="G132" s="53">
        <f>'Gesamtenergie 2050 var.'!G18*'Energie pro Energieträger'!E$54</f>
        <v>20707.368045966767</v>
      </c>
      <c r="H132" s="55">
        <f>'Gesamtenergie 2050 var.'!H18*'Energie pro Energieträger'!E$56</f>
        <v>31440.611464968155</v>
      </c>
      <c r="I132" s="54">
        <f>'Gesamtenergie 2050 var.'!I18*'Energie pro Energieträger'!E$53</f>
        <v>23946.040348567458</v>
      </c>
    </row>
    <row r="133" spans="3:9" x14ac:dyDescent="0.25">
      <c r="C133" s="8" t="str">
        <f>'Produktion je Standort'!C18</f>
        <v>Germany</v>
      </c>
      <c r="D133" s="8" t="str">
        <f>'Produktion je Standort'!D18</f>
        <v>Salzgitter</v>
      </c>
      <c r="E133" s="52">
        <f>'Gesamtenergie 2050 var.'!E19*'Energie pro Energieträger'!D$55</f>
        <v>0</v>
      </c>
      <c r="F133" s="56">
        <f>'Gesamtenergie 2050 var.'!F19*'Energie pro Energieträger'!D$53</f>
        <v>0</v>
      </c>
      <c r="G133" s="53">
        <f>'Gesamtenergie 2050 var.'!G19*'Energie pro Energieträger'!E$54</f>
        <v>15875.648835241189</v>
      </c>
      <c r="H133" s="55">
        <f>'Gesamtenergie 2050 var.'!H19*'Energie pro Energieträger'!E$56</f>
        <v>24104.468789808918</v>
      </c>
      <c r="I133" s="54">
        <f>'Gesamtenergie 2050 var.'!I19*'Energie pro Energieträger'!E$53</f>
        <v>18358.630933901717</v>
      </c>
    </row>
    <row r="134" spans="3:9" x14ac:dyDescent="0.25">
      <c r="C134" s="8" t="str">
        <f>'Produktion je Standort'!C19</f>
        <v>Germany</v>
      </c>
      <c r="D134" s="8" t="str">
        <f>'Produktion je Standort'!D19</f>
        <v>Dillingen</v>
      </c>
      <c r="E134" s="52">
        <f>'Gesamtenergie 2050 var.'!E20*'Energie pro Energieträger'!D$55</f>
        <v>0</v>
      </c>
      <c r="F134" s="56">
        <f>'Gesamtenergie 2050 var.'!F20*'Energie pro Energieträger'!D$53</f>
        <v>0</v>
      </c>
      <c r="G134" s="53">
        <f>'Gesamtenergie 2050 var.'!G20*'Energie pro Energieträger'!E$54</f>
        <v>8055.166169881074</v>
      </c>
      <c r="H134" s="55">
        <f>'Gesamtenergie 2050 var.'!H20*'Energie pro Energieträger'!E$56</f>
        <v>12230.397859872613</v>
      </c>
      <c r="I134" s="54">
        <f>'Gesamtenergie 2050 var.'!I20*'Energie pro Energieträger'!E$53</f>
        <v>9315.0096955927402</v>
      </c>
    </row>
    <row r="135" spans="3:9" x14ac:dyDescent="0.25">
      <c r="C135" s="8" t="str">
        <f>'Produktion je Standort'!C20</f>
        <v>Germany</v>
      </c>
      <c r="D135" s="8" t="str">
        <f>'Produktion je Standort'!D20</f>
        <v>Duisburg</v>
      </c>
      <c r="E135" s="52">
        <f>'Gesamtenergie 2050 var.'!E21*'Energie pro Energieträger'!D$55</f>
        <v>0</v>
      </c>
      <c r="F135" s="56">
        <f>'Gesamtenergie 2050 var.'!F21*'Energie pro Energieträger'!D$53</f>
        <v>0</v>
      </c>
      <c r="G135" s="53">
        <f>'Gesamtenergie 2050 var.'!G21*'Energie pro Energieträger'!E$54</f>
        <v>3865.3753685804636</v>
      </c>
      <c r="H135" s="55">
        <f>'Gesamtenergie 2050 var.'!H21*'Energie pro Energieträger'!E$56</f>
        <v>5868.9141401273891</v>
      </c>
      <c r="I135" s="54">
        <f>'Gesamtenergie 2050 var.'!I21*'Energie pro Energieträger'!E$53</f>
        <v>4469.9275317325919</v>
      </c>
    </row>
    <row r="136" spans="3:9" x14ac:dyDescent="0.25">
      <c r="C136" s="8" t="str">
        <f>'Produktion je Standort'!C21</f>
        <v>Germany</v>
      </c>
      <c r="D136" s="8" t="str">
        <f>'Produktion je Standort'!D21</f>
        <v>Duisburg-Bruckhausen</v>
      </c>
      <c r="E136" s="52">
        <f>'Gesamtenergie 2050 var.'!E22*'Energie pro Energieträger'!D$55</f>
        <v>0</v>
      </c>
      <c r="F136" s="56">
        <f>'Gesamtenergie 2050 var.'!F22*'Energie pro Energieträger'!D$53</f>
        <v>0</v>
      </c>
      <c r="G136" s="53">
        <f>'Gesamtenergie 2050 var.'!G22*'Energie pro Energieträger'!E$54</f>
        <v>20707.368045966767</v>
      </c>
      <c r="H136" s="55">
        <f>'Gesamtenergie 2050 var.'!H22*'Energie pro Energieträger'!E$56</f>
        <v>31440.611464968155</v>
      </c>
      <c r="I136" s="54">
        <f>'Gesamtenergie 2050 var.'!I22*'Energie pro Energieträger'!E$53</f>
        <v>23946.040348567458</v>
      </c>
    </row>
    <row r="137" spans="3:9" x14ac:dyDescent="0.25">
      <c r="C137" s="8" t="str">
        <f>'Produktion je Standort'!C22</f>
        <v>Hungaria</v>
      </c>
      <c r="D137" s="8" t="str">
        <f>'Produktion je Standort'!D22</f>
        <v>Dunauijvaros</v>
      </c>
      <c r="E137" s="52">
        <f>'Gesamtenergie 2050 var.'!E23*'Energie pro Energieträger'!D$55</f>
        <v>0</v>
      </c>
      <c r="F137" s="56">
        <f>'Gesamtenergie 2050 var.'!F23*'Energie pro Energieträger'!D$53</f>
        <v>0</v>
      </c>
      <c r="G137" s="53">
        <f>'Gesamtenergie 2050 var.'!G23*'Energie pro Energieträger'!E$54</f>
        <v>5521.9648122578046</v>
      </c>
      <c r="H137" s="55">
        <f>'Gesamtenergie 2050 var.'!H23*'Energie pro Energieträger'!E$56</f>
        <v>8384.1630573248422</v>
      </c>
      <c r="I137" s="54">
        <f>'Gesamtenergie 2050 var.'!I23*'Energie pro Energieträger'!E$53</f>
        <v>6385.6107596179891</v>
      </c>
    </row>
    <row r="138" spans="3:9" x14ac:dyDescent="0.25">
      <c r="C138" s="8" t="str">
        <f>'Produktion je Standort'!C23</f>
        <v>Italy</v>
      </c>
      <c r="D138" s="8" t="str">
        <f>'Produktion je Standort'!D23</f>
        <v>Taranto</v>
      </c>
      <c r="E138" s="52">
        <f>'Gesamtenergie 2050 var.'!E24*'Energie pro Energieträger'!D$55</f>
        <v>0</v>
      </c>
      <c r="F138" s="56">
        <f>'Gesamtenergie 2050 var.'!F24*'Energie pro Energieträger'!D$53</f>
        <v>0</v>
      </c>
      <c r="G138" s="53">
        <f>'Gesamtenergie 2050 var.'!G24*'Energie pro Energieträger'!E$54</f>
        <v>29335.438065119586</v>
      </c>
      <c r="H138" s="55">
        <f>'Gesamtenergie 2050 var.'!H24*'Energie pro Energieträger'!E$56</f>
        <v>44540.866242038217</v>
      </c>
      <c r="I138" s="54">
        <f>'Gesamtenergie 2050 var.'!I24*'Energie pro Energieträger'!E$53</f>
        <v>33923.557160470569</v>
      </c>
    </row>
    <row r="139" spans="3:9" x14ac:dyDescent="0.25">
      <c r="C139" s="8" t="str">
        <f>'Produktion je Standort'!C24</f>
        <v>Netherlands</v>
      </c>
      <c r="D139" s="8" t="str">
        <f>'Produktion je Standort'!D24</f>
        <v>Ijmuiden</v>
      </c>
      <c r="E139" s="52">
        <f>'Gesamtenergie 2050 var.'!E25*'Energie pro Energieträger'!D$55</f>
        <v>0</v>
      </c>
      <c r="F139" s="56">
        <f>'Gesamtenergie 2050 var.'!F25*'Energie pro Energieträger'!D$53</f>
        <v>0</v>
      </c>
      <c r="G139" s="53">
        <f>'Gesamtenergie 2050 var.'!G25*'Energie pro Energieträger'!E$54</f>
        <v>23520.118872210591</v>
      </c>
      <c r="H139" s="55">
        <f>'Gesamtenergie 2050 var.'!H25*'Energie pro Energieträger'!E$56</f>
        <v>35711.294522292999</v>
      </c>
      <c r="I139" s="54">
        <f>'Gesamtenergie 2050 var.'!I25*'Energie pro Energieträger'!E$53</f>
        <v>27198.710829247873</v>
      </c>
    </row>
    <row r="140" spans="3:9" x14ac:dyDescent="0.25">
      <c r="C140" s="8" t="str">
        <f>'Produktion je Standort'!C25</f>
        <v>Poland</v>
      </c>
      <c r="D140" s="8" t="str">
        <f>'Produktion je Standort'!D25</f>
        <v>Krakow</v>
      </c>
      <c r="E140" s="52">
        <f>'Gesamtenergie 2050 var.'!E26*'Energie pro Energieträger'!D$55</f>
        <v>0</v>
      </c>
      <c r="F140" s="56">
        <f>'Gesamtenergie 2050 var.'!F26*'Energie pro Energieträger'!D$53</f>
        <v>0</v>
      </c>
      <c r="G140" s="53">
        <f>'Gesamtenergie 2050 var.'!G26*'Energie pro Energieträger'!E$54</f>
        <v>9404.5963208765734</v>
      </c>
      <c r="H140" s="55">
        <f>'Gesamtenergie 2050 var.'!H26*'Energie pro Energieträger'!E$56</f>
        <v>14279.277707006371</v>
      </c>
      <c r="I140" s="54">
        <f>'Gesamtenergie 2050 var.'!I26*'Energie pro Energieträger'!E$53</f>
        <v>10875.493324974386</v>
      </c>
    </row>
    <row r="141" spans="3:9" x14ac:dyDescent="0.25">
      <c r="C141" s="8" t="str">
        <f>'Produktion je Standort'!C26</f>
        <v>Poland</v>
      </c>
      <c r="D141" s="8" t="str">
        <f>'Produktion je Standort'!D26</f>
        <v>Dabrowa Gornicza</v>
      </c>
      <c r="E141" s="52">
        <f>'Gesamtenergie 2050 var.'!E27*'Energie pro Energieträger'!D$55</f>
        <v>0</v>
      </c>
      <c r="F141" s="56">
        <f>'Gesamtenergie 2050 var.'!F27*'Energie pro Energieträger'!D$53</f>
        <v>0</v>
      </c>
      <c r="G141" s="53">
        <f>'Gesamtenergie 2050 var.'!G27*'Energie pro Energieträger'!E$54</f>
        <v>9404.5963208765734</v>
      </c>
      <c r="H141" s="55">
        <f>'Gesamtenergie 2050 var.'!H27*'Energie pro Energieträger'!E$56</f>
        <v>14279.277707006371</v>
      </c>
      <c r="I141" s="54">
        <f>'Gesamtenergie 2050 var.'!I27*'Energie pro Energieträger'!E$53</f>
        <v>10875.493324974386</v>
      </c>
    </row>
    <row r="142" spans="3:9" x14ac:dyDescent="0.25">
      <c r="C142" s="8" t="str">
        <f>'Produktion je Standort'!C27</f>
        <v>Romania</v>
      </c>
      <c r="D142" s="8" t="str">
        <f>'Produktion je Standort'!D27</f>
        <v>Galati</v>
      </c>
      <c r="E142" s="52">
        <f>'Gesamtenergie 2050 var.'!E28*'Energie pro Energieträger'!D$55</f>
        <v>0</v>
      </c>
      <c r="F142" s="56">
        <f>'Gesamtenergie 2050 var.'!F28*'Energie pro Energieträger'!D$53</f>
        <v>0</v>
      </c>
      <c r="G142" s="53">
        <f>'Gesamtenergie 2050 var.'!G28*'Energie pro Energieträger'!E$54</f>
        <v>7075.0174157053125</v>
      </c>
      <c r="H142" s="55">
        <f>'Gesamtenergie 2050 var.'!H28*'Energie pro Energieträger'!E$56</f>
        <v>10742.208917197453</v>
      </c>
      <c r="I142" s="54">
        <f>'Gesamtenergie 2050 var.'!I28*'Energie pro Energieträger'!E$53</f>
        <v>8181.5637857605479</v>
      </c>
    </row>
    <row r="143" spans="3:9" x14ac:dyDescent="0.25">
      <c r="C143" s="8" t="str">
        <f>'Produktion je Standort'!C28</f>
        <v>Slovakia</v>
      </c>
      <c r="D143" s="8" t="str">
        <f>'Produktion je Standort'!D28</f>
        <v>Kosice</v>
      </c>
      <c r="E143" s="52">
        <f>'Gesamtenergie 2050 var.'!E29*'Energie pro Energieträger'!D$55</f>
        <v>0</v>
      </c>
      <c r="F143" s="56">
        <f>'Gesamtenergie 2050 var.'!F29*'Energie pro Energieträger'!D$53</f>
        <v>0</v>
      </c>
      <c r="G143" s="53">
        <f>'Gesamtenergie 2050 var.'!G29*'Energie pro Energieträger'!E$54</f>
        <v>15530.526034475075</v>
      </c>
      <c r="H143" s="55">
        <f>'Gesamtenergie 2050 var.'!H29*'Energie pro Energieträger'!E$56</f>
        <v>23580.45859872612</v>
      </c>
      <c r="I143" s="54">
        <f>'Gesamtenergie 2050 var.'!I29*'Energie pro Energieträger'!E$53</f>
        <v>17959.530261425592</v>
      </c>
    </row>
    <row r="144" spans="3:9" x14ac:dyDescent="0.25">
      <c r="C144" s="8" t="str">
        <f>'Produktion je Standort'!C29</f>
        <v>Spain</v>
      </c>
      <c r="D144" s="8" t="str">
        <f>'Produktion je Standort'!D29</f>
        <v>Gijon</v>
      </c>
      <c r="E144" s="52">
        <f>'Gesamtenergie 2050 var.'!E30*'Energie pro Energieträger'!D$55</f>
        <v>0</v>
      </c>
      <c r="F144" s="56">
        <f>'Gesamtenergie 2050 var.'!F30*'Energie pro Energieträger'!D$53</f>
        <v>0</v>
      </c>
      <c r="G144" s="53">
        <f>'Gesamtenergie 2050 var.'!G30*'Energie pro Energieträger'!E$54</f>
        <v>8196.6665181951794</v>
      </c>
      <c r="H144" s="55">
        <f>'Gesamtenergie 2050 var.'!H30*'Energie pro Energieträger'!E$56</f>
        <v>12445.242038216562</v>
      </c>
      <c r="I144" s="54">
        <f>'Gesamtenergie 2050 var.'!I30*'Energie pro Energieträger'!E$53</f>
        <v>9478.6409713079538</v>
      </c>
    </row>
    <row r="145" spans="3:9" x14ac:dyDescent="0.25">
      <c r="C145" s="8" t="str">
        <f>'Produktion je Standort'!C30</f>
        <v>Spain</v>
      </c>
      <c r="D145" s="8" t="str">
        <f>'Produktion je Standort'!D30</f>
        <v>Aviles</v>
      </c>
      <c r="E145" s="52">
        <f>'Gesamtenergie 2050 var.'!E31*'Energie pro Energieträger'!D$55</f>
        <v>0</v>
      </c>
      <c r="F145" s="56">
        <f>'Gesamtenergie 2050 var.'!F31*'Energie pro Energieträger'!D$53</f>
        <v>0</v>
      </c>
      <c r="G145" s="53">
        <f>'Gesamtenergie 2050 var.'!G31*'Energie pro Energieträger'!E$54</f>
        <v>8196.6665181951794</v>
      </c>
      <c r="H145" s="55">
        <f>'Gesamtenergie 2050 var.'!H31*'Energie pro Energieträger'!E$56</f>
        <v>12445.242038216562</v>
      </c>
      <c r="I145" s="54">
        <f>'Gesamtenergie 2050 var.'!I31*'Energie pro Energieträger'!E$53</f>
        <v>9478.6409713079538</v>
      </c>
    </row>
    <row r="146" spans="3:9" x14ac:dyDescent="0.25">
      <c r="C146" s="8" t="str">
        <f>'Produktion je Standort'!C31</f>
        <v>Sweden</v>
      </c>
      <c r="D146" s="8" t="str">
        <f>'Produktion je Standort'!D31</f>
        <v>Lulea</v>
      </c>
      <c r="E146" s="52">
        <f>'Gesamtenergie 2050 var.'!E32*'Energie pro Energieträger'!D$55</f>
        <v>0</v>
      </c>
      <c r="F146" s="56">
        <f>'Gesamtenergie 2050 var.'!F32*'Energie pro Energieträger'!D$53</f>
        <v>0</v>
      </c>
      <c r="G146" s="53">
        <f>'Gesamtenergie 2050 var.'!G32*'Energie pro Energieträger'!E$54</f>
        <v>7937.8244176205944</v>
      </c>
      <c r="H146" s="55">
        <f>'Gesamtenergie 2050 var.'!H32*'Energie pro Energieträger'!E$56</f>
        <v>12052.234394904459</v>
      </c>
      <c r="I146" s="54">
        <f>'Gesamtenergie 2050 var.'!I32*'Energie pro Energieträger'!E$53</f>
        <v>9179.3154669508585</v>
      </c>
    </row>
    <row r="147" spans="3:9" x14ac:dyDescent="0.25">
      <c r="C147" s="8" t="str">
        <f>'Produktion je Standort'!C32</f>
        <v>Sweden</v>
      </c>
      <c r="D147" s="8" t="str">
        <f>'Produktion je Standort'!D32</f>
        <v>Oxeloesund</v>
      </c>
      <c r="E147" s="52">
        <f>'Gesamtenergie 2050 var.'!E33*'Energie pro Energieträger'!D$55</f>
        <v>0</v>
      </c>
      <c r="F147" s="56">
        <f>'Gesamtenergie 2050 var.'!F33*'Energie pro Energieträger'!D$53</f>
        <v>0</v>
      </c>
      <c r="G147" s="53">
        <f>'Gesamtenergie 2050 var.'!G33*'Energie pro Energieträger'!E$54</f>
        <v>5176.8420114916917</v>
      </c>
      <c r="H147" s="55">
        <f>'Gesamtenergie 2050 var.'!H33*'Energie pro Energieträger'!E$56</f>
        <v>7860.1528662420387</v>
      </c>
      <c r="I147" s="54">
        <f>'Gesamtenergie 2050 var.'!I33*'Energie pro Energieträger'!E$53</f>
        <v>5986.5100871418645</v>
      </c>
    </row>
    <row r="148" spans="3:9" x14ac:dyDescent="0.25">
      <c r="C148" s="8" t="str">
        <f>'Produktion je Standort'!C33</f>
        <v>United Kingdom</v>
      </c>
      <c r="D148" s="8" t="str">
        <f>'Produktion je Standort'!D33</f>
        <v>Port Talbot</v>
      </c>
      <c r="E148" s="52">
        <f>'Gesamtenergie 2050 var.'!E34*'Energie pro Energieträger'!D$55</f>
        <v>0</v>
      </c>
      <c r="F148" s="56">
        <f>'Gesamtenergie 2050 var.'!F34*'Energie pro Energieträger'!D$53</f>
        <v>0</v>
      </c>
      <c r="G148" s="53">
        <f>'Gesamtenergie 2050 var.'!G34*'Energie pro Energieträger'!E$54</f>
        <v>13062.898008997372</v>
      </c>
      <c r="H148" s="55">
        <f>'Gesamtenergie 2050 var.'!H34*'Energie pro Energieträger'!E$56</f>
        <v>19833.785732484077</v>
      </c>
      <c r="I148" s="54">
        <f>'Gesamtenergie 2050 var.'!I34*'Energie pro Energieträger'!E$53</f>
        <v>15105.960453221307</v>
      </c>
    </row>
    <row r="149" spans="3:9" x14ac:dyDescent="0.25">
      <c r="C149" s="8" t="str">
        <f>'Produktion je Standort'!C34</f>
        <v>United Kingdom</v>
      </c>
      <c r="D149" s="8" t="str">
        <f>'Produktion je Standort'!D34</f>
        <v>Scunthorpe</v>
      </c>
      <c r="E149" s="52">
        <f>'Gesamtenergie 2050 var.'!E35*'Energie pro Energieträger'!D$55</f>
        <v>0</v>
      </c>
      <c r="F149" s="56">
        <f>'Gesamtenergie 2050 var.'!F35*'Energie pro Energieträger'!D$53</f>
        <v>0</v>
      </c>
      <c r="G149" s="53">
        <f>'Gesamtenergie 2050 var.'!G35*'Energie pro Energieträger'!E$54</f>
        <v>9663.4384214511592</v>
      </c>
      <c r="H149" s="55">
        <f>'Gesamtenergie 2050 var.'!H35*'Energie pro Energieträger'!E$56</f>
        <v>14672.285350318474</v>
      </c>
      <c r="I149" s="54">
        <f>'Gesamtenergie 2050 var.'!I35*'Energie pro Energieträger'!E$53</f>
        <v>11174.818829331482</v>
      </c>
    </row>
  </sheetData>
  <mergeCells count="12">
    <mergeCell ref="E119:F119"/>
    <mergeCell ref="G119:I119"/>
    <mergeCell ref="C5:I5"/>
    <mergeCell ref="C42:I42"/>
    <mergeCell ref="C81:I81"/>
    <mergeCell ref="C117:I117"/>
    <mergeCell ref="E7:F7"/>
    <mergeCell ref="G7:I7"/>
    <mergeCell ref="E44:F44"/>
    <mergeCell ref="G44:I44"/>
    <mergeCell ref="E83:F83"/>
    <mergeCell ref="G83:I8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C4" sqref="C4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87" t="s">
        <v>132</v>
      </c>
      <c r="D3" s="87"/>
      <c r="E3" s="87"/>
      <c r="F3" s="87"/>
      <c r="G3" s="87"/>
      <c r="H3" s="87"/>
      <c r="I3" s="87"/>
    </row>
    <row r="4" spans="3:9" ht="15.75" customHeight="1" x14ac:dyDescent="0.35">
      <c r="C4" s="67"/>
      <c r="D4" s="67"/>
      <c r="E4" s="67"/>
      <c r="F4" s="67"/>
      <c r="G4" s="67"/>
      <c r="H4" s="67"/>
      <c r="I4" s="67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'Gesamtenergie 2050 var.'!E7*Sekundäranteil!$D$7</f>
        <v>11426.743422165604</v>
      </c>
      <c r="F7" s="56">
        <f>'Gesamtenergie 2050 var.'!F7*Sekundäranteil!$D$7</f>
        <v>13932.19229656051</v>
      </c>
      <c r="G7" s="53">
        <f>'Gesamtenergie 2050 var.'!G7*Sekundäranteil!$D$7</f>
        <v>11179.692188535031</v>
      </c>
      <c r="H7" s="55">
        <f>'Gesamtenergie 2050 var.'!H7*Sekundäranteil!$D$7</f>
        <v>8699.1979842038218</v>
      </c>
      <c r="I7" s="54">
        <f>'Gesamtenergie 2050 var.'!I7*Sekundäranteil!$D$7</f>
        <v>7821.0708720736011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'Gesamtenergie 2050 var.'!E8*Sekundäranteil!$D$7</f>
        <v>11426.743422165604</v>
      </c>
      <c r="F8" s="56">
        <f>'Gesamtenergie 2050 var.'!F8*Sekundäranteil!$D$7</f>
        <v>13932.19229656051</v>
      </c>
      <c r="G8" s="53">
        <f>'Gesamtenergie 2050 var.'!G8*Sekundäranteil!$D$7</f>
        <v>11179.692188535031</v>
      </c>
      <c r="H8" s="55">
        <f>'Gesamtenergie 2050 var.'!H8*Sekundäranteil!$D$7</f>
        <v>8699.1979842038218</v>
      </c>
      <c r="I8" s="54">
        <f>'Gesamtenergie 2050 var.'!I8*Sekundäranteil!$D$7</f>
        <v>7821.0708720736011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'Gesamtenergie 2050 var.'!E9*Sekundäranteil!$D$7</f>
        <v>16505.632560509555</v>
      </c>
      <c r="F9" s="56">
        <f>'Gesamtenergie 2050 var.'!F9*Sekundäranteil!$D$7</f>
        <v>20124.688050955418</v>
      </c>
      <c r="G9" s="53">
        <f>'Gesamtenergie 2050 var.'!G9*Sekundäranteil!$D$7</f>
        <v>16148.773503184711</v>
      </c>
      <c r="H9" s="55">
        <f>'Gesamtenergie 2050 var.'!H9*Sekundäranteil!$D$7</f>
        <v>12565.764382165607</v>
      </c>
      <c r="I9" s="54">
        <f>'Gesamtenergie 2050 var.'!I9*Sekundäranteil!$D$7</f>
        <v>11297.3326935598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'Gesamtenergie 2050 var.'!E10*Sekundäranteil!$D$7</f>
        <v>7822.7612667515932</v>
      </c>
      <c r="F10" s="56">
        <f>'Gesamtenergie 2050 var.'!F10*Sekundäranteil!$D$7</f>
        <v>9537.9943551592369</v>
      </c>
      <c r="G10" s="53">
        <f>'Gesamtenergie 2050 var.'!G10*Sekundäranteil!$D$7</f>
        <v>7653.629717197452</v>
      </c>
      <c r="H10" s="55">
        <f>'Gesamtenergie 2050 var.'!H10*Sekundäranteil!$D$7</f>
        <v>5955.4806236942677</v>
      </c>
      <c r="I10" s="54">
        <f>'Gesamtenergie 2050 var.'!I10*Sekundäranteil!$D$7</f>
        <v>5354.3138252229301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'Gesamtenergie 2050 var.'!E11*Sekundäranteil!$D$7</f>
        <v>7874.2467261146503</v>
      </c>
      <c r="F11" s="56">
        <f>'Gesamtenergie 2050 var.'!F11*Sekundäranteil!$D$7</f>
        <v>9600.7686114649696</v>
      </c>
      <c r="G11" s="53">
        <f>'Gesamtenergie 2050 var.'!G11*Sekundäranteil!$D$7</f>
        <v>7704.0020382165594</v>
      </c>
      <c r="H11" s="55">
        <f>'Gesamtenergie 2050 var.'!H11*Sekundäranteil!$D$7</f>
        <v>5994.6765859872621</v>
      </c>
      <c r="I11" s="54">
        <f>'Gesamtenergie 2050 var.'!I11*Sekundäranteil!$D$7</f>
        <v>5389.5532116065115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'Gesamtenergie 2050 var.'!E12*Sekundäranteil!$D$7</f>
        <v>11357.086624203823</v>
      </c>
      <c r="F12" s="56">
        <f>'Gesamtenergie 2050 var.'!F12*Sekundäranteil!$D$7</f>
        <v>13847.262420382167</v>
      </c>
      <c r="G12" s="53">
        <f>'Gesamtenergie 2050 var.'!G12*Sekundäranteil!$D$7</f>
        <v>11111.541401273886</v>
      </c>
      <c r="H12" s="55">
        <f>'Gesamtenergie 2050 var.'!H12*Sekundäranteil!$D$7</f>
        <v>8646.168152866243</v>
      </c>
      <c r="I12" s="54">
        <f>'Gesamtenergie 2050 var.'!I12*Sekundäranteil!$D$7</f>
        <v>7773.3940552016993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'Gesamtenergie 2050 var.'!E13*Sekundäranteil!$D$7</f>
        <v>20745.611566878983</v>
      </c>
      <c r="F13" s="56">
        <f>'Gesamtenergie 2050 var.'!F13*Sekundäranteil!$D$7</f>
        <v>25294.332687898092</v>
      </c>
      <c r="G13" s="53">
        <f>'Gesamtenergie 2050 var.'!G13*Sekundäranteil!$D$7</f>
        <v>20297.082292993629</v>
      </c>
      <c r="H13" s="55">
        <f>'Gesamtenergie 2050 var.'!H13*Sekundäranteil!$D$7</f>
        <v>15793.667159235671</v>
      </c>
      <c r="I13" s="54">
        <f>'Gesamtenergie 2050 var.'!I13*Sekundäranteil!$D$7</f>
        <v>14199.39980750177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'Gesamtenergie 2050 var.'!E14*Sekundäranteil!$D$7</f>
        <v>9994.2362292993621</v>
      </c>
      <c r="F14" s="56">
        <f>'Gesamtenergie 2050 var.'!F14*Sekundäranteil!$D$7</f>
        <v>12185.590929936307</v>
      </c>
      <c r="G14" s="53">
        <f>'Gesamtenergie 2050 var.'!G14*Sekundäranteil!$D$7</f>
        <v>9778.1564331210193</v>
      </c>
      <c r="H14" s="55">
        <f>'Gesamtenergie 2050 var.'!H14*Sekundäranteil!$D$7</f>
        <v>7608.6279745222937</v>
      </c>
      <c r="I14" s="54">
        <f>'Gesamtenergie 2050 var.'!I14*Sekundäranteil!$D$7</f>
        <v>6840.5867685774947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'Gesamtenergie 2050 var.'!E15*Sekundäranteil!$D$7</f>
        <v>8425.4439969426749</v>
      </c>
      <c r="F15" s="56">
        <f>'Gesamtenergie 2050 var.'!F15*Sekundäranteil!$D$7</f>
        <v>10272.822414267517</v>
      </c>
      <c r="G15" s="53">
        <f>'Gesamtenergie 2050 var.'!G15*Sekundäranteil!$D$7</f>
        <v>8243.2821808917197</v>
      </c>
      <c r="H15" s="55">
        <f>'Gesamtenergie 2050 var.'!H15*Sekundäranteil!$D$7</f>
        <v>6414.3039470063695</v>
      </c>
      <c r="I15" s="54">
        <f>'Gesamtenergie 2050 var.'!I15*Sekundäranteil!$D$7</f>
        <v>5766.8219364189663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'Gesamtenergie 2050 var.'!E16*Sekundäranteil!$D$7</f>
        <v>6511.3963312101905</v>
      </c>
      <c r="F16" s="56">
        <f>'Gesamtenergie 2050 var.'!F16*Sekundäranteil!$D$7</f>
        <v>7939.0971210191101</v>
      </c>
      <c r="G16" s="53">
        <f>'Gesamtenergie 2050 var.'!G16*Sekundäranteil!$D$7</f>
        <v>6370.6170700636931</v>
      </c>
      <c r="H16" s="55">
        <f>'Gesamtenergie 2050 var.'!H16*Sekundäranteil!$D$7</f>
        <v>4957.1364076433129</v>
      </c>
      <c r="I16" s="54">
        <f>'Gesamtenergie 2050 var.'!I16*Sekundäranteil!$D$7</f>
        <v>4456.7459249823078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'Gesamtenergie 2050 var.'!E17*Sekundäranteil!$D$7</f>
        <v>15142.782165605095</v>
      </c>
      <c r="F17" s="56">
        <f>'Gesamtenergie 2050 var.'!F17*Sekundäranteil!$D$7</f>
        <v>18463.016560509557</v>
      </c>
      <c r="G17" s="53">
        <f>'Gesamtenergie 2050 var.'!G17*Sekundäranteil!$D$7</f>
        <v>14815.388535031845</v>
      </c>
      <c r="H17" s="55">
        <f>'Gesamtenergie 2050 var.'!H17*Sekundäranteil!$D$7</f>
        <v>11528.224203821655</v>
      </c>
      <c r="I17" s="54">
        <f>'Gesamtenergie 2050 var.'!I17*Sekundäranteil!$D$7</f>
        <v>10364.525406935598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'Gesamtenergie 2050 var.'!E18*Sekundäranteil!$D$7</f>
        <v>18171.338598726117</v>
      </c>
      <c r="F18" s="56">
        <f>'Gesamtenergie 2050 var.'!F18*Sekundäranteil!$D$7</f>
        <v>22155.619872611467</v>
      </c>
      <c r="G18" s="53">
        <f>'Gesamtenergie 2050 var.'!G18*Sekundäranteil!$D$7</f>
        <v>17778.466242038216</v>
      </c>
      <c r="H18" s="55">
        <f>'Gesamtenergie 2050 var.'!H18*Sekundäranteil!$D$7</f>
        <v>13833.869044585988</v>
      </c>
      <c r="I18" s="54">
        <f>'Gesamtenergie 2050 var.'!I18*Sekundäranteil!$D$7</f>
        <v>12437.430488322716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'Gesamtenergie 2050 var.'!E19*Sekundäranteil!$D$7</f>
        <v>13931.359592356688</v>
      </c>
      <c r="F19" s="56">
        <f>'Gesamtenergie 2050 var.'!F19*Sekundäranteil!$D$7</f>
        <v>16985.97523566879</v>
      </c>
      <c r="G19" s="53">
        <f>'Gesamtenergie 2050 var.'!G19*Sekundäranteil!$D$7</f>
        <v>13630.157452229298</v>
      </c>
      <c r="H19" s="55">
        <f>'Gesamtenergie 2050 var.'!H19*Sekundäranteil!$D$7</f>
        <v>10605.966267515923</v>
      </c>
      <c r="I19" s="54">
        <f>'Gesamtenergie 2050 var.'!I19*Sekundäranteil!$D$7</f>
        <v>9535.3633743807495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'Gesamtenergie 2050 var.'!E20*Sekundäranteil!$D$7</f>
        <v>7068.6507149044583</v>
      </c>
      <c r="F20" s="56">
        <f>'Gesamtenergie 2050 var.'!F20*Sekundäranteil!$D$7</f>
        <v>8618.5361304458602</v>
      </c>
      <c r="G20" s="53">
        <f>'Gesamtenergie 2050 var.'!G20*Sekundäranteil!$D$7</f>
        <v>6915.8233681528664</v>
      </c>
      <c r="H20" s="55">
        <f>'Gesamtenergie 2050 var.'!H20*Sekundäranteil!$D$7</f>
        <v>5381.3750583439496</v>
      </c>
      <c r="I20" s="54">
        <f>'Gesamtenergie 2050 var.'!I20*Sekundäranteil!$D$7</f>
        <v>4838.1604599575367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'Gesamtenergie 2050 var.'!E21*Sekundäranteil!$D$7</f>
        <v>3391.9832050955415</v>
      </c>
      <c r="F21" s="56">
        <f>'Gesamtenergie 2050 var.'!F21*Sekundäranteil!$D$7</f>
        <v>4135.7157095541406</v>
      </c>
      <c r="G21" s="53">
        <f>'Gesamtenergie 2050 var.'!G21*Sekundäranteil!$D$7</f>
        <v>3318.6470318471338</v>
      </c>
      <c r="H21" s="55">
        <f>'Gesamtenergie 2050 var.'!H21*Sekundäranteil!$D$7</f>
        <v>2582.3222216560512</v>
      </c>
      <c r="I21" s="54">
        <f>'Gesamtenergie 2050 var.'!I21*Sekundäranteil!$D$7</f>
        <v>2321.6536911535741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'Gesamtenergie 2050 var.'!E22*Sekundäranteil!$D$7</f>
        <v>18171.338598726117</v>
      </c>
      <c r="F22" s="56">
        <f>'Gesamtenergie 2050 var.'!F22*Sekundäranteil!$D$7</f>
        <v>22155.619872611467</v>
      </c>
      <c r="G22" s="53">
        <f>'Gesamtenergie 2050 var.'!G22*Sekundäranteil!$D$7</f>
        <v>17778.466242038216</v>
      </c>
      <c r="H22" s="55">
        <f>'Gesamtenergie 2050 var.'!H22*Sekundäranteil!$D$7</f>
        <v>13833.869044585988</v>
      </c>
      <c r="I22" s="54">
        <f>'Gesamtenergie 2050 var.'!I22*Sekundäranteil!$D$7</f>
        <v>12437.430488322716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'Gesamtenergie 2050 var.'!E23*Sekundäranteil!$D$7</f>
        <v>4845.6902929936305</v>
      </c>
      <c r="F23" s="56">
        <f>'Gesamtenergie 2050 var.'!F23*Sekundäranteil!$D$7</f>
        <v>5908.1652993630587</v>
      </c>
      <c r="G23" s="53">
        <f>'Gesamtenergie 2050 var.'!G23*Sekundäranteil!$D$7</f>
        <v>4740.9243312101908</v>
      </c>
      <c r="H23" s="55">
        <f>'Gesamtenergie 2050 var.'!H23*Sekundäranteil!$D$7</f>
        <v>3689.0317452229306</v>
      </c>
      <c r="I23" s="54">
        <f>'Gesamtenergie 2050 var.'!I23*Sekundäranteil!$D$7</f>
        <v>3316.6481302193915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'Gesamtenergie 2050 var.'!E24*Sekundäranteil!$D$7</f>
        <v>25742.729681528665</v>
      </c>
      <c r="F24" s="56">
        <f>'Gesamtenergie 2050 var.'!F24*Sekundäranteil!$D$7</f>
        <v>31387.128152866244</v>
      </c>
      <c r="G24" s="53">
        <f>'Gesamtenergie 2050 var.'!G24*Sekundäranteil!$D$7</f>
        <v>25186.160509554138</v>
      </c>
      <c r="H24" s="55">
        <f>'Gesamtenergie 2050 var.'!H24*Sekundäranteil!$D$7</f>
        <v>19597.981146496815</v>
      </c>
      <c r="I24" s="54">
        <f>'Gesamtenergie 2050 var.'!I24*Sekundäranteil!$D$7</f>
        <v>17619.693191790517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'Gesamtenergie 2050 var.'!E25*Sekundäranteil!$D$7</f>
        <v>20639.612091719744</v>
      </c>
      <c r="F25" s="56">
        <f>'Gesamtenergie 2050 var.'!F25*Sekundäranteil!$D$7</f>
        <v>25165.091571974528</v>
      </c>
      <c r="G25" s="53">
        <f>'Gesamtenergie 2050 var.'!G25*Sekundäranteil!$D$7</f>
        <v>20193.374573248406</v>
      </c>
      <c r="H25" s="55">
        <f>'Gesamtenergie 2050 var.'!H25*Sekundäranteil!$D$7</f>
        <v>15712.969589808919</v>
      </c>
      <c r="I25" s="54">
        <f>'Gesamtenergie 2050 var.'!I25*Sekundäranteil!$D$7</f>
        <v>14126.848129653221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'Gesamtenergie 2050 var.'!E26*Sekundäranteil!$D$7</f>
        <v>8252.8162802547777</v>
      </c>
      <c r="F26" s="56">
        <f>'Gesamtenergie 2050 var.'!F26*Sekundäranteil!$D$7</f>
        <v>10062.344025477709</v>
      </c>
      <c r="G26" s="53">
        <f>'Gesamtenergie 2050 var.'!G26*Sekundäranteil!$D$7</f>
        <v>8074.3867515923557</v>
      </c>
      <c r="H26" s="55">
        <f>'Gesamtenergie 2050 var.'!H26*Sekundäranteil!$D$7</f>
        <v>6282.8821910828037</v>
      </c>
      <c r="I26" s="54">
        <f>'Gesamtenergie 2050 var.'!I26*Sekundäranteil!$D$7</f>
        <v>5648.6663467798999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'Gesamtenergie 2050 var.'!E27*Sekundäranteil!$D$7</f>
        <v>8252.8162802547777</v>
      </c>
      <c r="F27" s="56">
        <f>'Gesamtenergie 2050 var.'!F27*Sekundäranteil!$D$7</f>
        <v>10062.344025477709</v>
      </c>
      <c r="G27" s="53">
        <f>'Gesamtenergie 2050 var.'!G27*Sekundäranteil!$D$7</f>
        <v>8074.3867515923557</v>
      </c>
      <c r="H27" s="55">
        <f>'Gesamtenergie 2050 var.'!H27*Sekundäranteil!$D$7</f>
        <v>6282.8821910828037</v>
      </c>
      <c r="I27" s="54">
        <f>'Gesamtenergie 2050 var.'!I27*Sekundäranteil!$D$7</f>
        <v>5648.6663467798999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'Gesamtenergie 2050 var.'!E28*Sekundäranteil!$D$7</f>
        <v>6208.5406878980884</v>
      </c>
      <c r="F28" s="56">
        <f>'Gesamtenergie 2050 var.'!F28*Sekundäranteil!$D$7</f>
        <v>7569.8367898089173</v>
      </c>
      <c r="G28" s="53">
        <f>'Gesamtenergie 2050 var.'!G28*Sekundäranteil!$D$7</f>
        <v>6074.3092993630562</v>
      </c>
      <c r="H28" s="55">
        <f>'Gesamtenergie 2050 var.'!H28*Sekundäranteil!$D$7</f>
        <v>4726.5719235668794</v>
      </c>
      <c r="I28" s="54">
        <f>'Gesamtenergie 2050 var.'!I28*Sekundäranteil!$D$7</f>
        <v>4249.4554168435952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'Gesamtenergie 2050 var.'!E29*Sekundäranteil!$D$7</f>
        <v>13628.503949044587</v>
      </c>
      <c r="F29" s="56">
        <f>'Gesamtenergie 2050 var.'!F29*Sekundäranteil!$D$7</f>
        <v>16616.7149044586</v>
      </c>
      <c r="G29" s="53">
        <f>'Gesamtenergie 2050 var.'!G29*Sekundäranteil!$D$7</f>
        <v>13333.84968152866</v>
      </c>
      <c r="H29" s="55">
        <f>'Gesamtenergie 2050 var.'!H29*Sekundäranteil!$D$7</f>
        <v>10375.401783439493</v>
      </c>
      <c r="I29" s="54">
        <f>'Gesamtenergie 2050 var.'!I29*Sekundäranteil!$D$7</f>
        <v>9328.072866242037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'Gesamtenergie 2050 var.'!E30*Sekundäranteil!$D$7</f>
        <v>7192.8215286624209</v>
      </c>
      <c r="F30" s="56">
        <f>'Gesamtenergie 2050 var.'!F30*Sekundäranteil!$D$7</f>
        <v>8769.9328662420394</v>
      </c>
      <c r="G30" s="53">
        <f>'Gesamtenergie 2050 var.'!G30*Sekundäranteil!$D$7</f>
        <v>7037.3095541401262</v>
      </c>
      <c r="H30" s="55">
        <f>'Gesamtenergie 2050 var.'!H30*Sekundäranteil!$D$7</f>
        <v>5475.906496815287</v>
      </c>
      <c r="I30" s="54">
        <f>'Gesamtenergie 2050 var.'!I30*Sekundäranteil!$D$7</f>
        <v>4923.1495682944096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'Gesamtenergie 2050 var.'!E31*Sekundäranteil!$D$7</f>
        <v>7192.8215286624209</v>
      </c>
      <c r="F31" s="56">
        <f>'Gesamtenergie 2050 var.'!F31*Sekundäranteil!$D$7</f>
        <v>8769.9328662420394</v>
      </c>
      <c r="G31" s="53">
        <f>'Gesamtenergie 2050 var.'!G31*Sekundäranteil!$D$7</f>
        <v>7037.3095541401262</v>
      </c>
      <c r="H31" s="55">
        <f>'Gesamtenergie 2050 var.'!H31*Sekundäranteil!$D$7</f>
        <v>5475.906496815287</v>
      </c>
      <c r="I31" s="54">
        <f>'Gesamtenergie 2050 var.'!I31*Sekundäranteil!$D$7</f>
        <v>4923.1495682944096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'Gesamtenergie 2050 var.'!E32*Sekundäranteil!$D$7</f>
        <v>6965.6797961783441</v>
      </c>
      <c r="F32" s="56">
        <f>'Gesamtenergie 2050 var.'!F32*Sekundäranteil!$D$7</f>
        <v>8492.9876178343948</v>
      </c>
      <c r="G32" s="53">
        <f>'Gesamtenergie 2050 var.'!G32*Sekundäranteil!$D$7</f>
        <v>6815.0787261146488</v>
      </c>
      <c r="H32" s="55">
        <f>'Gesamtenergie 2050 var.'!H32*Sekundäranteil!$D$7</f>
        <v>5302.9831337579617</v>
      </c>
      <c r="I32" s="54">
        <f>'Gesamtenergie 2050 var.'!I32*Sekundäranteil!$D$7</f>
        <v>4767.6816871903748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'Gesamtenergie 2050 var.'!E33*Sekundäranteil!$D$7</f>
        <v>4542.8346496815293</v>
      </c>
      <c r="F33" s="56">
        <f>'Gesamtenergie 2050 var.'!F33*Sekundäranteil!$D$7</f>
        <v>5538.9049681528668</v>
      </c>
      <c r="G33" s="53">
        <f>'Gesamtenergie 2050 var.'!G33*Sekundäranteil!$D$7</f>
        <v>4444.6165605095539</v>
      </c>
      <c r="H33" s="55">
        <f>'Gesamtenergie 2050 var.'!H33*Sekundäranteil!$D$7</f>
        <v>3458.4672611464971</v>
      </c>
      <c r="I33" s="54">
        <f>'Gesamtenergie 2050 var.'!I33*Sekundäranteil!$D$7</f>
        <v>3109.357622080679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'Gesamtenergie 2050 var.'!E34*Sekundäranteil!$D$7</f>
        <v>11463.086099363058</v>
      </c>
      <c r="F34" s="56">
        <f>'Gesamtenergie 2050 var.'!F34*Sekundäranteil!$D$7</f>
        <v>13976.503536305734</v>
      </c>
      <c r="G34" s="53">
        <f>'Gesamtenergie 2050 var.'!G34*Sekundäranteil!$D$7</f>
        <v>11215.249121019109</v>
      </c>
      <c r="H34" s="55">
        <f>'Gesamtenergie 2050 var.'!H34*Sekundäranteil!$D$7</f>
        <v>8726.8657222929942</v>
      </c>
      <c r="I34" s="54">
        <f>'Gesamtenergie 2050 var.'!I34*Sekundäranteil!$D$7</f>
        <v>7845.9457330502491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'Gesamtenergie 2050 var.'!E35*Sekundäranteil!$D$7</f>
        <v>8479.9580127388544</v>
      </c>
      <c r="F35" s="56">
        <f>'Gesamtenergie 2050 var.'!F35*Sekundäranteil!$D$7</f>
        <v>10339.289273885352</v>
      </c>
      <c r="G35" s="53">
        <f>'Gesamtenergie 2050 var.'!G35*Sekundäranteil!$D$7</f>
        <v>8296.6175796178341</v>
      </c>
      <c r="H35" s="55">
        <f>'Gesamtenergie 2050 var.'!H35*Sekundäranteil!$D$7</f>
        <v>6455.8055541401291</v>
      </c>
      <c r="I35" s="54">
        <f>'Gesamtenergie 2050 var.'!I35*Sekundäranteil!$D$7</f>
        <v>5804.1342278839356</v>
      </c>
    </row>
    <row r="38" spans="3:9" ht="46.5" customHeight="1" x14ac:dyDescent="0.35">
      <c r="C38" s="87" t="s">
        <v>131</v>
      </c>
      <c r="D38" s="87"/>
      <c r="E38" s="87"/>
      <c r="F38" s="87"/>
      <c r="G38" s="87"/>
      <c r="H38" s="87"/>
      <c r="I38" s="87"/>
    </row>
    <row r="39" spans="3:9" ht="15.75" customHeight="1" x14ac:dyDescent="0.35">
      <c r="C39" s="67"/>
      <c r="D39" s="67"/>
      <c r="E39" s="67"/>
      <c r="F39" s="67"/>
      <c r="G39" s="67"/>
      <c r="H39" s="67"/>
      <c r="I39" s="67"/>
    </row>
    <row r="40" spans="3:9" ht="15.75" x14ac:dyDescent="0.25">
      <c r="E40" s="86" t="s">
        <v>47</v>
      </c>
      <c r="F40" s="86"/>
      <c r="G40" s="86" t="s">
        <v>43</v>
      </c>
      <c r="H40" s="86"/>
      <c r="I40" s="86"/>
    </row>
    <row r="41" spans="3:9" x14ac:dyDescent="0.25">
      <c r="C41" s="15" t="s">
        <v>55</v>
      </c>
      <c r="D41" s="15" t="s">
        <v>56</v>
      </c>
      <c r="E41" s="70" t="str">
        <f>Studienliste!$F$17</f>
        <v>ISI-05 13</v>
      </c>
      <c r="F41" s="71" t="s">
        <v>51</v>
      </c>
      <c r="G41" s="72" t="str">
        <f>Studienliste!$F$10</f>
        <v>OTTO-01 17</v>
      </c>
      <c r="H41" s="73" t="str">
        <f>Studienliste!$F$8</f>
        <v>TUD-02 20</v>
      </c>
      <c r="I41" s="74" t="str">
        <f>F41</f>
        <v>anderes Projekt</v>
      </c>
    </row>
    <row r="42" spans="3:9" x14ac:dyDescent="0.25">
      <c r="C42" s="8" t="str">
        <f t="shared" ref="C42:D70" si="0">C77</f>
        <v>Austria</v>
      </c>
      <c r="D42" s="8" t="str">
        <f t="shared" si="0"/>
        <v>Donawitz</v>
      </c>
      <c r="E42" s="52">
        <f>'Gesamtenergie 2050 var.'!E7*Sekundäranteil!$D$10</f>
        <v>12205.839564585985</v>
      </c>
      <c r="F42" s="56">
        <f>'Gesamtenergie 2050 var.'!F7*Sekundäranteil!$D$10</f>
        <v>14882.114498598727</v>
      </c>
      <c r="G42" s="53">
        <f>'Gesamtenergie 2050 var.'!G7*Sekundäranteil!$D$10</f>
        <v>11941.943928662418</v>
      </c>
      <c r="H42" s="55">
        <f>'Gesamtenergie 2050 var.'!H7*Sekundäranteil!$D$10</f>
        <v>9292.325119490446</v>
      </c>
      <c r="I42" s="54">
        <f>'Gesamtenergie 2050 var.'!I7*Sekundäranteil!$D$10</f>
        <v>8354.3257042604382</v>
      </c>
    </row>
    <row r="43" spans="3:9" x14ac:dyDescent="0.25">
      <c r="C43" s="8" t="str">
        <f t="shared" si="0"/>
        <v>Austria</v>
      </c>
      <c r="D43" s="8" t="str">
        <f t="shared" si="0"/>
        <v>Linz</v>
      </c>
      <c r="E43" s="52">
        <f>'Gesamtenergie 2050 var.'!E8*Sekundäranteil!$D$10</f>
        <v>12205.839564585985</v>
      </c>
      <c r="F43" s="56">
        <f>'Gesamtenergie 2050 var.'!F8*Sekundäranteil!$D$10</f>
        <v>14882.114498598727</v>
      </c>
      <c r="G43" s="53">
        <f>'Gesamtenergie 2050 var.'!G8*Sekundäranteil!$D$10</f>
        <v>11941.943928662418</v>
      </c>
      <c r="H43" s="55">
        <f>'Gesamtenergie 2050 var.'!H8*Sekundäranteil!$D$10</f>
        <v>9292.325119490446</v>
      </c>
      <c r="I43" s="54">
        <f>'Gesamtenergie 2050 var.'!I8*Sekundäranteil!$D$10</f>
        <v>8354.3257042604382</v>
      </c>
    </row>
    <row r="44" spans="3:9" x14ac:dyDescent="0.25">
      <c r="C44" s="8" t="str">
        <f t="shared" si="0"/>
        <v>Belgium</v>
      </c>
      <c r="D44" s="8" t="str">
        <f t="shared" si="0"/>
        <v>Ghent</v>
      </c>
      <c r="E44" s="52">
        <f>'Gesamtenergie 2050 var.'!E9*Sekundäranteil!$D$10</f>
        <v>17631.016598726113</v>
      </c>
      <c r="F44" s="56">
        <f>'Gesamtenergie 2050 var.'!F9*Sekundäranteil!$D$10</f>
        <v>21496.825872611469</v>
      </c>
      <c r="G44" s="53">
        <f>'Gesamtenergie 2050 var.'!G9*Sekundäranteil!$D$10</f>
        <v>17249.826242038213</v>
      </c>
      <c r="H44" s="55">
        <f>'Gesamtenergie 2050 var.'!H9*Sekundäranteil!$D$10</f>
        <v>13422.521044585988</v>
      </c>
      <c r="I44" s="54">
        <f>'Gesamtenergie 2050 var.'!I9*Sekundäranteil!$D$10</f>
        <v>12067.605377211605</v>
      </c>
    </row>
    <row r="45" spans="3:9" x14ac:dyDescent="0.25">
      <c r="C45" s="8" t="str">
        <f t="shared" si="0"/>
        <v>Czech Republic</v>
      </c>
      <c r="D45" s="8" t="str">
        <f t="shared" si="0"/>
        <v>Trinec</v>
      </c>
      <c r="E45" s="52">
        <f>'Gesamtenergie 2050 var.'!E10*Sekundäranteil!$D$10</f>
        <v>8356.1313531210199</v>
      </c>
      <c r="F45" s="56">
        <f>'Gesamtenergie 2050 var.'!F10*Sekundäranteil!$D$10</f>
        <v>10188.312152101911</v>
      </c>
      <c r="G45" s="53">
        <f>'Gesamtenergie 2050 var.'!G10*Sekundäranteil!$D$10</f>
        <v>8175.4681070063689</v>
      </c>
      <c r="H45" s="55">
        <f>'Gesamtenergie 2050 var.'!H10*Sekundäranteil!$D$10</f>
        <v>6361.5361207643309</v>
      </c>
      <c r="I45" s="54">
        <f>'Gesamtenergie 2050 var.'!I10*Sekundäranteil!$D$10</f>
        <v>5719.3806769426747</v>
      </c>
    </row>
    <row r="46" spans="3:9" x14ac:dyDescent="0.25">
      <c r="C46" s="8" t="str">
        <f t="shared" si="0"/>
        <v>Finland</v>
      </c>
      <c r="D46" s="8" t="str">
        <f t="shared" si="0"/>
        <v>Raahe</v>
      </c>
      <c r="E46" s="52">
        <f>'Gesamtenergie 2050 var.'!E11*Sekundäranteil!$D$10</f>
        <v>8411.1271847133758</v>
      </c>
      <c r="F46" s="56">
        <f>'Gesamtenergie 2050 var.'!F11*Sekundäranteil!$D$10</f>
        <v>10255.36647133758</v>
      </c>
      <c r="G46" s="53">
        <f>'Gesamtenergie 2050 var.'!G11*Sekundäranteil!$D$10</f>
        <v>8229.274904458598</v>
      </c>
      <c r="H46" s="55">
        <f>'Gesamtenergie 2050 var.'!H11*Sekundäranteil!$D$10</f>
        <v>6403.4045350318474</v>
      </c>
      <c r="I46" s="54">
        <f>'Gesamtenergie 2050 var.'!I11*Sekundäranteil!$D$10</f>
        <v>5757.0227487615002</v>
      </c>
    </row>
    <row r="47" spans="3:9" x14ac:dyDescent="0.25">
      <c r="C47" s="8" t="str">
        <f t="shared" si="0"/>
        <v>France</v>
      </c>
      <c r="D47" s="8" t="str">
        <f t="shared" si="0"/>
        <v>Fos-Sur-Mer</v>
      </c>
      <c r="E47" s="52">
        <f>'Gesamtenergie 2050 var.'!E12*Sekundäranteil!$D$10</f>
        <v>12131.433439490447</v>
      </c>
      <c r="F47" s="56">
        <f>'Gesamtenergie 2050 var.'!F12*Sekundäranteil!$D$10</f>
        <v>14791.393949044586</v>
      </c>
      <c r="G47" s="53">
        <f>'Gesamtenergie 2050 var.'!G12*Sekundäranteil!$D$10</f>
        <v>11869.146496815287</v>
      </c>
      <c r="H47" s="55">
        <f>'Gesamtenergie 2050 var.'!H12*Sekundäranteil!$D$10</f>
        <v>9235.6796178343957</v>
      </c>
      <c r="I47" s="54">
        <f>'Gesamtenergie 2050 var.'!I12*Sekundäranteil!$D$10</f>
        <v>8303.3981953290877</v>
      </c>
    </row>
    <row r="48" spans="3:9" x14ac:dyDescent="0.25">
      <c r="C48" s="8" t="str">
        <f t="shared" si="0"/>
        <v>France</v>
      </c>
      <c r="D48" s="8" t="str">
        <f t="shared" si="0"/>
        <v>Dunkerque</v>
      </c>
      <c r="E48" s="52">
        <f>'Gesamtenergie 2050 var.'!E13*Sekundäranteil!$D$10</f>
        <v>22160.085082802547</v>
      </c>
      <c r="F48" s="56">
        <f>'Gesamtenergie 2050 var.'!F13*Sekundäranteil!$D$10</f>
        <v>27018.946280254779</v>
      </c>
      <c r="G48" s="53">
        <f>'Gesamtenergie 2050 var.'!G13*Sekundäranteil!$D$10</f>
        <v>21680.974267515921</v>
      </c>
      <c r="H48" s="55">
        <f>'Gesamtenergie 2050 var.'!H13*Sekundäranteil!$D$10</f>
        <v>16870.508101910829</v>
      </c>
      <c r="I48" s="54">
        <f>'Gesamtenergie 2050 var.'!I13*Sekundäranteil!$D$10</f>
        <v>15167.540703467797</v>
      </c>
    </row>
    <row r="49" spans="3:9" x14ac:dyDescent="0.25">
      <c r="C49" s="8" t="str">
        <f t="shared" si="0"/>
        <v>Germany</v>
      </c>
      <c r="D49" s="8" t="str">
        <f t="shared" si="0"/>
        <v>Bremen</v>
      </c>
      <c r="E49" s="52">
        <f>'Gesamtenergie 2050 var.'!E14*Sekundäranteil!$D$10</f>
        <v>10675.661426751591</v>
      </c>
      <c r="F49" s="56">
        <f>'Gesamtenergie 2050 var.'!F14*Sekundäranteil!$D$10</f>
        <v>13016.426675159237</v>
      </c>
      <c r="G49" s="53">
        <f>'Gesamtenergie 2050 var.'!G14*Sekundäranteil!$D$10</f>
        <v>10444.848917197452</v>
      </c>
      <c r="H49" s="55">
        <f>'Gesamtenergie 2050 var.'!H14*Sekundäranteil!$D$10</f>
        <v>8127.3980636942679</v>
      </c>
      <c r="I49" s="54">
        <f>'Gesamtenergie 2050 var.'!I14*Sekundäranteil!$D$10</f>
        <v>7306.9904118895956</v>
      </c>
    </row>
    <row r="50" spans="3:9" x14ac:dyDescent="0.25">
      <c r="C50" s="8" t="str">
        <f t="shared" si="0"/>
        <v>Germany</v>
      </c>
      <c r="D50" s="8" t="str">
        <f t="shared" si="0"/>
        <v>Voelklingen</v>
      </c>
      <c r="E50" s="52">
        <f>'Gesamtenergie 2050 var.'!E15*Sekundäranteil!$D$10</f>
        <v>8999.9060876433105</v>
      </c>
      <c r="F50" s="56">
        <f>'Gesamtenergie 2050 var.'!F15*Sekundäranteil!$D$10</f>
        <v>10973.242124331211</v>
      </c>
      <c r="G50" s="53">
        <f>'Gesamtenergie 2050 var.'!G15*Sekundäranteil!$D$10</f>
        <v>8805.3241477706997</v>
      </c>
      <c r="H50" s="55">
        <f>'Gesamtenergie 2050 var.'!H15*Sekundäranteil!$D$10</f>
        <v>6851.6428524840767</v>
      </c>
      <c r="I50" s="54">
        <f>'Gesamtenergie 2050 var.'!I15*Sekundäranteil!$D$10</f>
        <v>6160.0143411748049</v>
      </c>
    </row>
    <row r="51" spans="3:9" x14ac:dyDescent="0.25">
      <c r="C51" s="8" t="str">
        <f t="shared" si="0"/>
        <v>Germany</v>
      </c>
      <c r="D51" s="8" t="str">
        <f t="shared" si="0"/>
        <v>Eisenhuettenstadt</v>
      </c>
      <c r="E51" s="52">
        <f>'Gesamtenergie 2050 var.'!E16*Sekundäranteil!$D$10</f>
        <v>6955.3551719745219</v>
      </c>
      <c r="F51" s="56">
        <f>'Gesamtenergie 2050 var.'!F16*Sekundäranteil!$D$10</f>
        <v>8480.3991974522305</v>
      </c>
      <c r="G51" s="53">
        <f>'Gesamtenergie 2050 var.'!G16*Sekundäranteil!$D$10</f>
        <v>6804.9773248407628</v>
      </c>
      <c r="H51" s="55">
        <f>'Gesamtenergie 2050 var.'!H16*Sekundäranteil!$D$10</f>
        <v>5295.1229808917205</v>
      </c>
      <c r="I51" s="54">
        <f>'Gesamtenergie 2050 var.'!I16*Sekundäranteil!$D$10</f>
        <v>4760.61496532201</v>
      </c>
    </row>
    <row r="52" spans="3:9" x14ac:dyDescent="0.25">
      <c r="C52" s="8" t="str">
        <f t="shared" si="0"/>
        <v>Germany</v>
      </c>
      <c r="D52" s="8" t="str">
        <f t="shared" si="0"/>
        <v>Duisburg-Huckingen</v>
      </c>
      <c r="E52" s="52">
        <f>'Gesamtenergie 2050 var.'!E17*Sekundäranteil!$D$10</f>
        <v>16175.244585987261</v>
      </c>
      <c r="F52" s="56">
        <f>'Gesamtenergie 2050 var.'!F17*Sekundäranteil!$D$10</f>
        <v>19721.858598726118</v>
      </c>
      <c r="G52" s="53">
        <f>'Gesamtenergie 2050 var.'!G17*Sekundäranteil!$D$10</f>
        <v>15825.52866242038</v>
      </c>
      <c r="H52" s="55">
        <f>'Gesamtenergie 2050 var.'!H17*Sekundäranteil!$D$10</f>
        <v>12314.23949044586</v>
      </c>
      <c r="I52" s="54">
        <f>'Gesamtenergie 2050 var.'!I17*Sekundäranteil!$D$10</f>
        <v>11071.197593772116</v>
      </c>
    </row>
    <row r="53" spans="3:9" x14ac:dyDescent="0.25">
      <c r="C53" s="8" t="str">
        <f t="shared" si="0"/>
        <v>Germany</v>
      </c>
      <c r="D53" s="8" t="str">
        <f t="shared" si="0"/>
        <v>Duisburg-Beeckerwerth</v>
      </c>
      <c r="E53" s="52">
        <f>'Gesamtenergie 2050 var.'!E18*Sekundäranteil!$D$10</f>
        <v>19410.293503184716</v>
      </c>
      <c r="F53" s="56">
        <f>'Gesamtenergie 2050 var.'!F18*Sekundäranteil!$D$10</f>
        <v>23666.230318471338</v>
      </c>
      <c r="G53" s="53">
        <f>'Gesamtenergie 2050 var.'!G18*Sekundäranteil!$D$10</f>
        <v>18990.634394904457</v>
      </c>
      <c r="H53" s="55">
        <f>'Gesamtenergie 2050 var.'!H18*Sekundäranteil!$D$10</f>
        <v>14777.087388535032</v>
      </c>
      <c r="I53" s="54">
        <f>'Gesamtenergie 2050 var.'!I18*Sekundäranteil!$D$10</f>
        <v>13285.437112526537</v>
      </c>
    </row>
    <row r="54" spans="3:9" x14ac:dyDescent="0.25">
      <c r="C54" s="8" t="str">
        <f t="shared" si="0"/>
        <v>Germany</v>
      </c>
      <c r="D54" s="8" t="str">
        <f t="shared" si="0"/>
        <v>Salzgitter</v>
      </c>
      <c r="E54" s="52">
        <f>'Gesamtenergie 2050 var.'!E19*Sekundäranteil!$D$10</f>
        <v>14881.225019108279</v>
      </c>
      <c r="F54" s="56">
        <f>'Gesamtenergie 2050 var.'!F19*Sekundäranteil!$D$10</f>
        <v>18144.109910828025</v>
      </c>
      <c r="G54" s="53">
        <f>'Gesamtenergie 2050 var.'!G19*Sekundäranteil!$D$10</f>
        <v>14559.48636942675</v>
      </c>
      <c r="H54" s="55">
        <f>'Gesamtenergie 2050 var.'!H19*Sekundäranteil!$D$10</f>
        <v>11329.100331210191</v>
      </c>
      <c r="I54" s="54">
        <f>'Gesamtenergie 2050 var.'!I19*Sekundäranteil!$D$10</f>
        <v>10185.501786270346</v>
      </c>
    </row>
    <row r="55" spans="3:9" x14ac:dyDescent="0.25">
      <c r="C55" s="8" t="str">
        <f t="shared" si="0"/>
        <v>Germany</v>
      </c>
      <c r="D55" s="8" t="str">
        <f t="shared" si="0"/>
        <v>Dillingen</v>
      </c>
      <c r="E55" s="52">
        <f>'Gesamtenergie 2050 var.'!E20*Sekundäranteil!$D$10</f>
        <v>7550.6041727388529</v>
      </c>
      <c r="F55" s="56">
        <f>'Gesamtenergie 2050 var.'!F20*Sekundäranteil!$D$10</f>
        <v>9206.1635938853506</v>
      </c>
      <c r="G55" s="53">
        <f>'Gesamtenergie 2050 var.'!G20*Sekundäranteil!$D$10</f>
        <v>7387.356779617834</v>
      </c>
      <c r="H55" s="55">
        <f>'Gesamtenergie 2050 var.'!H20*Sekundäranteil!$D$10</f>
        <v>5748.2869941401277</v>
      </c>
      <c r="I55" s="54">
        <f>'Gesamtenergie 2050 var.'!I20*Sekundäranteil!$D$10</f>
        <v>5168.0350367728233</v>
      </c>
    </row>
    <row r="56" spans="3:9" x14ac:dyDescent="0.25">
      <c r="C56" s="8" t="str">
        <f t="shared" si="0"/>
        <v>Germany</v>
      </c>
      <c r="D56" s="8" t="str">
        <f t="shared" si="0"/>
        <v>Duisburg</v>
      </c>
      <c r="E56" s="52">
        <f>'Gesamtenergie 2050 var.'!E21*Sekundäranteil!$D$10</f>
        <v>3623.2547872611462</v>
      </c>
      <c r="F56" s="56">
        <f>'Gesamtenergie 2050 var.'!F21*Sekundäranteil!$D$10</f>
        <v>4417.6963261146502</v>
      </c>
      <c r="G56" s="53">
        <f>'Gesamtenergie 2050 var.'!G21*Sekundäranteil!$D$10</f>
        <v>3544.9184203821651</v>
      </c>
      <c r="H56" s="55">
        <f>'Gesamtenergie 2050 var.'!H21*Sekundäranteil!$D$10</f>
        <v>2758.3896458598729</v>
      </c>
      <c r="I56" s="54">
        <f>'Gesamtenergie 2050 var.'!I21*Sekundäranteil!$D$10</f>
        <v>2479.9482610049536</v>
      </c>
    </row>
    <row r="57" spans="3:9" x14ac:dyDescent="0.25">
      <c r="C57" s="8" t="str">
        <f t="shared" si="0"/>
        <v>Germany</v>
      </c>
      <c r="D57" s="8" t="str">
        <f t="shared" si="0"/>
        <v>Duisburg-Bruckhausen</v>
      </c>
      <c r="E57" s="52">
        <f>'Gesamtenergie 2050 var.'!E22*Sekundäranteil!$D$10</f>
        <v>19410.293503184716</v>
      </c>
      <c r="F57" s="56">
        <f>'Gesamtenergie 2050 var.'!F22*Sekundäranteil!$D$10</f>
        <v>23666.230318471338</v>
      </c>
      <c r="G57" s="53">
        <f>'Gesamtenergie 2050 var.'!G22*Sekundäranteil!$D$10</f>
        <v>18990.634394904457</v>
      </c>
      <c r="H57" s="55">
        <f>'Gesamtenergie 2050 var.'!H22*Sekundäranteil!$D$10</f>
        <v>14777.087388535032</v>
      </c>
      <c r="I57" s="54">
        <f>'Gesamtenergie 2050 var.'!I22*Sekundäranteil!$D$10</f>
        <v>13285.437112526537</v>
      </c>
    </row>
    <row r="58" spans="3:9" x14ac:dyDescent="0.25">
      <c r="C58" s="8" t="str">
        <f t="shared" si="0"/>
        <v>Hungaria</v>
      </c>
      <c r="D58" s="8" t="str">
        <f t="shared" si="0"/>
        <v>Dunauijvaros</v>
      </c>
      <c r="E58" s="52">
        <f>'Gesamtenergie 2050 var.'!E23*Sekundäranteil!$D$10</f>
        <v>5176.0782675159235</v>
      </c>
      <c r="F58" s="56">
        <f>'Gesamtenergie 2050 var.'!F23*Sekundäranteil!$D$10</f>
        <v>6310.9947515923577</v>
      </c>
      <c r="G58" s="53">
        <f>'Gesamtenergie 2050 var.'!G23*Sekundäranteil!$D$10</f>
        <v>5064.1691719745213</v>
      </c>
      <c r="H58" s="55">
        <f>'Gesamtenergie 2050 var.'!H23*Sekundäranteil!$D$10</f>
        <v>3940.5566369426756</v>
      </c>
      <c r="I58" s="54">
        <f>'Gesamtenergie 2050 var.'!I23*Sekundäranteil!$D$10</f>
        <v>3542.7832300070768</v>
      </c>
    </row>
    <row r="59" spans="3:9" x14ac:dyDescent="0.25">
      <c r="C59" s="8" t="str">
        <f t="shared" si="0"/>
        <v>Italy</v>
      </c>
      <c r="D59" s="8" t="str">
        <f t="shared" si="0"/>
        <v>Taranto</v>
      </c>
      <c r="E59" s="52">
        <f>'Gesamtenergie 2050 var.'!E24*Sekundäranteil!$D$10</f>
        <v>27497.915796178342</v>
      </c>
      <c r="F59" s="56">
        <f>'Gesamtenergie 2050 var.'!F24*Sekundäranteil!$D$10</f>
        <v>33527.159617834397</v>
      </c>
      <c r="G59" s="53">
        <f>'Gesamtenergie 2050 var.'!G24*Sekundäranteil!$D$10</f>
        <v>26903.398726114643</v>
      </c>
      <c r="H59" s="55">
        <f>'Gesamtenergie 2050 var.'!H24*Sekundäranteil!$D$10</f>
        <v>20934.207133757962</v>
      </c>
      <c r="I59" s="54">
        <f>'Gesamtenergie 2050 var.'!I24*Sekundäranteil!$D$10</f>
        <v>18821.035909412596</v>
      </c>
    </row>
    <row r="60" spans="3:9" x14ac:dyDescent="0.25">
      <c r="C60" s="8" t="str">
        <f t="shared" si="0"/>
        <v>Netherlands</v>
      </c>
      <c r="D60" s="8" t="str">
        <f t="shared" si="0"/>
        <v>Ijmuiden</v>
      </c>
      <c r="E60" s="52">
        <f>'Gesamtenergie 2050 var.'!E25*Sekundäranteil!$D$10</f>
        <v>22046.858370700636</v>
      </c>
      <c r="F60" s="56">
        <f>'Gesamtenergie 2050 var.'!F25*Sekundäranteil!$D$10</f>
        <v>26880.893270063698</v>
      </c>
      <c r="G60" s="53">
        <f>'Gesamtenergie 2050 var.'!G25*Sekundäranteil!$D$10</f>
        <v>21570.195566878978</v>
      </c>
      <c r="H60" s="55">
        <f>'Gesamtenergie 2050 var.'!H25*Sekundäranteil!$D$10</f>
        <v>16784.30842547771</v>
      </c>
      <c r="I60" s="54">
        <f>'Gesamtenergie 2050 var.'!I25*Sekundäranteil!$D$10</f>
        <v>15090.042320311395</v>
      </c>
    </row>
    <row r="61" spans="3:9" x14ac:dyDescent="0.25">
      <c r="C61" s="8" t="str">
        <f t="shared" si="0"/>
        <v>Poland</v>
      </c>
      <c r="D61" s="8" t="str">
        <f t="shared" si="0"/>
        <v>Krakow</v>
      </c>
      <c r="E61" s="52">
        <f>'Gesamtenergie 2050 var.'!E26*Sekundäranteil!$D$10</f>
        <v>8815.5082993630567</v>
      </c>
      <c r="F61" s="56">
        <f>'Gesamtenergie 2050 var.'!F26*Sekundäranteil!$D$10</f>
        <v>10748.412936305735</v>
      </c>
      <c r="G61" s="53">
        <f>'Gesamtenergie 2050 var.'!G26*Sekundäranteil!$D$10</f>
        <v>8624.9131210191063</v>
      </c>
      <c r="H61" s="55">
        <f>'Gesamtenergie 2050 var.'!H26*Sekundäranteil!$D$10</f>
        <v>6711.2605222929942</v>
      </c>
      <c r="I61" s="54">
        <f>'Gesamtenergie 2050 var.'!I26*Sekundäranteil!$D$10</f>
        <v>6033.8026886058024</v>
      </c>
    </row>
    <row r="62" spans="3:9" x14ac:dyDescent="0.25">
      <c r="C62" s="8" t="str">
        <f t="shared" si="0"/>
        <v>Poland</v>
      </c>
      <c r="D62" s="8" t="str">
        <f t="shared" si="0"/>
        <v>Dabrowa Gornicza</v>
      </c>
      <c r="E62" s="52">
        <f>'Gesamtenergie 2050 var.'!E27*Sekundäranteil!$D$10</f>
        <v>8815.5082993630567</v>
      </c>
      <c r="F62" s="56">
        <f>'Gesamtenergie 2050 var.'!F27*Sekundäranteil!$D$10</f>
        <v>10748.412936305735</v>
      </c>
      <c r="G62" s="53">
        <f>'Gesamtenergie 2050 var.'!G27*Sekundäranteil!$D$10</f>
        <v>8624.9131210191063</v>
      </c>
      <c r="H62" s="55">
        <f>'Gesamtenergie 2050 var.'!H27*Sekundäranteil!$D$10</f>
        <v>6711.2605222929942</v>
      </c>
      <c r="I62" s="54">
        <f>'Gesamtenergie 2050 var.'!I27*Sekundäranteil!$D$10</f>
        <v>6033.8026886058024</v>
      </c>
    </row>
    <row r="63" spans="3:9" x14ac:dyDescent="0.25">
      <c r="C63" s="8" t="str">
        <f t="shared" si="0"/>
        <v>Romania</v>
      </c>
      <c r="D63" s="8" t="str">
        <f t="shared" si="0"/>
        <v>Galati</v>
      </c>
      <c r="E63" s="52">
        <f>'Gesamtenergie 2050 var.'!E28*Sekundäranteil!$D$10</f>
        <v>6631.8502802547764</v>
      </c>
      <c r="F63" s="56">
        <f>'Gesamtenergie 2050 var.'!F28*Sekundäranteil!$D$10</f>
        <v>8085.9620254777064</v>
      </c>
      <c r="G63" s="53">
        <f>'Gesamtenergie 2050 var.'!G28*Sekundäranteil!$D$10</f>
        <v>6488.4667515923556</v>
      </c>
      <c r="H63" s="55">
        <f>'Gesamtenergie 2050 var.'!H28*Sekundäranteil!$D$10</f>
        <v>5048.838191082803</v>
      </c>
      <c r="I63" s="54">
        <f>'Gesamtenergie 2050 var.'!I28*Sekundäranteil!$D$10</f>
        <v>4539.191013446567</v>
      </c>
    </row>
    <row r="64" spans="3:9" x14ac:dyDescent="0.25">
      <c r="C64" s="8" t="str">
        <f t="shared" si="0"/>
        <v>Slovakia</v>
      </c>
      <c r="D64" s="8" t="str">
        <f t="shared" si="0"/>
        <v>Kosice</v>
      </c>
      <c r="E64" s="52">
        <f>'Gesamtenergie 2050 var.'!E29*Sekundäranteil!$D$10</f>
        <v>14557.720127388535</v>
      </c>
      <c r="F64" s="56">
        <f>'Gesamtenergie 2050 var.'!F29*Sekundäranteil!$D$10</f>
        <v>17749.672738853504</v>
      </c>
      <c r="G64" s="53">
        <f>'Gesamtenergie 2050 var.'!G29*Sekundäranteil!$D$10</f>
        <v>14242.975796178342</v>
      </c>
      <c r="H64" s="55">
        <f>'Gesamtenergie 2050 var.'!H29*Sekundäranteil!$D$10</f>
        <v>11082.815541401276</v>
      </c>
      <c r="I64" s="54">
        <f>'Gesamtenergie 2050 var.'!I29*Sekundäranteil!$D$10</f>
        <v>9964.0778343949023</v>
      </c>
    </row>
    <row r="65" spans="3:9" x14ac:dyDescent="0.25">
      <c r="C65" s="8" t="str">
        <f t="shared" si="0"/>
        <v>Spain</v>
      </c>
      <c r="D65" s="8" t="str">
        <f t="shared" si="0"/>
        <v>Gijon</v>
      </c>
      <c r="E65" s="52">
        <f>'Gesamtenergie 2050 var.'!E30*Sekundäranteil!$D$10</f>
        <v>7683.2411783439493</v>
      </c>
      <c r="F65" s="56">
        <f>'Gesamtenergie 2050 var.'!F30*Sekundäranteil!$D$10</f>
        <v>9367.8828343949044</v>
      </c>
      <c r="G65" s="53">
        <f>'Gesamtenergie 2050 var.'!G30*Sekundäranteil!$D$10</f>
        <v>7517.1261146496799</v>
      </c>
      <c r="H65" s="55">
        <f>'Gesamtenergie 2050 var.'!H30*Sekundäranteil!$D$10</f>
        <v>5849.263757961784</v>
      </c>
      <c r="I65" s="54">
        <f>'Gesamtenergie 2050 var.'!I30*Sekundäranteil!$D$10</f>
        <v>5258.8188570417551</v>
      </c>
    </row>
    <row r="66" spans="3:9" x14ac:dyDescent="0.25">
      <c r="C66" s="8" t="str">
        <f t="shared" si="0"/>
        <v>Spain</v>
      </c>
      <c r="D66" s="8" t="str">
        <f t="shared" si="0"/>
        <v>Aviles</v>
      </c>
      <c r="E66" s="52">
        <f>'Gesamtenergie 2050 var.'!E31*Sekundäranteil!$D$10</f>
        <v>7683.2411783439493</v>
      </c>
      <c r="F66" s="56">
        <f>'Gesamtenergie 2050 var.'!F31*Sekundäranteil!$D$10</f>
        <v>9367.8828343949044</v>
      </c>
      <c r="G66" s="53">
        <f>'Gesamtenergie 2050 var.'!G31*Sekundäranteil!$D$10</f>
        <v>7517.1261146496799</v>
      </c>
      <c r="H66" s="55">
        <f>'Gesamtenergie 2050 var.'!H31*Sekundäranteil!$D$10</f>
        <v>5849.263757961784</v>
      </c>
      <c r="I66" s="54">
        <f>'Gesamtenergie 2050 var.'!I31*Sekundäranteil!$D$10</f>
        <v>5258.8188570417551</v>
      </c>
    </row>
    <row r="67" spans="3:9" x14ac:dyDescent="0.25">
      <c r="C67" s="8" t="str">
        <f t="shared" si="0"/>
        <v>Sweden</v>
      </c>
      <c r="D67" s="8" t="str">
        <f t="shared" si="0"/>
        <v>Lulea</v>
      </c>
      <c r="E67" s="52">
        <f>'Gesamtenergie 2050 var.'!E32*Sekundäranteil!$D$10</f>
        <v>7440.6125095541393</v>
      </c>
      <c r="F67" s="56">
        <f>'Gesamtenergie 2050 var.'!F32*Sekundäranteil!$D$10</f>
        <v>9072.0549554140125</v>
      </c>
      <c r="G67" s="53">
        <f>'Gesamtenergie 2050 var.'!G32*Sekundäranteil!$D$10</f>
        <v>7279.7431847133748</v>
      </c>
      <c r="H67" s="55">
        <f>'Gesamtenergie 2050 var.'!H32*Sekundäranteil!$D$10</f>
        <v>5664.5501656050956</v>
      </c>
      <c r="I67" s="54">
        <f>'Gesamtenergie 2050 var.'!I32*Sekundäranteil!$D$10</f>
        <v>5092.7508931351731</v>
      </c>
    </row>
    <row r="68" spans="3:9" x14ac:dyDescent="0.25">
      <c r="C68" s="8" t="str">
        <f t="shared" si="0"/>
        <v>Sweden</v>
      </c>
      <c r="D68" s="8" t="str">
        <f t="shared" si="0"/>
        <v>Oxeloesund</v>
      </c>
      <c r="E68" s="52">
        <f>'Gesamtenergie 2050 var.'!E33*Sekundäranteil!$D$10</f>
        <v>4852.5733757961789</v>
      </c>
      <c r="F68" s="56">
        <f>'Gesamtenergie 2050 var.'!F33*Sekundäranteil!$D$10</f>
        <v>5916.5575796178346</v>
      </c>
      <c r="G68" s="53">
        <f>'Gesamtenergie 2050 var.'!G33*Sekundäranteil!$D$10</f>
        <v>4747.6585987261142</v>
      </c>
      <c r="H68" s="55">
        <f>'Gesamtenergie 2050 var.'!H33*Sekundäranteil!$D$10</f>
        <v>3694.271847133758</v>
      </c>
      <c r="I68" s="54">
        <f>'Gesamtenergie 2050 var.'!I33*Sekundäranteil!$D$10</f>
        <v>3321.3592781316343</v>
      </c>
    </row>
    <row r="69" spans="3:9" x14ac:dyDescent="0.25">
      <c r="C69" s="8" t="str">
        <f t="shared" si="0"/>
        <v>United Kingdom</v>
      </c>
      <c r="D69" s="8" t="str">
        <f t="shared" si="0"/>
        <v>Port Talbot</v>
      </c>
      <c r="E69" s="52">
        <f>'Gesamtenergie 2050 var.'!E34*Sekundäranteil!$D$10</f>
        <v>12244.660151592356</v>
      </c>
      <c r="F69" s="56">
        <f>'Gesamtenergie 2050 var.'!F34*Sekundäranteil!$D$10</f>
        <v>14929.446959235671</v>
      </c>
      <c r="G69" s="53">
        <f>'Gesamtenergie 2050 var.'!G34*Sekundäranteil!$D$10</f>
        <v>11979.92519745223</v>
      </c>
      <c r="H69" s="55">
        <f>'Gesamtenergie 2050 var.'!H34*Sekundäranteil!$D$10</f>
        <v>9321.8792942675154</v>
      </c>
      <c r="I69" s="54">
        <f>'Gesamtenergie 2050 var.'!I34*Sekundäranteil!$D$10</f>
        <v>8380.8965784854918</v>
      </c>
    </row>
    <row r="70" spans="3:9" x14ac:dyDescent="0.25">
      <c r="C70" s="8" t="str">
        <f t="shared" si="0"/>
        <v>United Kingdom</v>
      </c>
      <c r="D70" s="8" t="str">
        <f t="shared" si="0"/>
        <v>Scunthorpe</v>
      </c>
      <c r="E70" s="52">
        <f>'Gesamtenergie 2050 var.'!E35*Sekundäranteil!$D$10</f>
        <v>9058.1369681528649</v>
      </c>
      <c r="F70" s="56">
        <f>'Gesamtenergie 2050 var.'!F35*Sekundäranteil!$D$10</f>
        <v>11044.240815286625</v>
      </c>
      <c r="G70" s="53">
        <f>'Gesamtenergie 2050 var.'!G35*Sekundäranteil!$D$10</f>
        <v>8862.2960509554123</v>
      </c>
      <c r="H70" s="55">
        <f>'Gesamtenergie 2050 var.'!H35*Sekundäranteil!$D$10</f>
        <v>6895.9741146496826</v>
      </c>
      <c r="I70" s="54">
        <f>'Gesamtenergie 2050 var.'!I35*Sekundäranteil!$D$10</f>
        <v>6199.8706525123853</v>
      </c>
    </row>
    <row r="73" spans="3:9" ht="44.25" customHeight="1" x14ac:dyDescent="0.35">
      <c r="C73" s="87" t="s">
        <v>130</v>
      </c>
      <c r="D73" s="87"/>
      <c r="E73" s="87"/>
      <c r="F73" s="87"/>
      <c r="G73" s="87"/>
      <c r="H73" s="87"/>
      <c r="I73" s="87"/>
    </row>
    <row r="74" spans="3:9" ht="15.75" customHeight="1" x14ac:dyDescent="0.35">
      <c r="C74" s="67"/>
      <c r="D74" s="67"/>
      <c r="E74" s="67"/>
      <c r="F74" s="67"/>
      <c r="G74" s="67"/>
      <c r="H74" s="67"/>
      <c r="I74" s="67"/>
    </row>
    <row r="75" spans="3:9" ht="15.75" x14ac:dyDescent="0.25">
      <c r="E75" s="86" t="s">
        <v>47</v>
      </c>
      <c r="F75" s="86"/>
      <c r="G75" s="86" t="s">
        <v>43</v>
      </c>
      <c r="H75" s="86"/>
      <c r="I75" s="86"/>
    </row>
    <row r="76" spans="3:9" x14ac:dyDescent="0.25">
      <c r="C76" s="15" t="s">
        <v>55</v>
      </c>
      <c r="D76" s="15" t="s">
        <v>56</v>
      </c>
      <c r="E76" s="70" t="str">
        <f>Studienliste!$F$17</f>
        <v>ISI-05 13</v>
      </c>
      <c r="F76" s="71" t="s">
        <v>51</v>
      </c>
      <c r="G76" s="72" t="str">
        <f>Studienliste!$F$10</f>
        <v>OTTO-01 17</v>
      </c>
      <c r="H76" s="73" t="str">
        <f>Studienliste!$F$8</f>
        <v>TUD-02 20</v>
      </c>
      <c r="I76" s="74" t="str">
        <f>F76</f>
        <v>anderes Projekt</v>
      </c>
    </row>
    <row r="77" spans="3:9" x14ac:dyDescent="0.25">
      <c r="C77" s="8" t="str">
        <f t="shared" ref="C77:D105" si="1">C7</f>
        <v>Austria</v>
      </c>
      <c r="D77" s="8" t="str">
        <f t="shared" si="1"/>
        <v>Donawitz</v>
      </c>
      <c r="E77" s="52">
        <f>'Gesamtenergie 2050 var.'!E7*Sekundäranteil!$D$8</f>
        <v>12984.935707006369</v>
      </c>
      <c r="F77" s="56">
        <f>'Gesamtenergie 2050 var.'!F7*Sekundäranteil!$D$8</f>
        <v>15832.036700636943</v>
      </c>
      <c r="G77" s="53">
        <f>'Gesamtenergie 2050 var.'!G7*Sekundäranteil!$D$8</f>
        <v>12704.195668789807</v>
      </c>
      <c r="H77" s="55">
        <f>'Gesamtenergie 2050 var.'!H7*Sekundäranteil!$D$8</f>
        <v>9885.4522547770703</v>
      </c>
      <c r="I77" s="54">
        <f>'Gesamtenergie 2050 var.'!I7*Sekundäranteil!$D$8</f>
        <v>8887.5805364472744</v>
      </c>
    </row>
    <row r="78" spans="3:9" x14ac:dyDescent="0.25">
      <c r="C78" s="8" t="str">
        <f t="shared" si="1"/>
        <v>Austria</v>
      </c>
      <c r="D78" s="8" t="str">
        <f t="shared" si="1"/>
        <v>Linz</v>
      </c>
      <c r="E78" s="52">
        <f>'Gesamtenergie 2050 var.'!E8*Sekundäranteil!$D$8</f>
        <v>12984.935707006369</v>
      </c>
      <c r="F78" s="56">
        <f>'Gesamtenergie 2050 var.'!F8*Sekundäranteil!$D$8</f>
        <v>15832.036700636943</v>
      </c>
      <c r="G78" s="53">
        <f>'Gesamtenergie 2050 var.'!G8*Sekundäranteil!$D$8</f>
        <v>12704.195668789807</v>
      </c>
      <c r="H78" s="55">
        <f>'Gesamtenergie 2050 var.'!H8*Sekundäranteil!$D$8</f>
        <v>9885.4522547770703</v>
      </c>
      <c r="I78" s="54">
        <f>'Gesamtenergie 2050 var.'!I8*Sekundäranteil!$D$8</f>
        <v>8887.5805364472744</v>
      </c>
    </row>
    <row r="79" spans="3:9" x14ac:dyDescent="0.25">
      <c r="C79" s="8" t="str">
        <f t="shared" si="1"/>
        <v>Belgium</v>
      </c>
      <c r="D79" s="8" t="str">
        <f t="shared" si="1"/>
        <v>Ghent</v>
      </c>
      <c r="E79" s="52">
        <f>'Gesamtenergie 2050 var.'!E9*Sekundäranteil!$D$8</f>
        <v>18756.400636942675</v>
      </c>
      <c r="F79" s="56">
        <f>'Gesamtenergie 2050 var.'!F9*Sekundäranteil!$D$8</f>
        <v>22868.963694267521</v>
      </c>
      <c r="G79" s="53">
        <f>'Gesamtenergie 2050 var.'!G9*Sekundäranteil!$D$8</f>
        <v>18350.878980891717</v>
      </c>
      <c r="H79" s="55">
        <f>'Gesamtenergie 2050 var.'!H9*Sekundäranteil!$D$8</f>
        <v>14279.277707006371</v>
      </c>
      <c r="I79" s="54">
        <f>'Gesamtenergie 2050 var.'!I9*Sekundäranteil!$D$8</f>
        <v>12837.87806086341</v>
      </c>
    </row>
    <row r="80" spans="3:9" x14ac:dyDescent="0.25">
      <c r="C80" s="8" t="str">
        <f t="shared" si="1"/>
        <v>Czech Republic</v>
      </c>
      <c r="D80" s="8" t="str">
        <f t="shared" si="1"/>
        <v>Trinec</v>
      </c>
      <c r="E80" s="52">
        <f>'Gesamtenergie 2050 var.'!E10*Sekundäranteil!$D$8</f>
        <v>8889.5014394904465</v>
      </c>
      <c r="F80" s="56">
        <f>'Gesamtenergie 2050 var.'!F10*Sekundäranteil!$D$8</f>
        <v>10838.629949044587</v>
      </c>
      <c r="G80" s="53">
        <f>'Gesamtenergie 2050 var.'!G10*Sekundäranteil!$D$8</f>
        <v>8697.3064968152867</v>
      </c>
      <c r="H80" s="55">
        <f>'Gesamtenergie 2050 var.'!H10*Sekundäranteil!$D$8</f>
        <v>6767.591617834395</v>
      </c>
      <c r="I80" s="54">
        <f>'Gesamtenergie 2050 var.'!I10*Sekundäranteil!$D$8</f>
        <v>6084.4475286624202</v>
      </c>
    </row>
    <row r="81" spans="3:9" x14ac:dyDescent="0.25">
      <c r="C81" s="8" t="str">
        <f t="shared" si="1"/>
        <v>Finland</v>
      </c>
      <c r="D81" s="8" t="str">
        <f t="shared" si="1"/>
        <v>Raahe</v>
      </c>
      <c r="E81" s="52">
        <f>'Gesamtenergie 2050 var.'!E11*Sekundäranteil!$D$8</f>
        <v>8948.007643312103</v>
      </c>
      <c r="F81" s="56">
        <f>'Gesamtenergie 2050 var.'!F11*Sekundäranteil!$D$8</f>
        <v>10909.964331210193</v>
      </c>
      <c r="G81" s="53">
        <f>'Gesamtenergie 2050 var.'!G11*Sekundäranteil!$D$8</f>
        <v>8754.5477707006357</v>
      </c>
      <c r="H81" s="55">
        <f>'Gesamtenergie 2050 var.'!H11*Sekundäranteil!$D$8</f>
        <v>6812.1324840764337</v>
      </c>
      <c r="I81" s="54">
        <f>'Gesamtenergie 2050 var.'!I11*Sekundäranteil!$D$8</f>
        <v>6124.4922859164899</v>
      </c>
    </row>
    <row r="82" spans="3:9" x14ac:dyDescent="0.25">
      <c r="C82" s="8" t="str">
        <f t="shared" si="1"/>
        <v>France</v>
      </c>
      <c r="D82" s="8" t="str">
        <f t="shared" si="1"/>
        <v>Fos-Sur-Mer</v>
      </c>
      <c r="E82" s="52">
        <f>'Gesamtenergie 2050 var.'!E12*Sekundäranteil!$D$8</f>
        <v>12905.780254777072</v>
      </c>
      <c r="F82" s="56">
        <f>'Gesamtenergie 2050 var.'!F12*Sekundäranteil!$D$8</f>
        <v>15735.525477707008</v>
      </c>
      <c r="G82" s="53">
        <f>'Gesamtenergie 2050 var.'!G12*Sekundäranteil!$D$8</f>
        <v>12626.751592356688</v>
      </c>
      <c r="H82" s="55">
        <f>'Gesamtenergie 2050 var.'!H12*Sekundäranteil!$D$8</f>
        <v>9825.1910828025484</v>
      </c>
      <c r="I82" s="54">
        <f>'Gesamtenergie 2050 var.'!I12*Sekundäranteil!$D$8</f>
        <v>8833.4023354564761</v>
      </c>
    </row>
    <row r="83" spans="3:9" x14ac:dyDescent="0.25">
      <c r="C83" s="8" t="str">
        <f t="shared" si="1"/>
        <v>France</v>
      </c>
      <c r="D83" s="8" t="str">
        <f t="shared" si="1"/>
        <v>Dunkerque</v>
      </c>
      <c r="E83" s="52">
        <f>'Gesamtenergie 2050 var.'!E13*Sekundäranteil!$D$8</f>
        <v>23574.558598726115</v>
      </c>
      <c r="F83" s="56">
        <f>'Gesamtenergie 2050 var.'!F13*Sekundäranteil!$D$8</f>
        <v>28743.559872611469</v>
      </c>
      <c r="G83" s="53">
        <f>'Gesamtenergie 2050 var.'!G13*Sekundäranteil!$D$8</f>
        <v>23064.866242038217</v>
      </c>
      <c r="H83" s="55">
        <f>'Gesamtenergie 2050 var.'!H13*Sekundäranteil!$D$8</f>
        <v>17947.34904458599</v>
      </c>
      <c r="I83" s="54">
        <f>'Gesamtenergie 2050 var.'!I13*Sekundäranteil!$D$8</f>
        <v>16135.681599433829</v>
      </c>
    </row>
    <row r="84" spans="3:9" x14ac:dyDescent="0.25">
      <c r="C84" s="8" t="str">
        <f t="shared" si="1"/>
        <v>Germany</v>
      </c>
      <c r="D84" s="8" t="str">
        <f t="shared" si="1"/>
        <v>Bremen</v>
      </c>
      <c r="E84" s="52">
        <f>'Gesamtenergie 2050 var.'!E14*Sekundäranteil!$D$8</f>
        <v>11357.086624203821</v>
      </c>
      <c r="F84" s="56">
        <f>'Gesamtenergie 2050 var.'!F14*Sekundäranteil!$D$8</f>
        <v>13847.262420382167</v>
      </c>
      <c r="G84" s="53">
        <f>'Gesamtenergie 2050 var.'!G14*Sekundäranteil!$D$8</f>
        <v>11111.541401273886</v>
      </c>
      <c r="H84" s="55">
        <f>'Gesamtenergie 2050 var.'!H14*Sekundäranteil!$D$8</f>
        <v>8646.168152866243</v>
      </c>
      <c r="I84" s="54">
        <f>'Gesamtenergie 2050 var.'!I14*Sekundäranteil!$D$8</f>
        <v>7773.3940552016984</v>
      </c>
    </row>
    <row r="85" spans="3:9" x14ac:dyDescent="0.25">
      <c r="C85" s="8" t="str">
        <f t="shared" si="1"/>
        <v>Germany</v>
      </c>
      <c r="D85" s="8" t="str">
        <f t="shared" si="1"/>
        <v>Voelklingen</v>
      </c>
      <c r="E85" s="52">
        <f>'Gesamtenergie 2050 var.'!E15*Sekundäranteil!$D$8</f>
        <v>9574.3681783439479</v>
      </c>
      <c r="F85" s="56">
        <f>'Gesamtenergie 2050 var.'!F15*Sekundäranteil!$D$8</f>
        <v>11673.661834394907</v>
      </c>
      <c r="G85" s="53">
        <f>'Gesamtenergie 2050 var.'!G15*Sekundäranteil!$D$8</f>
        <v>9367.3661146496815</v>
      </c>
      <c r="H85" s="55">
        <f>'Gesamtenergie 2050 var.'!H15*Sekundäranteil!$D$8</f>
        <v>7288.9817579617838</v>
      </c>
      <c r="I85" s="54">
        <f>'Gesamtenergie 2050 var.'!I15*Sekundäranteil!$D$8</f>
        <v>6553.2067459306436</v>
      </c>
    </row>
    <row r="86" spans="3:9" x14ac:dyDescent="0.25">
      <c r="C86" s="8" t="str">
        <f t="shared" si="1"/>
        <v>Germany</v>
      </c>
      <c r="D86" s="8" t="str">
        <f t="shared" si="1"/>
        <v>Eisenhuettenstadt</v>
      </c>
      <c r="E86" s="52">
        <f>'Gesamtenergie 2050 var.'!E16*Sekundäranteil!$D$8</f>
        <v>7399.3140127388533</v>
      </c>
      <c r="F86" s="56">
        <f>'Gesamtenergie 2050 var.'!F16*Sekundäranteil!$D$8</f>
        <v>9021.7012738853518</v>
      </c>
      <c r="G86" s="53">
        <f>'Gesamtenergie 2050 var.'!G16*Sekundäranteil!$D$8</f>
        <v>7239.3375796178334</v>
      </c>
      <c r="H86" s="55">
        <f>'Gesamtenergie 2050 var.'!H16*Sekundäranteil!$D$8</f>
        <v>5633.1095541401282</v>
      </c>
      <c r="I86" s="54">
        <f>'Gesamtenergie 2050 var.'!I16*Sekundäranteil!$D$8</f>
        <v>5064.4840056617131</v>
      </c>
    </row>
    <row r="87" spans="3:9" x14ac:dyDescent="0.25">
      <c r="C87" s="8" t="str">
        <f t="shared" si="1"/>
        <v>Germany</v>
      </c>
      <c r="D87" s="8" t="str">
        <f t="shared" si="1"/>
        <v>Duisburg-Huckingen</v>
      </c>
      <c r="E87" s="52">
        <f>'Gesamtenergie 2050 var.'!E17*Sekundäranteil!$D$8</f>
        <v>17207.707006369426</v>
      </c>
      <c r="F87" s="56">
        <f>'Gesamtenergie 2050 var.'!F17*Sekundäranteil!$D$8</f>
        <v>20980.700636942678</v>
      </c>
      <c r="G87" s="53">
        <f>'Gesamtenergie 2050 var.'!G17*Sekundäranteil!$D$8</f>
        <v>16835.668789808915</v>
      </c>
      <c r="H87" s="55">
        <f>'Gesamtenergie 2050 var.'!H17*Sekundäranteil!$D$8</f>
        <v>13100.254777070064</v>
      </c>
      <c r="I87" s="54">
        <f>'Gesamtenergie 2050 var.'!I17*Sekundäranteil!$D$8</f>
        <v>11777.869780608635</v>
      </c>
    </row>
    <row r="88" spans="3:9" x14ac:dyDescent="0.25">
      <c r="C88" s="8" t="str">
        <f t="shared" si="1"/>
        <v>Germany</v>
      </c>
      <c r="D88" s="8" t="str">
        <f t="shared" si="1"/>
        <v>Duisburg-Beeckerwerth</v>
      </c>
      <c r="E88" s="52">
        <f>'Gesamtenergie 2050 var.'!E18*Sekundäranteil!$D$8</f>
        <v>20649.248407643314</v>
      </c>
      <c r="F88" s="56">
        <f>'Gesamtenergie 2050 var.'!F18*Sekundäranteil!$D$8</f>
        <v>25176.840764331213</v>
      </c>
      <c r="G88" s="53">
        <f>'Gesamtenergie 2050 var.'!G18*Sekundäranteil!$D$8</f>
        <v>20202.802547770698</v>
      </c>
      <c r="H88" s="55">
        <f>'Gesamtenergie 2050 var.'!H18*Sekundäranteil!$D$8</f>
        <v>15720.305732484077</v>
      </c>
      <c r="I88" s="54">
        <f>'Gesamtenergie 2050 var.'!I18*Sekundäranteil!$D$8</f>
        <v>14133.44373673036</v>
      </c>
    </row>
    <row r="89" spans="3:9" x14ac:dyDescent="0.25">
      <c r="C89" s="8" t="str">
        <f t="shared" si="1"/>
        <v>Germany</v>
      </c>
      <c r="D89" s="8" t="str">
        <f t="shared" si="1"/>
        <v>Salzgitter</v>
      </c>
      <c r="E89" s="52">
        <f>'Gesamtenergie 2050 var.'!E19*Sekundäranteil!$D$8</f>
        <v>15831.090445859872</v>
      </c>
      <c r="F89" s="56">
        <f>'Gesamtenergie 2050 var.'!F19*Sekundäranteil!$D$8</f>
        <v>19302.244585987261</v>
      </c>
      <c r="G89" s="53">
        <f>'Gesamtenergie 2050 var.'!G19*Sekundäranteil!$D$8</f>
        <v>15488.815286624202</v>
      </c>
      <c r="H89" s="55">
        <f>'Gesamtenergie 2050 var.'!H19*Sekundäranteil!$D$8</f>
        <v>12052.234394904459</v>
      </c>
      <c r="I89" s="54">
        <f>'Gesamtenergie 2050 var.'!I19*Sekundäranteil!$D$8</f>
        <v>10835.640198159943</v>
      </c>
    </row>
    <row r="90" spans="3:9" x14ac:dyDescent="0.25">
      <c r="C90" s="8" t="str">
        <f t="shared" si="1"/>
        <v>Germany</v>
      </c>
      <c r="D90" s="8" t="str">
        <f t="shared" si="1"/>
        <v>Dillingen</v>
      </c>
      <c r="E90" s="52">
        <f>'Gesamtenergie 2050 var.'!E20*Sekundäranteil!$D$8</f>
        <v>8032.5576305732484</v>
      </c>
      <c r="F90" s="56">
        <f>'Gesamtenergie 2050 var.'!F20*Sekundäranteil!$D$8</f>
        <v>9793.7910573248409</v>
      </c>
      <c r="G90" s="53">
        <f>'Gesamtenergie 2050 var.'!G20*Sekundäranteil!$D$8</f>
        <v>7858.8901910828026</v>
      </c>
      <c r="H90" s="55">
        <f>'Gesamtenergie 2050 var.'!H20*Sekundäranteil!$D$8</f>
        <v>6115.1989299363067</v>
      </c>
      <c r="I90" s="54">
        <f>'Gesamtenergie 2050 var.'!I20*Sekundäranteil!$D$8</f>
        <v>5497.90961358811</v>
      </c>
    </row>
    <row r="91" spans="3:9" x14ac:dyDescent="0.25">
      <c r="C91" s="8" t="str">
        <f t="shared" si="1"/>
        <v>Germany</v>
      </c>
      <c r="D91" s="8" t="str">
        <f t="shared" si="1"/>
        <v>Duisburg</v>
      </c>
      <c r="E91" s="52">
        <f>'Gesamtenergie 2050 var.'!E21*Sekundäranteil!$D$8</f>
        <v>3854.5263694267514</v>
      </c>
      <c r="F91" s="56">
        <f>'Gesamtenergie 2050 var.'!F21*Sekundäranteil!$D$8</f>
        <v>4699.6769426751598</v>
      </c>
      <c r="G91" s="53">
        <f>'Gesamtenergie 2050 var.'!G21*Sekundäranteil!$D$8</f>
        <v>3771.1898089171973</v>
      </c>
      <c r="H91" s="55">
        <f>'Gesamtenergie 2050 var.'!H21*Sekundäranteil!$D$8</f>
        <v>2934.4570700636946</v>
      </c>
      <c r="I91" s="54">
        <f>'Gesamtenergie 2050 var.'!I21*Sekundäranteil!$D$8</f>
        <v>2638.242830856334</v>
      </c>
    </row>
    <row r="92" spans="3:9" x14ac:dyDescent="0.25">
      <c r="C92" s="8" t="str">
        <f t="shared" si="1"/>
        <v>Germany</v>
      </c>
      <c r="D92" s="8" t="str">
        <f t="shared" si="1"/>
        <v>Duisburg-Bruckhausen</v>
      </c>
      <c r="E92" s="52">
        <f>'Gesamtenergie 2050 var.'!E22*Sekundäranteil!$D$8</f>
        <v>20649.248407643314</v>
      </c>
      <c r="F92" s="56">
        <f>'Gesamtenergie 2050 var.'!F22*Sekundäranteil!$D$8</f>
        <v>25176.840764331213</v>
      </c>
      <c r="G92" s="53">
        <f>'Gesamtenergie 2050 var.'!G22*Sekundäranteil!$D$8</f>
        <v>20202.802547770698</v>
      </c>
      <c r="H92" s="55">
        <f>'Gesamtenergie 2050 var.'!H22*Sekundäranteil!$D$8</f>
        <v>15720.305732484077</v>
      </c>
      <c r="I92" s="54">
        <f>'Gesamtenergie 2050 var.'!I22*Sekundäranteil!$D$8</f>
        <v>14133.44373673036</v>
      </c>
    </row>
    <row r="93" spans="3:9" x14ac:dyDescent="0.25">
      <c r="C93" s="8" t="str">
        <f t="shared" si="1"/>
        <v>Hungaria</v>
      </c>
      <c r="D93" s="8" t="str">
        <f t="shared" si="1"/>
        <v>Dunauijvaros</v>
      </c>
      <c r="E93" s="52">
        <f>'Gesamtenergie 2050 var.'!E23*Sekundäranteil!$D$8</f>
        <v>5506.4662420382165</v>
      </c>
      <c r="F93" s="56">
        <f>'Gesamtenergie 2050 var.'!F23*Sekundäranteil!$D$8</f>
        <v>6713.8242038216576</v>
      </c>
      <c r="G93" s="53">
        <f>'Gesamtenergie 2050 var.'!G23*Sekundäranteil!$D$8</f>
        <v>5387.4140127388528</v>
      </c>
      <c r="H93" s="55">
        <f>'Gesamtenergie 2050 var.'!H23*Sekundäranteil!$D$8</f>
        <v>4192.0815286624211</v>
      </c>
      <c r="I93" s="54">
        <f>'Gesamtenergie 2050 var.'!I23*Sekundäranteil!$D$8</f>
        <v>3768.9183297947629</v>
      </c>
    </row>
    <row r="94" spans="3:9" x14ac:dyDescent="0.25">
      <c r="C94" s="8" t="str">
        <f t="shared" si="1"/>
        <v>Italy</v>
      </c>
      <c r="D94" s="8" t="str">
        <f t="shared" si="1"/>
        <v>Taranto</v>
      </c>
      <c r="E94" s="52">
        <f>'Gesamtenergie 2050 var.'!E24*Sekundäranteil!$D$8</f>
        <v>29253.101910828027</v>
      </c>
      <c r="F94" s="56">
        <f>'Gesamtenergie 2050 var.'!F24*Sekundäranteil!$D$8</f>
        <v>35667.19108280255</v>
      </c>
      <c r="G94" s="53">
        <f>'Gesamtenergie 2050 var.'!G24*Sekundäranteil!$D$8</f>
        <v>28620.636942675155</v>
      </c>
      <c r="H94" s="55">
        <f>'Gesamtenergie 2050 var.'!H24*Sekundäranteil!$D$8</f>
        <v>22270.433121019109</v>
      </c>
      <c r="I94" s="54">
        <f>'Gesamtenergie 2050 var.'!I24*Sekundäranteil!$D$8</f>
        <v>20022.378627034679</v>
      </c>
    </row>
    <row r="95" spans="3:9" x14ac:dyDescent="0.25">
      <c r="C95" s="8" t="str">
        <f t="shared" si="1"/>
        <v>Netherlands</v>
      </c>
      <c r="D95" s="8" t="str">
        <f t="shared" si="1"/>
        <v>Ijmuiden</v>
      </c>
      <c r="E95" s="52">
        <f>'Gesamtenergie 2050 var.'!E25*Sekundäranteil!$D$8</f>
        <v>23454.104649681529</v>
      </c>
      <c r="F95" s="56">
        <f>'Gesamtenergie 2050 var.'!F25*Sekundäranteil!$D$8</f>
        <v>28596.694968152871</v>
      </c>
      <c r="G95" s="53">
        <f>'Gesamtenergie 2050 var.'!G25*Sekundäranteil!$D$8</f>
        <v>22947.016560509554</v>
      </c>
      <c r="H95" s="55">
        <f>'Gesamtenergie 2050 var.'!H25*Sekundäranteil!$D$8</f>
        <v>17855.6472611465</v>
      </c>
      <c r="I95" s="54">
        <f>'Gesamtenergie 2050 var.'!I25*Sekundäranteil!$D$8</f>
        <v>16053.236510969569</v>
      </c>
    </row>
    <row r="96" spans="3:9" x14ac:dyDescent="0.25">
      <c r="C96" s="8" t="str">
        <f t="shared" si="1"/>
        <v>Poland</v>
      </c>
      <c r="D96" s="8" t="str">
        <f t="shared" si="1"/>
        <v>Krakow</v>
      </c>
      <c r="E96" s="52">
        <f>'Gesamtenergie 2050 var.'!E26*Sekundäranteil!$D$8</f>
        <v>9378.2003184713376</v>
      </c>
      <c r="F96" s="56">
        <f>'Gesamtenergie 2050 var.'!F26*Sekundäranteil!$D$8</f>
        <v>11434.48184713376</v>
      </c>
      <c r="G96" s="53">
        <f>'Gesamtenergie 2050 var.'!G26*Sekundäranteil!$D$8</f>
        <v>9175.4394904458586</v>
      </c>
      <c r="H96" s="55">
        <f>'Gesamtenergie 2050 var.'!H26*Sekundäranteil!$D$8</f>
        <v>7139.6388535031856</v>
      </c>
      <c r="I96" s="54">
        <f>'Gesamtenergie 2050 var.'!I26*Sekundäranteil!$D$8</f>
        <v>6418.9390304317049</v>
      </c>
    </row>
    <row r="97" spans="3:9" x14ac:dyDescent="0.25">
      <c r="C97" s="8" t="str">
        <f t="shared" si="1"/>
        <v>Poland</v>
      </c>
      <c r="D97" s="8" t="str">
        <f t="shared" si="1"/>
        <v>Dabrowa Gornicza</v>
      </c>
      <c r="E97" s="52">
        <f>'Gesamtenergie 2050 var.'!E27*Sekundäranteil!$D$8</f>
        <v>9378.2003184713376</v>
      </c>
      <c r="F97" s="56">
        <f>'Gesamtenergie 2050 var.'!F27*Sekundäranteil!$D$8</f>
        <v>11434.48184713376</v>
      </c>
      <c r="G97" s="53">
        <f>'Gesamtenergie 2050 var.'!G27*Sekundäranteil!$D$8</f>
        <v>9175.4394904458586</v>
      </c>
      <c r="H97" s="55">
        <f>'Gesamtenergie 2050 var.'!H27*Sekundäranteil!$D$8</f>
        <v>7139.6388535031856</v>
      </c>
      <c r="I97" s="54">
        <f>'Gesamtenergie 2050 var.'!I27*Sekundäranteil!$D$8</f>
        <v>6418.9390304317049</v>
      </c>
    </row>
    <row r="98" spans="3:9" x14ac:dyDescent="0.25">
      <c r="C98" s="8" t="str">
        <f t="shared" si="1"/>
        <v>Romania</v>
      </c>
      <c r="D98" s="8" t="str">
        <f t="shared" si="1"/>
        <v>Galati</v>
      </c>
      <c r="E98" s="52">
        <f>'Gesamtenergie 2050 var.'!E28*Sekundäranteil!$D$8</f>
        <v>7055.1598726114644</v>
      </c>
      <c r="F98" s="56">
        <f>'Gesamtenergie 2050 var.'!F28*Sekundäranteil!$D$8</f>
        <v>8602.0872611464965</v>
      </c>
      <c r="G98" s="53">
        <f>'Gesamtenergie 2050 var.'!G28*Sekundäranteil!$D$8</f>
        <v>6902.6242038216551</v>
      </c>
      <c r="H98" s="55">
        <f>'Gesamtenergie 2050 var.'!H28*Sekundäranteil!$D$8</f>
        <v>5371.1044585987265</v>
      </c>
      <c r="I98" s="54">
        <f>'Gesamtenergie 2050 var.'!I28*Sekundäranteil!$D$8</f>
        <v>4828.9266100495397</v>
      </c>
    </row>
    <row r="99" spans="3:9" x14ac:dyDescent="0.25">
      <c r="C99" s="8" t="str">
        <f t="shared" si="1"/>
        <v>Slovakia</v>
      </c>
      <c r="D99" s="8" t="str">
        <f t="shared" si="1"/>
        <v>Kosice</v>
      </c>
      <c r="E99" s="52">
        <f>'Gesamtenergie 2050 var.'!E29*Sekundäranteil!$D$8</f>
        <v>15486.936305732484</v>
      </c>
      <c r="F99" s="56">
        <f>'Gesamtenergie 2050 var.'!F29*Sekundäranteil!$D$8</f>
        <v>18882.630573248411</v>
      </c>
      <c r="G99" s="53">
        <f>'Gesamtenergie 2050 var.'!G29*Sekundäranteil!$D$8</f>
        <v>15152.101910828023</v>
      </c>
      <c r="H99" s="55">
        <f>'Gesamtenergie 2050 var.'!H29*Sekundäranteil!$D$8</f>
        <v>11790.22929936306</v>
      </c>
      <c r="I99" s="54">
        <f>'Gesamtenergie 2050 var.'!I29*Sekundäranteil!$D$8</f>
        <v>10600.082802547769</v>
      </c>
    </row>
    <row r="100" spans="3:9" x14ac:dyDescent="0.25">
      <c r="C100" s="8" t="str">
        <f t="shared" si="1"/>
        <v>Spain</v>
      </c>
      <c r="D100" s="8" t="str">
        <f t="shared" si="1"/>
        <v>Gijon</v>
      </c>
      <c r="E100" s="52">
        <f>'Gesamtenergie 2050 var.'!E30*Sekundäranteil!$D$8</f>
        <v>8173.6608280254786</v>
      </c>
      <c r="F100" s="56">
        <f>'Gesamtenergie 2050 var.'!F30*Sekundäranteil!$D$8</f>
        <v>9965.8328025477713</v>
      </c>
      <c r="G100" s="53">
        <f>'Gesamtenergie 2050 var.'!G30*Sekundäranteil!$D$8</f>
        <v>7996.9426751592346</v>
      </c>
      <c r="H100" s="55">
        <f>'Gesamtenergie 2050 var.'!H30*Sekundäranteil!$D$8</f>
        <v>6222.621019108281</v>
      </c>
      <c r="I100" s="54">
        <f>'Gesamtenergie 2050 var.'!I30*Sekundäranteil!$D$8</f>
        <v>5594.4881457891015</v>
      </c>
    </row>
    <row r="101" spans="3:9" x14ac:dyDescent="0.25">
      <c r="C101" s="8" t="str">
        <f t="shared" si="1"/>
        <v>Spain</v>
      </c>
      <c r="D101" s="8" t="str">
        <f t="shared" si="1"/>
        <v>Aviles</v>
      </c>
      <c r="E101" s="52">
        <f>'Gesamtenergie 2050 var.'!E31*Sekundäranteil!$D$8</f>
        <v>8173.6608280254786</v>
      </c>
      <c r="F101" s="56">
        <f>'Gesamtenergie 2050 var.'!F31*Sekundäranteil!$D$8</f>
        <v>9965.8328025477713</v>
      </c>
      <c r="G101" s="53">
        <f>'Gesamtenergie 2050 var.'!G31*Sekundäranteil!$D$8</f>
        <v>7996.9426751592346</v>
      </c>
      <c r="H101" s="55">
        <f>'Gesamtenergie 2050 var.'!H31*Sekundäranteil!$D$8</f>
        <v>6222.621019108281</v>
      </c>
      <c r="I101" s="54">
        <f>'Gesamtenergie 2050 var.'!I31*Sekundäranteil!$D$8</f>
        <v>5594.4881457891015</v>
      </c>
    </row>
    <row r="102" spans="3:9" x14ac:dyDescent="0.25">
      <c r="C102" s="8" t="str">
        <f t="shared" si="1"/>
        <v>Sweden</v>
      </c>
      <c r="D102" s="8" t="str">
        <f t="shared" si="1"/>
        <v>Lulea</v>
      </c>
      <c r="E102" s="52">
        <f>'Gesamtenergie 2050 var.'!E32*Sekundäranteil!$D$8</f>
        <v>7915.5452229299362</v>
      </c>
      <c r="F102" s="56">
        <f>'Gesamtenergie 2050 var.'!F32*Sekundäranteil!$D$8</f>
        <v>9651.1222929936303</v>
      </c>
      <c r="G102" s="53">
        <f>'Gesamtenergie 2050 var.'!G32*Sekundäranteil!$D$8</f>
        <v>7744.4076433121008</v>
      </c>
      <c r="H102" s="55">
        <f>'Gesamtenergie 2050 var.'!H32*Sekundäranteil!$D$8</f>
        <v>6026.1171974522294</v>
      </c>
      <c r="I102" s="54">
        <f>'Gesamtenergie 2050 var.'!I32*Sekundäranteil!$D$8</f>
        <v>5417.8200990799714</v>
      </c>
    </row>
    <row r="103" spans="3:9" x14ac:dyDescent="0.25">
      <c r="C103" s="8" t="str">
        <f t="shared" si="1"/>
        <v>Sweden</v>
      </c>
      <c r="D103" s="8" t="str">
        <f t="shared" si="1"/>
        <v>Oxeloesund</v>
      </c>
      <c r="E103" s="52">
        <f>'Gesamtenergie 2050 var.'!E33*Sekundäranteil!$D$8</f>
        <v>5162.3121019108285</v>
      </c>
      <c r="F103" s="56">
        <f>'Gesamtenergie 2050 var.'!F33*Sekundäranteil!$D$8</f>
        <v>6294.2101910828032</v>
      </c>
      <c r="G103" s="53">
        <f>'Gesamtenergie 2050 var.'!G33*Sekundäranteil!$D$8</f>
        <v>5050.7006369426745</v>
      </c>
      <c r="H103" s="55">
        <f>'Gesamtenergie 2050 var.'!H33*Sekundäranteil!$D$8</f>
        <v>3930.0764331210194</v>
      </c>
      <c r="I103" s="54">
        <f>'Gesamtenergie 2050 var.'!I33*Sekundäranteil!$D$8</f>
        <v>3533.36093418259</v>
      </c>
    </row>
    <row r="104" spans="3:9" x14ac:dyDescent="0.25">
      <c r="C104" s="8" t="str">
        <f t="shared" si="1"/>
        <v>United Kingdom</v>
      </c>
      <c r="D104" s="8" t="str">
        <f t="shared" si="1"/>
        <v>Port Talbot</v>
      </c>
      <c r="E104" s="52">
        <f>'Gesamtenergie 2050 var.'!E34*Sekundäranteil!$D$8</f>
        <v>13026.234203821656</v>
      </c>
      <c r="F104" s="56">
        <f>'Gesamtenergie 2050 var.'!F34*Sekundäranteil!$D$8</f>
        <v>15882.390382165608</v>
      </c>
      <c r="G104" s="53">
        <f>'Gesamtenergie 2050 var.'!G34*Sekundäranteil!$D$8</f>
        <v>12744.601273885351</v>
      </c>
      <c r="H104" s="55">
        <f>'Gesamtenergie 2050 var.'!H34*Sekundäranteil!$D$8</f>
        <v>9916.8928662420385</v>
      </c>
      <c r="I104" s="54">
        <f>'Gesamtenergie 2050 var.'!I34*Sekundäranteil!$D$8</f>
        <v>8915.8474239207371</v>
      </c>
    </row>
    <row r="105" spans="3:9" x14ac:dyDescent="0.25">
      <c r="C105" s="8" t="str">
        <f t="shared" si="1"/>
        <v>United Kingdom</v>
      </c>
      <c r="D105" s="8" t="str">
        <f t="shared" si="1"/>
        <v>Scunthorpe</v>
      </c>
      <c r="E105" s="52">
        <f>'Gesamtenergie 2050 var.'!E35*Sekundäranteil!$D$8</f>
        <v>9636.3159235668791</v>
      </c>
      <c r="F105" s="56">
        <f>'Gesamtenergie 2050 var.'!F35*Sekundäranteil!$D$8</f>
        <v>11749.1923566879</v>
      </c>
      <c r="G105" s="53">
        <f>'Gesamtenergie 2050 var.'!G35*Sekundäranteil!$D$8</f>
        <v>9427.9745222929923</v>
      </c>
      <c r="H105" s="55">
        <f>'Gesamtenergie 2050 var.'!H35*Sekundäranteil!$D$8</f>
        <v>7336.1426751592371</v>
      </c>
      <c r="I105" s="54">
        <f>'Gesamtenergie 2050 var.'!I35*Sekundäranteil!$D$8</f>
        <v>6595.6070771408358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78" t="s">
        <v>133</v>
      </c>
      <c r="D3" s="78"/>
      <c r="E3" s="78"/>
      <c r="F3" s="78"/>
      <c r="G3" s="78"/>
      <c r="H3" s="78"/>
      <c r="I3" s="78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'Verbrauch je Träger 2050 var.'!E121-'Energiebedarf Sek.stahl var.'!E7-('Verbrauch je Träger 2019'!F122-'Energiebedarf Sek.stahl 2019'!E6)</f>
        <v>-5221.2826221656051</v>
      </c>
      <c r="F7" s="56">
        <f>'Verbrauch je Träger 2050 var.'!F121-'Energiebedarf Sek.stahl var.'!F7-('Verbrauch je Träger 2019'!G122-'Energiebedarf Sek.stahl 2019'!F6)</f>
        <v>-6366.1106965605104</v>
      </c>
      <c r="G7" s="53">
        <f>'Verbrauch je Träger 2050 var.'!G121-'Energiebedarf Sek.stahl var.'!G7-('Verbrauch je Träger 2019'!H122-'Energiebedarf Sek.stahl 2019'!G6)</f>
        <v>-749.50983870651726</v>
      </c>
      <c r="H7" s="55">
        <f>'Verbrauch je Träger 2050 var.'!H121-'Energiebedarf Sek.stahl var.'!H7-('Verbrauch je Träger 2019'!I122-'Energiebedarf Sek.stahl 2019'!H6)</f>
        <v>2643.2557253503182</v>
      </c>
      <c r="I7" s="54">
        <f>'Verbrauch je Träger 2050 var.'!I121-'Energiebedarf Sek.stahl var.'!I7-('Verbrauch je Träger 2019'!J122-'Energiebedarf Sek.stahl 2019'!I6)</f>
        <v>1466.9010880321821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'Verbrauch je Träger 2050 var.'!E122-'Energiebedarf Sek.stahl var.'!E8-('Verbrauch je Träger 2019'!F123-'Energiebedarf Sek.stahl 2019'!E7)</f>
        <v>-5221.2826221656051</v>
      </c>
      <c r="F8" s="56">
        <f>'Verbrauch je Träger 2050 var.'!F122-'Energiebedarf Sek.stahl var.'!F8-('Verbrauch je Träger 2019'!G123-'Energiebedarf Sek.stahl 2019'!F7)</f>
        <v>-6366.1106965605104</v>
      </c>
      <c r="G8" s="53">
        <f>'Verbrauch je Träger 2050 var.'!G122-'Energiebedarf Sek.stahl var.'!G8-('Verbrauch je Träger 2019'!H123-'Energiebedarf Sek.stahl 2019'!G7)</f>
        <v>-749.50983870651726</v>
      </c>
      <c r="H8" s="55">
        <f>'Verbrauch je Träger 2050 var.'!H122-'Energiebedarf Sek.stahl var.'!H8-('Verbrauch je Träger 2019'!I123-'Energiebedarf Sek.stahl 2019'!H7)</f>
        <v>2643.2557253503182</v>
      </c>
      <c r="I8" s="54">
        <f>'Verbrauch je Träger 2050 var.'!I122-'Energiebedarf Sek.stahl var.'!I8-('Verbrauch je Träger 2019'!J123-'Energiebedarf Sek.stahl 2019'!I7)</f>
        <v>1466.9010880321821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'Verbrauch je Träger 2050 var.'!E123-'Energiebedarf Sek.stahl var.'!E9-('Verbrauch je Träger 2019'!F124-'Energiebedarf Sek.stahl 2019'!E8)</f>
        <v>-7542.0064380605763</v>
      </c>
      <c r="F9" s="56">
        <f>'Verbrauch je Träger 2050 var.'!F123-'Energiebedarf Sek.stahl var.'!F9-('Verbrauch je Träger 2019'!G124-'Energiebedarf Sek.stahl 2019'!F8)</f>
        <v>-9195.6807040166423</v>
      </c>
      <c r="G9" s="53">
        <f>'Verbrauch je Träger 2050 var.'!G123-'Energiebedarf Sek.stahl var.'!G9-('Verbrauch je Träger 2019'!H124-'Energiebedarf Sek.stahl 2019'!G8)</f>
        <v>-1082.6473948980965</v>
      </c>
      <c r="H9" s="55">
        <f>'Verbrauch je Träger 2050 var.'!H123-'Energiebedarf Sek.stahl var.'!H9-('Verbrauch je Träger 2019'!I124-'Energiebedarf Sek.stahl 2019'!H8)</f>
        <v>3818.1138889899903</v>
      </c>
      <c r="I9" s="54">
        <f>'Verbrauch je Träger 2050 var.'!I123-'Energiebedarf Sek.stahl var.'!I9-('Verbrauch je Träger 2019'!J124-'Energiebedarf Sek.stahl 2019'!I8)</f>
        <v>2118.9003259410001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'Verbrauch je Träger 2050 var.'!E124-'Energiebedarf Sek.stahl var.'!E10-('Verbrauch je Träger 2019'!F125-'Energiebedarf Sek.stahl 2019'!E9)</f>
        <v>-3574.4958953230225</v>
      </c>
      <c r="F10" s="56">
        <f>'Verbrauch je Träger 2050 var.'!F124-'Energiebedarf Sek.stahl var.'!F10-('Verbrauch je Träger 2019'!G125-'Energiebedarf Sek.stahl 2019'!F9)</f>
        <v>-4358.2464694449509</v>
      </c>
      <c r="G10" s="53">
        <f>'Verbrauch je Träger 2050 var.'!G124-'Energiebedarf Sek.stahl var.'!G10-('Verbrauch je Träger 2019'!H125-'Energiebedarf Sek.stahl 2019'!G9)</f>
        <v>-513.1152699122531</v>
      </c>
      <c r="H10" s="55">
        <f>'Verbrauch je Träger 2050 var.'!H124-'Energiebedarf Sek.stahl var.'!H10-('Verbrauch je Träger 2019'!I125-'Energiebedarf Sek.stahl 2019'!H9)</f>
        <v>1809.5758119745224</v>
      </c>
      <c r="I10" s="54">
        <f>'Verbrauch je Träger 2050 var.'!I124-'Energiebedarf Sek.stahl var.'!I10-('Verbrauch je Träger 2019'!J125-'Energiebedarf Sek.stahl 2019'!I9)</f>
        <v>1004.2421177808442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'Verbrauch je Träger 2050 var.'!E125-'Energiebedarf Sek.stahl var.'!E11-('Verbrauch je Träger 2019'!F126-'Energiebedarf Sek.stahl 2019'!E10)</f>
        <v>-3598.021419992202</v>
      </c>
      <c r="F11" s="56">
        <f>'Verbrauch je Träger 2050 var.'!F125-'Energiebedarf Sek.stahl var.'!F11-('Verbrauch je Träger 2019'!G126-'Energiebedarf Sek.stahl 2019'!F10)</f>
        <v>-4386.9302441180307</v>
      </c>
      <c r="G11" s="53">
        <f>'Verbrauch je Träger 2050 var.'!G125-'Energiebedarf Sek.stahl var.'!G11-('Verbrauch je Träger 2019'!H126-'Energiebedarf Sek.stahl 2019'!G10)</f>
        <v>-516.49233518074288</v>
      </c>
      <c r="H11" s="55">
        <f>'Verbrauch je Träger 2050 var.'!H125-'Energiebedarf Sek.stahl var.'!H11-('Verbrauch je Träger 2019'!I126-'Energiebedarf Sek.stahl 2019'!H10)</f>
        <v>1821.4855250227474</v>
      </c>
      <c r="I11" s="54">
        <f>'Verbrauch je Träger 2050 var.'!I125-'Energiebedarf Sek.stahl var.'!I11-('Verbrauch je Träger 2019'!J126-'Energiebedarf Sek.stahl 2019'!I10)</f>
        <v>1010.8515316415778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'Verbrauch je Träger 2050 var.'!E126-'Energiebedarf Sek.stahl var.'!E12-('Verbrauch je Träger 2019'!F127-'Energiebedarf Sek.stahl 2019'!E11)</f>
        <v>-5189.4539711425987</v>
      </c>
      <c r="F12" s="56">
        <f>'Verbrauch je Träger 2050 var.'!F126-'Energiebedarf Sek.stahl var.'!F12-('Verbrauch je Träger 2019'!G127-'Energiebedarf Sek.stahl 2019'!F11)</f>
        <v>-6327.303236708698</v>
      </c>
      <c r="G12" s="53">
        <f>'Verbrauch je Träger 2050 var.'!G126-'Energiebedarf Sek.stahl var.'!G12-('Verbrauch je Träger 2019'!H127-'Energiebedarf Sek.stahl 2019'!G11)</f>
        <v>-744.94086804915059</v>
      </c>
      <c r="H12" s="55">
        <f>'Verbrauch je Träger 2050 var.'!H126-'Energiebedarf Sek.stahl var.'!H12-('Verbrauch je Träger 2019'!I127-'Energiebedarf Sek.stahl 2019'!H11)</f>
        <v>2627.1425841674263</v>
      </c>
      <c r="I12" s="54">
        <f>'Verbrauch je Träger 2050 var.'!I126-'Energiebedarf Sek.stahl var.'!I12-('Verbrauch je Träger 2019'!J127-'Energiebedarf Sek.stahl 2019'!I11)</f>
        <v>1457.9589398676608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'Verbrauch je Träger 2050 var.'!E127-'Energiebedarf Sek.stahl var.'!E13-('Verbrauch je Träger 2019'!F128-'Energiebedarf Sek.stahl 2019'!E12)</f>
        <v>-9479.402587287148</v>
      </c>
      <c r="F13" s="56">
        <f>'Verbrauch je Träger 2050 var.'!F127-'Energiebedarf Sek.stahl var.'!F13-('Verbrauch je Träger 2019'!G128-'Energiebedarf Sek.stahl 2019'!F12)</f>
        <v>-11557.873912387888</v>
      </c>
      <c r="G13" s="53">
        <f>'Verbrauch je Träger 2050 var.'!G127-'Energiebedarf Sek.stahl var.'!G13-('Verbrauch je Träger 2019'!H128-'Energiebedarf Sek.stahl 2019'!G12)</f>
        <v>-1360.7586523031096</v>
      </c>
      <c r="H13" s="55">
        <f>'Verbrauch je Träger 2050 var.'!H127-'Energiebedarf Sek.stahl var.'!H13-('Verbrauch je Träger 2019'!I128-'Energiebedarf Sek.stahl 2019'!H12)</f>
        <v>4798.9137870791619</v>
      </c>
      <c r="I13" s="54">
        <f>'Verbrauch je Träger 2050 var.'!I127-'Energiebedarf Sek.stahl var.'!I13-('Verbrauch je Träger 2019'!J128-'Energiebedarf Sek.stahl 2019'!I12)</f>
        <v>2663.2049968249266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'Verbrauch je Träger 2050 var.'!E128-'Energiebedarf Sek.stahl var.'!E14-('Verbrauch je Träger 2019'!F129-'Energiebedarf Sek.stahl 2019'!E13)</f>
        <v>-4566.7194946054851</v>
      </c>
      <c r="F14" s="56">
        <f>'Verbrauch je Träger 2050 var.'!F128-'Energiebedarf Sek.stahl var.'!F14-('Verbrauch je Träger 2019'!G129-'Energiebedarf Sek.stahl 2019'!F13)</f>
        <v>-5568.0268483036534</v>
      </c>
      <c r="G14" s="53">
        <f>'Verbrauch je Träger 2050 var.'!G128-'Energiebedarf Sek.stahl var.'!G14-('Verbrauch je Träger 2019'!H129-'Energiebedarf Sek.stahl 2019'!G13)</f>
        <v>-655.54796388324939</v>
      </c>
      <c r="H14" s="55">
        <f>'Verbrauch je Träger 2050 var.'!H128-'Energiebedarf Sek.stahl var.'!H14-('Verbrauch je Träger 2019'!I129-'Energiebedarf Sek.stahl 2019'!H13)</f>
        <v>2311.8854740673351</v>
      </c>
      <c r="I14" s="54">
        <f>'Verbrauch je Träger 2050 var.'!I128-'Energiebedarf Sek.stahl var.'!I14-('Verbrauch je Träger 2019'!J129-'Energiebedarf Sek.stahl 2019'!I13)</f>
        <v>1283.0038670835411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'Verbrauch je Träger 2050 var.'!E129-'Energiebedarf Sek.stahl var.'!E15-('Verbrauch je Träger 2019'!F130-'Energiebedarf Sek.stahl 2019'!E14)</f>
        <v>-3849.8829193916554</v>
      </c>
      <c r="F15" s="56">
        <f>'Verbrauch je Träger 2050 var.'!F129-'Energiebedarf Sek.stahl var.'!F15-('Verbrauch je Träger 2019'!G130-'Energiebedarf Sek.stahl 2019'!F14)</f>
        <v>-4694.0153612062932</v>
      </c>
      <c r="G15" s="53">
        <f>'Verbrauch je Träger 2050 var.'!G129-'Energiebedarf Sek.stahl var.'!G15-('Verbrauch je Träger 2019'!H130-'Energiebedarf Sek.stahl 2019'!G14)</f>
        <v>-552.6467986433945</v>
      </c>
      <c r="H15" s="55">
        <f>'Verbrauch je Träger 2050 var.'!H129-'Energiebedarf Sek.stahl var.'!H15-('Verbrauch je Träger 2019'!I130-'Energiebedarf Sek.stahl 2019'!H14)</f>
        <v>1948.9895117743408</v>
      </c>
      <c r="I15" s="54">
        <f>'Verbrauch je Träger 2050 var.'!I129-'Energiebedarf Sek.stahl var.'!I15-('Verbrauch je Träger 2019'!J130-'Energiebedarf Sek.stahl 2019'!I14)</f>
        <v>1081.6111388564887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'Verbrauch je Träger 2050 var.'!E130-'Energiebedarf Sek.stahl var.'!E16-('Verbrauch je Träger 2019'!F131-'Energiebedarf Sek.stahl 2019'!E15)</f>
        <v>-2975.2869434550894</v>
      </c>
      <c r="F16" s="56">
        <f>'Verbrauch je Träger 2050 var.'!F130-'Energiebedarf Sek.stahl var.'!F16-('Verbrauch je Träger 2019'!G131-'Energiebedarf Sek.stahl 2019'!F15)</f>
        <v>-3627.6538557129879</v>
      </c>
      <c r="G16" s="53">
        <f>'Verbrauch je Träger 2050 var.'!G130-'Energiebedarf Sek.stahl var.'!G16-('Verbrauch je Träger 2019'!H131-'Energiebedarf Sek.stahl 2019'!G15)</f>
        <v>-427.09943101484487</v>
      </c>
      <c r="H16" s="55">
        <f>'Verbrauch je Träger 2050 var.'!H130-'Energiebedarf Sek.stahl var.'!H16-('Verbrauch je Träger 2019'!I131-'Energiebedarf Sek.stahl 2019'!H15)</f>
        <v>1506.228414922658</v>
      </c>
      <c r="I16" s="54">
        <f>'Verbrauch je Träger 2050 var.'!I130-'Energiebedarf Sek.stahl var.'!I16-('Verbrauch je Träger 2019'!J131-'Energiebedarf Sek.stahl 2019'!I15)</f>
        <v>835.89645885745813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'Verbrauch je Träger 2050 var.'!E131-'Energiebedarf Sek.stahl var.'!E17-('Verbrauch je Träger 2019'!F132-'Energiebedarf Sek.stahl 2019'!E16)</f>
        <v>-6919.2719615234619</v>
      </c>
      <c r="F17" s="56">
        <f>'Verbrauch je Träger 2050 var.'!F131-'Energiebedarf Sek.stahl var.'!F17-('Verbrauch je Träger 2019'!G132-'Energiebedarf Sek.stahl 2019'!F16)</f>
        <v>-8436.4043156115986</v>
      </c>
      <c r="G17" s="53">
        <f>'Verbrauch je Träger 2050 var.'!G131-'Energiebedarf Sek.stahl var.'!G17-('Verbrauch je Träger 2019'!H132-'Energiebedarf Sek.stahl 2019'!G16)</f>
        <v>-993.25449073219988</v>
      </c>
      <c r="H17" s="55">
        <f>'Verbrauch je Träger 2050 var.'!H131-'Energiebedarf Sek.stahl var.'!H17-('Verbrauch je Träger 2019'!I132-'Energiebedarf Sek.stahl 2019'!H16)</f>
        <v>3502.8567788898999</v>
      </c>
      <c r="I17" s="54">
        <f>'Verbrauch je Träger 2050 var.'!I131-'Energiebedarf Sek.stahl var.'!I17-('Verbrauch je Träger 2019'!J132-'Energiebedarf Sek.stahl 2019'!I16)</f>
        <v>1943.9452531568786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'Verbrauch je Träger 2050 var.'!E132-'Energiebedarf Sek.stahl var.'!E18-('Verbrauch je Träger 2019'!F133-'Energiebedarf Sek.stahl 2019'!E17)</f>
        <v>-8303.1263538281582</v>
      </c>
      <c r="F18" s="56">
        <f>'Verbrauch je Träger 2050 var.'!F132-'Energiebedarf Sek.stahl var.'!F18-('Verbrauch je Träger 2019'!G133-'Energiebedarf Sek.stahl 2019'!F17)</f>
        <v>-10123.685178733916</v>
      </c>
      <c r="G18" s="53">
        <f>'Verbrauch je Träger 2050 var.'!G132-'Energiebedarf Sek.stahl var.'!G18-('Verbrauch je Träger 2019'!H133-'Energiebedarf Sek.stahl 2019'!G17)</f>
        <v>-1191.9053888786402</v>
      </c>
      <c r="H18" s="55">
        <f>'Verbrauch je Träger 2050 var.'!H132-'Energiebedarf Sek.stahl var.'!H18-('Verbrauch je Träger 2019'!I133-'Energiebedarf Sek.stahl 2019'!H17)</f>
        <v>4203.4281346678781</v>
      </c>
      <c r="I18" s="54">
        <f>'Verbrauch je Träger 2050 var.'!I132-'Energiebedarf Sek.stahl var.'!I18-('Verbrauch je Träger 2019'!J133-'Energiebedarf Sek.stahl 2019'!I17)</f>
        <v>2332.7343037882583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'Verbrauch je Träger 2050 var.'!E133-'Energiebedarf Sek.stahl var.'!E19-('Verbrauch je Träger 2019'!F134-'Energiebedarf Sek.stahl 2019'!E18)</f>
        <v>-6365.7302046015875</v>
      </c>
      <c r="F19" s="56">
        <f>'Verbrauch je Träger 2050 var.'!F133-'Energiebedarf Sek.stahl var.'!F19-('Verbrauch je Träger 2019'!G134-'Energiebedarf Sek.stahl 2019'!F18)</f>
        <v>-7761.4919703626674</v>
      </c>
      <c r="G19" s="53">
        <f>'Verbrauch je Träger 2050 var.'!G133-'Energiebedarf Sek.stahl var.'!G19-('Verbrauch je Träger 2019'!H134-'Energiebedarf Sek.stahl 2019'!G18)</f>
        <v>-913.79413147362266</v>
      </c>
      <c r="H19" s="55">
        <f>'Verbrauch je Träger 2050 var.'!H133-'Energiebedarf Sek.stahl var.'!H19-('Verbrauch je Träger 2019'!I134-'Energiebedarf Sek.stahl 2019'!H18)</f>
        <v>3222.6282365787083</v>
      </c>
      <c r="I19" s="54">
        <f>'Verbrauch je Träger 2050 var.'!I133-'Energiebedarf Sek.stahl var.'!I19-('Verbrauch je Träger 2019'!J134-'Energiebedarf Sek.stahl 2019'!I18)</f>
        <v>1788.4296329043291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'Verbrauch je Träger 2050 var.'!E134-'Energiebedarf Sek.stahl var.'!E20-('Verbrauch je Träger 2019'!F135-'Energiebedarf Sek.stahl 2019'!E19)</f>
        <v>-3229.9161516391528</v>
      </c>
      <c r="F20" s="56">
        <f>'Verbrauch je Träger 2050 var.'!F134-'Energiebedarf Sek.stahl var.'!F20-('Verbrauch je Träger 2019'!G135-'Energiebedarf Sek.stahl 2019'!F19)</f>
        <v>-3938.1135345274934</v>
      </c>
      <c r="G20" s="53">
        <f>'Verbrauch je Träger 2050 var.'!G134-'Energiebedarf Sek.stahl var.'!G20-('Verbrauch je Träger 2019'!H135-'Energiebedarf Sek.stahl 2019'!G19)</f>
        <v>-463.65119627379045</v>
      </c>
      <c r="H20" s="55">
        <f>'Verbrauch je Träger 2050 var.'!H134-'Energiebedarf Sek.stahl var.'!H20-('Verbrauch je Träger 2019'!I135-'Energiebedarf Sek.stahl 2019'!H19)</f>
        <v>1635.1335443858061</v>
      </c>
      <c r="I20" s="54">
        <f>'Verbrauch je Träger 2050 var.'!I134-'Energiebedarf Sek.stahl var.'!I20-('Verbrauch je Träger 2019'!J135-'Energiebedarf Sek.stahl 2019'!I19)</f>
        <v>907.43364417363091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'Verbrauch je Träger 2050 var.'!E135-'Energiebedarf Sek.stahl var.'!E21-('Verbrauch je Träger 2019'!F136-'Energiebedarf Sek.stahl 2019'!E20)</f>
        <v>-1549.9169193812561</v>
      </c>
      <c r="F21" s="56">
        <f>'Verbrauch je Träger 2050 var.'!F135-'Energiebedarf Sek.stahl var.'!F21-('Verbrauch je Träger 2019'!G136-'Energiebedarf Sek.stahl 2019'!F20)</f>
        <v>-1889.7545666969977</v>
      </c>
      <c r="G21" s="53">
        <f>'Verbrauch je Träger 2050 var.'!G135-'Energiebedarf Sek.stahl var.'!G21-('Verbrauch je Träger 2019'!H136-'Energiebedarf Sek.stahl 2019'!G20)</f>
        <v>-222.48900592401242</v>
      </c>
      <c r="H21" s="55">
        <f>'Verbrauch je Träger 2050 var.'!H135-'Energiebedarf Sek.stahl var.'!H21-('Verbrauch je Träger 2019'!I136-'Energiebedarf Sek.stahl 2019'!H20)</f>
        <v>784.63991847133775</v>
      </c>
      <c r="I21" s="54">
        <f>'Verbrauch je Träger 2050 var.'!I135-'Energiebedarf Sek.stahl var.'!I21-('Verbrauch je Träger 2019'!J136-'Energiebedarf Sek.stahl 2019'!I20)</f>
        <v>435.44373670714049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'Verbrauch je Träger 2050 var.'!E136-'Energiebedarf Sek.stahl var.'!E22-('Verbrauch je Träger 2019'!F137-'Energiebedarf Sek.stahl 2019'!E21)</f>
        <v>-8303.1263538281582</v>
      </c>
      <c r="F22" s="56">
        <f>'Verbrauch je Träger 2050 var.'!F136-'Energiebedarf Sek.stahl var.'!F22-('Verbrauch je Träger 2019'!G137-'Energiebedarf Sek.stahl 2019'!F21)</f>
        <v>-10123.685178733916</v>
      </c>
      <c r="G22" s="53">
        <f>'Verbrauch je Träger 2050 var.'!G136-'Energiebedarf Sek.stahl var.'!G22-('Verbrauch je Träger 2019'!H137-'Energiebedarf Sek.stahl 2019'!G21)</f>
        <v>-1191.9053888786402</v>
      </c>
      <c r="H22" s="55">
        <f>'Verbrauch je Träger 2050 var.'!H136-'Energiebedarf Sek.stahl var.'!H22-('Verbrauch je Träger 2019'!I137-'Energiebedarf Sek.stahl 2019'!H21)</f>
        <v>4203.4281346678781</v>
      </c>
      <c r="I22" s="54">
        <f>'Verbrauch je Träger 2050 var.'!I136-'Energiebedarf Sek.stahl var.'!I22-('Verbrauch je Träger 2019'!J137-'Energiebedarf Sek.stahl 2019'!I21)</f>
        <v>2332.7343037882583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'Verbrauch je Träger 2050 var.'!E137-'Energiebedarf Sek.stahl var.'!E23-('Verbrauch je Träger 2019'!F138-'Energiebedarf Sek.stahl 2019'!E22)</f>
        <v>-2214.1670276875084</v>
      </c>
      <c r="F23" s="56">
        <f>'Verbrauch je Träger 2050 var.'!F137-'Energiebedarf Sek.stahl var.'!F23-('Verbrauch je Träger 2019'!G138-'Energiebedarf Sek.stahl 2019'!F22)</f>
        <v>-2699.6493809957115</v>
      </c>
      <c r="G23" s="53">
        <f>'Verbrauch je Träger 2050 var.'!G137-'Energiebedarf Sek.stahl var.'!G23-('Verbrauch je Träger 2019'!H138-'Energiebedarf Sek.stahl 2019'!G22)</f>
        <v>-317.84143703430391</v>
      </c>
      <c r="H23" s="55">
        <f>'Verbrauch je Träger 2050 var.'!H137-'Energiebedarf Sek.stahl var.'!H23-('Verbrauch je Träger 2019'!I138-'Energiebedarf Sek.stahl 2019'!H22)</f>
        <v>1120.9141692447688</v>
      </c>
      <c r="I23" s="54">
        <f>'Verbrauch je Träger 2050 var.'!I137-'Energiebedarf Sek.stahl var.'!I23-('Verbrauch je Träger 2019'!J138-'Energiebedarf Sek.stahl 2019'!I22)</f>
        <v>622.06248101020083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'Verbrauch je Träger 2050 var.'!E138-'Energiebedarf Sek.stahl var.'!E24-('Verbrauch je Träger 2019'!F139-'Energiebedarf Sek.stahl 2019'!E23)</f>
        <v>-11762.76233458989</v>
      </c>
      <c r="F24" s="56">
        <f>'Verbrauch je Träger 2050 var.'!F138-'Energiebedarf Sek.stahl var.'!F24-('Verbrauch je Träger 2019'!G139-'Energiebedarf Sek.stahl 2019'!F23)</f>
        <v>-14341.887336539716</v>
      </c>
      <c r="G24" s="53">
        <f>'Verbrauch je Träger 2050 var.'!G138-'Energiebedarf Sek.stahl var.'!G24-('Verbrauch je Träger 2019'!H139-'Energiebedarf Sek.stahl 2019'!G23)</f>
        <v>-1688.5326342447406</v>
      </c>
      <c r="H24" s="55">
        <f>'Verbrauch je Träger 2050 var.'!H138-'Energiebedarf Sek.stahl var.'!H24-('Verbrauch je Träger 2019'!I139-'Energiebedarf Sek.stahl 2019'!H23)</f>
        <v>5954.8565241128308</v>
      </c>
      <c r="I24" s="54">
        <f>'Verbrauch je Träger 2050 var.'!I138-'Energiebedarf Sek.stahl var.'!I24-('Verbrauch je Träger 2019'!J139-'Energiebedarf Sek.stahl 2019'!I23)</f>
        <v>3304.7069303666976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'Verbrauch je Träger 2050 var.'!E139-'Energiebedarf Sek.stahl var.'!E25-('Verbrauch je Träger 2019'!F140-'Energiebedarf Sek.stahl 2019'!E24)</f>
        <v>-9430.9676835564806</v>
      </c>
      <c r="F25" s="56">
        <f>'Verbrauch je Träger 2050 var.'!F139-'Energiebedarf Sek.stahl var.'!F25-('Verbrauch je Träger 2019'!G140-'Energiebedarf Sek.stahl 2019'!F24)</f>
        <v>-11498.819082178608</v>
      </c>
      <c r="G25" s="53">
        <f>'Verbrauch je Träger 2050 var.'!G139-'Energiebedarf Sek.stahl var.'!G25-('Verbrauch je Träger 2019'!H140-'Energiebedarf Sek.stahl 2019'!G24)</f>
        <v>-1353.8058708679837</v>
      </c>
      <c r="H25" s="55">
        <f>'Verbrauch je Träger 2050 var.'!H139-'Energiebedarf Sek.stahl var.'!H25-('Verbrauch je Träger 2019'!I140-'Energiebedarf Sek.stahl 2019'!H24)</f>
        <v>4774.3937896269363</v>
      </c>
      <c r="I25" s="54">
        <f>'Verbrauch je Träger 2050 var.'!I139-'Energiebedarf Sek.stahl var.'!I25-('Verbrauch je Träger 2019'!J140-'Energiebedarf Sek.stahl 2019'!I24)</f>
        <v>2649.5973800528263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'Verbrauch je Träger 2050 var.'!E140-'Energiebedarf Sek.stahl var.'!E26-('Verbrauch je Träger 2019'!F141-'Energiebedarf Sek.stahl 2019'!E25)</f>
        <v>-3771.0032190302882</v>
      </c>
      <c r="F26" s="56">
        <f>'Verbrauch je Träger 2050 var.'!F140-'Energiebedarf Sek.stahl var.'!F26-('Verbrauch je Träger 2019'!G141-'Energiebedarf Sek.stahl 2019'!F25)</f>
        <v>-4597.8403520083211</v>
      </c>
      <c r="G26" s="53">
        <f>'Verbrauch je Träger 2050 var.'!G140-'Energiebedarf Sek.stahl var.'!G26-('Verbrauch je Träger 2019'!H141-'Energiebedarf Sek.stahl 2019'!G25)</f>
        <v>-541.32369744904827</v>
      </c>
      <c r="H26" s="55">
        <f>'Verbrauch je Träger 2050 var.'!H140-'Energiebedarf Sek.stahl var.'!H26-('Verbrauch je Träger 2019'!I141-'Energiebedarf Sek.stahl 2019'!H25)</f>
        <v>1909.0569444949952</v>
      </c>
      <c r="I26" s="54">
        <f>'Verbrauch je Träger 2050 var.'!I140-'Energiebedarf Sek.stahl var.'!I26-('Verbrauch je Träger 2019'!J141-'Energiebedarf Sek.stahl 2019'!I25)</f>
        <v>1059.4501629705001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'Verbrauch je Träger 2050 var.'!E141-'Energiebedarf Sek.stahl var.'!E27-('Verbrauch je Träger 2019'!F142-'Energiebedarf Sek.stahl 2019'!E26)</f>
        <v>-3771.0032190302882</v>
      </c>
      <c r="F27" s="56">
        <f>'Verbrauch je Träger 2050 var.'!F141-'Energiebedarf Sek.stahl var.'!F27-('Verbrauch je Träger 2019'!G142-'Energiebedarf Sek.stahl 2019'!F26)</f>
        <v>-4597.8403520083211</v>
      </c>
      <c r="G27" s="53">
        <f>'Verbrauch je Träger 2050 var.'!G141-'Energiebedarf Sek.stahl var.'!G27-('Verbrauch je Träger 2019'!H142-'Energiebedarf Sek.stahl 2019'!G26)</f>
        <v>-541.32369744904827</v>
      </c>
      <c r="H27" s="55">
        <f>'Verbrauch je Träger 2050 var.'!H141-'Energiebedarf Sek.stahl var.'!H27-('Verbrauch je Träger 2019'!I142-'Energiebedarf Sek.stahl 2019'!H26)</f>
        <v>1909.0569444949952</v>
      </c>
      <c r="I27" s="54">
        <f>'Verbrauch je Träger 2050 var.'!I141-'Energiebedarf Sek.stahl var.'!I27-('Verbrauch je Träger 2019'!J142-'Energiebedarf Sek.stahl 2019'!I26)</f>
        <v>1059.4501629705001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'Verbrauch je Träger 2050 var.'!E142-'Energiebedarf Sek.stahl var.'!E28-('Verbrauch je Träger 2019'!F143-'Energiebedarf Sek.stahl 2019'!E27)</f>
        <v>-2836.9015042246197</v>
      </c>
      <c r="F28" s="56">
        <f>'Verbrauch je Träger 2050 var.'!F142-'Energiebedarf Sek.stahl var.'!F28-('Verbrauch je Träger 2019'!G143-'Energiebedarf Sek.stahl 2019'!F27)</f>
        <v>-3458.9257694007547</v>
      </c>
      <c r="G28" s="53">
        <f>'Verbrauch je Träger 2050 var.'!G142-'Energiebedarf Sek.stahl var.'!G28-('Verbrauch je Träger 2019'!H143-'Energiebedarf Sek.stahl 2019'!G27)</f>
        <v>-407.23434120020102</v>
      </c>
      <c r="H28" s="55">
        <f>'Verbrauch je Träger 2050 var.'!H142-'Energiebedarf Sek.stahl var.'!H28-('Verbrauch je Träger 2019'!I143-'Energiebedarf Sek.stahl 2019'!H27)</f>
        <v>1436.1712793448596</v>
      </c>
      <c r="I28" s="54">
        <f>'Verbrauch je Träger 2050 var.'!I142-'Energiebedarf Sek.stahl var.'!I28-('Verbrauch je Träger 2019'!J143-'Energiebedarf Sek.stahl 2019'!I27)</f>
        <v>797.01755379432052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'Verbrauch je Träger 2050 var.'!E143-'Energiebedarf Sek.stahl var.'!E29-('Verbrauch je Träger 2019'!F144-'Energiebedarf Sek.stahl 2019'!E28)</f>
        <v>-6227.3447653711182</v>
      </c>
      <c r="F29" s="56">
        <f>'Verbrauch je Träger 2050 var.'!F143-'Energiebedarf Sek.stahl var.'!F29-('Verbrauch je Träger 2019'!G144-'Energiebedarf Sek.stahl 2019'!F28)</f>
        <v>-7592.7638840504369</v>
      </c>
      <c r="G29" s="53">
        <f>'Verbrauch je Träger 2050 var.'!G143-'Energiebedarf Sek.stahl var.'!G29-('Verbrauch je Träger 2019'!H144-'Energiebedarf Sek.stahl 2019'!G28)</f>
        <v>-893.92904165897926</v>
      </c>
      <c r="H29" s="55">
        <f>'Verbrauch je Träger 2050 var.'!H143-'Energiebedarf Sek.stahl var.'!H29-('Verbrauch je Träger 2019'!I144-'Energiebedarf Sek.stahl 2019'!H28)</f>
        <v>3152.5711010009127</v>
      </c>
      <c r="I29" s="54">
        <f>'Verbrauch je Träger 2050 var.'!I143-'Energiebedarf Sek.stahl var.'!I29-('Verbrauch je Träger 2019'!J144-'Energiebedarf Sek.stahl 2019'!I28)</f>
        <v>1749.5507278411924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'Verbrauch je Träger 2050 var.'!E144-'Energiebedarf Sek.stahl var.'!E30-('Verbrauch je Träger 2019'!F145-'Energiebedarf Sek.stahl 2019'!E29)</f>
        <v>-3286.6541817236457</v>
      </c>
      <c r="F30" s="56">
        <f>'Verbrauch je Träger 2050 var.'!F144-'Energiebedarf Sek.stahl var.'!F30-('Verbrauch je Träger 2019'!G145-'Energiebedarf Sek.stahl 2019'!F29)</f>
        <v>-4007.2920499155089</v>
      </c>
      <c r="G30" s="53">
        <f>'Verbrauch je Träger 2050 var.'!G144-'Energiebedarf Sek.stahl var.'!G30-('Verbrauch je Träger 2019'!H145-'Energiebedarf Sek.stahl 2019'!G29)</f>
        <v>-471.79588309779365</v>
      </c>
      <c r="H30" s="55">
        <f>'Verbrauch je Träger 2050 var.'!H144-'Energiebedarf Sek.stahl var.'!H30-('Verbrauch je Träger 2019'!I145-'Energiebedarf Sek.stahl 2019'!H29)</f>
        <v>1663.8569699727032</v>
      </c>
      <c r="I30" s="54">
        <f>'Verbrauch je Träger 2050 var.'!I144-'Energiebedarf Sek.stahl var.'!I30-('Verbrauch je Träger 2019'!J145-'Energiebedarf Sek.stahl 2019'!I29)</f>
        <v>923.37399524951843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'Verbrauch je Träger 2050 var.'!E145-'Energiebedarf Sek.stahl var.'!E31-('Verbrauch je Träger 2019'!F146-'Energiebedarf Sek.stahl 2019'!E30)</f>
        <v>-3286.6541817236457</v>
      </c>
      <c r="F31" s="56">
        <f>'Verbrauch je Träger 2050 var.'!F145-'Energiebedarf Sek.stahl var.'!F31-('Verbrauch je Träger 2019'!G146-'Energiebedarf Sek.stahl 2019'!F30)</f>
        <v>-4007.2920499155089</v>
      </c>
      <c r="G31" s="53">
        <f>'Verbrauch je Träger 2050 var.'!G145-'Energiebedarf Sek.stahl var.'!G31-('Verbrauch je Träger 2019'!H146-'Energiebedarf Sek.stahl 2019'!G30)</f>
        <v>-471.79588309779365</v>
      </c>
      <c r="H31" s="55">
        <f>'Verbrauch je Träger 2050 var.'!H145-'Energiebedarf Sek.stahl var.'!H31-('Verbrauch je Träger 2019'!I146-'Energiebedarf Sek.stahl 2019'!H30)</f>
        <v>1663.8569699727032</v>
      </c>
      <c r="I31" s="54">
        <f>'Verbrauch je Träger 2050 var.'!I145-'Energiebedarf Sek.stahl var.'!I31-('Verbrauch je Träger 2019'!J146-'Energiebedarf Sek.stahl 2019'!I30)</f>
        <v>923.37399524951843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'Verbrauch je Träger 2050 var.'!E146-'Energiebedarf Sek.stahl var.'!E32-('Verbrauch je Träger 2019'!F147-'Energiebedarf Sek.stahl 2019'!E31)</f>
        <v>-3182.8651023007938</v>
      </c>
      <c r="F32" s="56">
        <f>'Verbrauch je Träger 2050 var.'!F146-'Energiebedarf Sek.stahl var.'!F32-('Verbrauch je Träger 2019'!G147-'Energiebedarf Sek.stahl 2019'!F31)</f>
        <v>-3880.7459851813337</v>
      </c>
      <c r="G32" s="53">
        <f>'Verbrauch je Träger 2050 var.'!G146-'Energiebedarf Sek.stahl var.'!G32-('Verbrauch je Träger 2019'!H147-'Energiebedarf Sek.stahl 2019'!G31)</f>
        <v>-456.89706573681133</v>
      </c>
      <c r="H32" s="55">
        <f>'Verbrauch je Träger 2050 var.'!H146-'Energiebedarf Sek.stahl var.'!H32-('Verbrauch je Träger 2019'!I147-'Energiebedarf Sek.stahl 2019'!H31)</f>
        <v>1611.3141182893542</v>
      </c>
      <c r="I32" s="54">
        <f>'Verbrauch je Träger 2050 var.'!I146-'Energiebedarf Sek.stahl var.'!I32-('Verbrauch je Träger 2019'!J147-'Energiebedarf Sek.stahl 2019'!I31)</f>
        <v>894.21481645216454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'Verbrauch je Träger 2050 var.'!E147-'Energiebedarf Sek.stahl var.'!E33-('Verbrauch je Träger 2019'!F148-'Energiebedarf Sek.stahl 2019'!E32)</f>
        <v>-2075.7815884570396</v>
      </c>
      <c r="F33" s="56">
        <f>'Verbrauch je Träger 2050 var.'!F147-'Energiebedarf Sek.stahl var.'!F33-('Verbrauch je Träger 2019'!G148-'Energiebedarf Sek.stahl 2019'!F32)</f>
        <v>-2530.9212946834791</v>
      </c>
      <c r="G33" s="53">
        <f>'Verbrauch je Träger 2050 var.'!G147-'Energiebedarf Sek.stahl var.'!G33-('Verbrauch je Träger 2019'!H148-'Energiebedarf Sek.stahl 2019'!G32)</f>
        <v>-297.97634721966006</v>
      </c>
      <c r="H33" s="55">
        <f>'Verbrauch je Träger 2050 var.'!H147-'Energiebedarf Sek.stahl var.'!H33-('Verbrauch je Träger 2019'!I148-'Energiebedarf Sek.stahl 2019'!H32)</f>
        <v>1050.8570336669695</v>
      </c>
      <c r="I33" s="54">
        <f>'Verbrauch je Träger 2050 var.'!I147-'Energiebedarf Sek.stahl var.'!I33-('Verbrauch je Träger 2019'!J148-'Energiebedarf Sek.stahl 2019'!I32)</f>
        <v>583.18357594706458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'Verbrauch je Träger 2050 var.'!E148-'Energiebedarf Sek.stahl var.'!E34-('Verbrauch je Träger 2019'!F149-'Energiebedarf Sek.stahl 2019'!E33)</f>
        <v>-5237.8888748732625</v>
      </c>
      <c r="F34" s="56">
        <f>'Verbrauch je Träger 2050 var.'!F148-'Energiebedarf Sek.stahl var.'!F34-('Verbrauch je Träger 2019'!G149-'Energiebedarf Sek.stahl 2019'!F33)</f>
        <v>-6386.3580669179782</v>
      </c>
      <c r="G34" s="53">
        <f>'Verbrauch je Träger 2050 var.'!G148-'Energiebedarf Sek.stahl var.'!G34-('Verbrauch je Träger 2019'!H149-'Energiebedarf Sek.stahl 2019'!G33)</f>
        <v>-751.89364948427465</v>
      </c>
      <c r="H34" s="55">
        <f>'Verbrauch je Träger 2050 var.'!H148-'Energiebedarf Sek.stahl var.'!H34-('Verbrauch je Träger 2019'!I149-'Energiebedarf Sek.stahl 2019'!H33)</f>
        <v>2651.6625816196538</v>
      </c>
      <c r="I34" s="54">
        <f>'Verbrauch je Träger 2050 var.'!I148-'Energiebedarf Sek.stahl var.'!I34-('Verbrauch je Träger 2019'!J149-'Energiebedarf Sek.stahl 2019'!I33)</f>
        <v>1471.5665566397574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'Verbrauch je Träger 2050 var.'!E149-'Energiebedarf Sek.stahl var.'!E35-('Verbrauch je Träger 2019'!F150-'Energiebedarf Sek.stahl 2019'!E34)</f>
        <v>-3874.7922984531406</v>
      </c>
      <c r="F35" s="56">
        <f>'Verbrauch je Träger 2050 var.'!F149-'Energiebedarf Sek.stahl var.'!F35-('Verbrauch je Träger 2019'!G150-'Energiebedarf Sek.stahl 2019'!F34)</f>
        <v>-4724.3864167424945</v>
      </c>
      <c r="G35" s="53">
        <f>'Verbrauch je Träger 2050 var.'!G149-'Energiebedarf Sek.stahl var.'!G35-('Verbrauch je Träger 2019'!H150-'Energiebedarf Sek.stahl 2019'!G34)</f>
        <v>-556.22251481003059</v>
      </c>
      <c r="H35" s="55">
        <f>'Verbrauch je Träger 2050 var.'!H149-'Energiebedarf Sek.stahl var.'!H35-('Verbrauch je Träger 2019'!I150-'Energiebedarf Sek.stahl 2019'!H34)</f>
        <v>1961.5997961783432</v>
      </c>
      <c r="I35" s="54">
        <f>'Verbrauch je Träger 2050 var.'!I149-'Energiebedarf Sek.stahl var.'!I35-('Verbrauch je Träger 2019'!J150-'Energiebedarf Sek.stahl 2019'!I34)</f>
        <v>1088.6093417678521</v>
      </c>
    </row>
    <row r="36" spans="3:9" x14ac:dyDescent="0.25">
      <c r="G36" t="s">
        <v>123</v>
      </c>
    </row>
    <row r="39" spans="3:9" ht="42" customHeight="1" x14ac:dyDescent="0.35">
      <c r="C39" s="78" t="s">
        <v>134</v>
      </c>
      <c r="D39" s="78"/>
      <c r="E39" s="78"/>
      <c r="F39" s="78"/>
      <c r="G39" s="78"/>
      <c r="H39" s="78"/>
      <c r="I39" s="78"/>
    </row>
    <row r="41" spans="3:9" ht="15.75" x14ac:dyDescent="0.25">
      <c r="E41" s="86" t="s">
        <v>47</v>
      </c>
      <c r="F41" s="86"/>
      <c r="G41" s="86" t="s">
        <v>43</v>
      </c>
      <c r="H41" s="86"/>
      <c r="I41" s="86"/>
    </row>
    <row r="42" spans="3:9" x14ac:dyDescent="0.25">
      <c r="C42" s="15" t="s">
        <v>55</v>
      </c>
      <c r="D42" s="15" t="s">
        <v>56</v>
      </c>
      <c r="E42" s="70" t="str">
        <f>Studienliste!$F$17</f>
        <v>ISI-05 13</v>
      </c>
      <c r="F42" s="71" t="s">
        <v>51</v>
      </c>
      <c r="G42" s="72" t="str">
        <f>Studienliste!$F$10</f>
        <v>OTTO-01 17</v>
      </c>
      <c r="H42" s="73" t="str">
        <f>Studienliste!$F$8</f>
        <v>TUD-02 20</v>
      </c>
      <c r="I42" s="74" t="str">
        <f>F42</f>
        <v>anderes Projekt</v>
      </c>
    </row>
    <row r="43" spans="3:9" x14ac:dyDescent="0.25">
      <c r="C43" s="8" t="str">
        <f t="shared" ref="C43:D71" si="0">C78</f>
        <v>Austria</v>
      </c>
      <c r="D43" s="8" t="str">
        <f t="shared" si="0"/>
        <v>Donawitz</v>
      </c>
      <c r="E43" s="52">
        <f>'Verbrauch je Träger 2050 var.'!E121-'Energiebedarf Sek.stahl var.'!E42-('Verbrauch je Träger 2019'!F122-'Energiebedarf Sek.stahl 2019'!E6)</f>
        <v>-6000.3787645859866</v>
      </c>
      <c r="F43" s="56">
        <f>'Verbrauch je Träger 2050 var.'!F121-'Energiebedarf Sek.stahl var.'!F42-('Verbrauch je Träger 2019'!G122-'Energiebedarf Sek.stahl 2019'!F6)</f>
        <v>-7316.0328985987271</v>
      </c>
      <c r="G43" s="53">
        <f>'Verbrauch je Träger 2050 var.'!G121-'Energiebedarf Sek.stahl var.'!G42-('Verbrauch je Träger 2019'!H122-'Energiebedarf Sek.stahl 2019'!G6)</f>
        <v>-1511.7615788339044</v>
      </c>
      <c r="H43" s="55">
        <f>'Verbrauch je Träger 2050 var.'!H121-'Energiebedarf Sek.stahl var.'!H42-('Verbrauch je Träger 2019'!I122-'Energiebedarf Sek.stahl 2019'!H6)</f>
        <v>2050.128590063694</v>
      </c>
      <c r="I43" s="54">
        <f>'Verbrauch je Träger 2050 var.'!I121-'Energiebedarf Sek.stahl var.'!I42-('Verbrauch je Träger 2019'!J122-'Energiebedarf Sek.stahl 2019'!I6)</f>
        <v>933.64625584534497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2">
        <f>'Verbrauch je Träger 2050 var.'!E122-'Energiebedarf Sek.stahl var.'!E43-('Verbrauch je Träger 2019'!F123-'Energiebedarf Sek.stahl 2019'!E7)</f>
        <v>-6000.3787645859866</v>
      </c>
      <c r="F44" s="56">
        <f>'Verbrauch je Träger 2050 var.'!F122-'Energiebedarf Sek.stahl var.'!F43-('Verbrauch je Träger 2019'!G123-'Energiebedarf Sek.stahl 2019'!F7)</f>
        <v>-7316.0328985987271</v>
      </c>
      <c r="G44" s="53">
        <f>'Verbrauch je Träger 2050 var.'!G122-'Energiebedarf Sek.stahl var.'!G43-('Verbrauch je Träger 2019'!H123-'Energiebedarf Sek.stahl 2019'!G7)</f>
        <v>-1511.7615788339044</v>
      </c>
      <c r="H44" s="55">
        <f>'Verbrauch je Träger 2050 var.'!H122-'Energiebedarf Sek.stahl var.'!H43-('Verbrauch je Träger 2019'!I123-'Energiebedarf Sek.stahl 2019'!H7)</f>
        <v>2050.128590063694</v>
      </c>
      <c r="I44" s="54">
        <f>'Verbrauch je Träger 2050 var.'!I122-'Energiebedarf Sek.stahl var.'!I43-('Verbrauch je Träger 2019'!J123-'Energiebedarf Sek.stahl 2019'!I7)</f>
        <v>933.64625584534497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2">
        <f>'Verbrauch je Träger 2050 var.'!E123-'Energiebedarf Sek.stahl var.'!E44-('Verbrauch je Träger 2019'!F124-'Energiebedarf Sek.stahl 2019'!E8)</f>
        <v>-8667.3904762771344</v>
      </c>
      <c r="F45" s="56">
        <f>'Verbrauch je Träger 2050 var.'!F123-'Energiebedarf Sek.stahl var.'!F44-('Verbrauch je Träger 2019'!G124-'Energiebedarf Sek.stahl 2019'!F8)</f>
        <v>-10567.818525672694</v>
      </c>
      <c r="G45" s="53">
        <f>'Verbrauch je Träger 2050 var.'!G123-'Energiebedarf Sek.stahl var.'!G44-('Verbrauch je Träger 2019'!H124-'Energiebedarf Sek.stahl 2019'!G8)</f>
        <v>-2183.7001337515976</v>
      </c>
      <c r="H45" s="55">
        <f>'Verbrauch je Träger 2050 var.'!H123-'Energiebedarf Sek.stahl var.'!H44-('Verbrauch je Träger 2019'!I124-'Energiebedarf Sek.stahl 2019'!H8)</f>
        <v>2961.3572265696093</v>
      </c>
      <c r="I45" s="54">
        <f>'Verbrauch je Träger 2050 var.'!I123-'Energiebedarf Sek.stahl var.'!I44-('Verbrauch je Träger 2019'!J124-'Energiebedarf Sek.stahl 2019'!I8)</f>
        <v>1348.6276422891951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2">
        <f>'Verbrauch je Träger 2050 var.'!E124-'Energiebedarf Sek.stahl var.'!E45-('Verbrauch je Träger 2019'!F125-'Energiebedarf Sek.stahl 2019'!E9)</f>
        <v>-4107.8659816924492</v>
      </c>
      <c r="F46" s="56">
        <f>'Verbrauch je Träger 2050 var.'!F124-'Energiebedarf Sek.stahl var.'!F45-('Verbrauch je Träger 2019'!G125-'Energiebedarf Sek.stahl 2019'!F9)</f>
        <v>-5008.5642663876251</v>
      </c>
      <c r="G46" s="53">
        <f>'Verbrauch je Träger 2050 var.'!G124-'Energiebedarf Sek.stahl var.'!G45-('Verbrauch je Träger 2019'!H125-'Energiebedarf Sek.stahl 2019'!G9)</f>
        <v>-1034.95365972117</v>
      </c>
      <c r="H46" s="55">
        <f>'Verbrauch je Träger 2050 var.'!H124-'Energiebedarf Sek.stahl var.'!H45-('Verbrauch je Träger 2019'!I125-'Energiebedarf Sek.stahl 2019'!H9)</f>
        <v>1403.5203149044592</v>
      </c>
      <c r="I46" s="54">
        <f>'Verbrauch je Träger 2050 var.'!I124-'Energiebedarf Sek.stahl var.'!I45-('Verbrauch je Träger 2019'!J125-'Energiebedarf Sek.stahl 2019'!I9)</f>
        <v>639.17526606109959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2">
        <f>'Verbrauch je Träger 2050 var.'!E125-'Energiebedarf Sek.stahl var.'!E46-('Verbrauch je Träger 2019'!F126-'Energiebedarf Sek.stahl 2019'!E10)</f>
        <v>-4134.9018785909275</v>
      </c>
      <c r="F47" s="56">
        <f>'Verbrauch je Träger 2050 var.'!F125-'Energiebedarf Sek.stahl var.'!F46-('Verbrauch je Träger 2019'!G126-'Energiebedarf Sek.stahl 2019'!F10)</f>
        <v>-5041.5281039906413</v>
      </c>
      <c r="G47" s="53">
        <f>'Verbrauch je Träger 2050 var.'!G125-'Energiebedarf Sek.stahl var.'!G46-('Verbrauch je Träger 2019'!H126-'Energiebedarf Sek.stahl 2019'!G10)</f>
        <v>-1041.7652014227815</v>
      </c>
      <c r="H47" s="55">
        <f>'Verbrauch je Träger 2050 var.'!H125-'Energiebedarf Sek.stahl var.'!H46-('Verbrauch je Träger 2019'!I126-'Energiebedarf Sek.stahl 2019'!H10)</f>
        <v>1412.7575759781621</v>
      </c>
      <c r="I47" s="54">
        <f>'Verbrauch je Träger 2050 var.'!I125-'Energiebedarf Sek.stahl var.'!I46-('Verbrauch je Träger 2019'!J126-'Energiebedarf Sek.stahl 2019'!I10)</f>
        <v>643.38199448658906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2">
        <f>'Verbrauch je Träger 2050 var.'!E126-'Energiebedarf Sek.stahl var.'!E47-('Verbrauch je Träger 2019'!F127-'Energiebedarf Sek.stahl 2019'!E11)</f>
        <v>-5963.8007864292231</v>
      </c>
      <c r="F48" s="56">
        <f>'Verbrauch je Träger 2050 var.'!F126-'Energiebedarf Sek.stahl var.'!F47-('Verbrauch je Träger 2019'!G127-'Energiebedarf Sek.stahl 2019'!F11)</f>
        <v>-7271.4347653711175</v>
      </c>
      <c r="G48" s="53">
        <f>'Verbrauch je Träger 2050 var.'!G126-'Energiebedarf Sek.stahl var.'!G47-('Verbrauch je Träger 2019'!H127-'Energiebedarf Sek.stahl 2019'!G11)</f>
        <v>-1502.5459635905518</v>
      </c>
      <c r="H48" s="55">
        <f>'Verbrauch je Träger 2050 var.'!H126-'Energiebedarf Sek.stahl var.'!H47-('Verbrauch je Träger 2019'!I127-'Energiebedarf Sek.stahl 2019'!H11)</f>
        <v>2037.6311191992736</v>
      </c>
      <c r="I48" s="54">
        <f>'Verbrauch je Träger 2050 var.'!I126-'Energiebedarf Sek.stahl var.'!I47-('Verbrauch je Träger 2019'!J127-'Energiebedarf Sek.stahl 2019'!I11)</f>
        <v>927.95479974027239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2">
        <f>'Verbrauch je Träger 2050 var.'!E127-'Energiebedarf Sek.stahl var.'!E48-('Verbrauch je Träger 2019'!F128-'Energiebedarf Sek.stahl 2019'!E12)</f>
        <v>-10893.876103210712</v>
      </c>
      <c r="F49" s="56">
        <f>'Verbrauch je Träger 2050 var.'!F127-'Energiebedarf Sek.stahl var.'!F48-('Verbrauch je Träger 2019'!G128-'Energiebedarf Sek.stahl 2019'!F12)</f>
        <v>-13282.487504744575</v>
      </c>
      <c r="G49" s="53">
        <f>'Verbrauch je Träger 2050 var.'!G127-'Energiebedarf Sek.stahl var.'!G48-('Verbrauch je Träger 2019'!H128-'Energiebedarf Sek.stahl 2019'!G12)</f>
        <v>-2744.6506268254016</v>
      </c>
      <c r="H49" s="55">
        <f>'Verbrauch je Träger 2050 var.'!H127-'Energiebedarf Sek.stahl var.'!H48-('Verbrauch je Träger 2019'!I128-'Energiebedarf Sek.stahl 2019'!H12)</f>
        <v>3722.0728444040051</v>
      </c>
      <c r="I49" s="54">
        <f>'Verbrauch je Träger 2050 var.'!I127-'Energiebedarf Sek.stahl var.'!I48-('Verbrauch je Träger 2019'!J128-'Energiebedarf Sek.stahl 2019'!I12)</f>
        <v>1695.0641008588991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2">
        <f>'Verbrauch je Träger 2050 var.'!E128-'Energiebedarf Sek.stahl var.'!E49-('Verbrauch je Träger 2019'!F129-'Energiebedarf Sek.stahl 2019'!E13)</f>
        <v>-5248.1446920577137</v>
      </c>
      <c r="F50" s="56">
        <f>'Verbrauch je Träger 2050 var.'!F128-'Energiebedarf Sek.stahl var.'!F49-('Verbrauch je Träger 2019'!G129-'Energiebedarf Sek.stahl 2019'!F13)</f>
        <v>-6398.8625935265836</v>
      </c>
      <c r="G50" s="53">
        <f>'Verbrauch je Träger 2050 var.'!G128-'Energiebedarf Sek.stahl var.'!G49-('Verbrauch je Träger 2019'!H129-'Energiebedarf Sek.stahl 2019'!G13)</f>
        <v>-1322.2404479596826</v>
      </c>
      <c r="H50" s="55">
        <f>'Verbrauch je Träger 2050 var.'!H128-'Energiebedarf Sek.stahl var.'!H49-('Verbrauch je Träger 2019'!I129-'Energiebedarf Sek.stahl 2019'!H13)</f>
        <v>1793.1153848953591</v>
      </c>
      <c r="I50" s="54">
        <f>'Verbrauch je Träger 2050 var.'!I128-'Energiebedarf Sek.stahl var.'!I49-('Verbrauch je Träger 2019'!J129-'Energiebedarf Sek.stahl 2019'!I13)</f>
        <v>816.60022377144014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2">
        <f>'Verbrauch je Träger 2050 var.'!E129-'Energiebedarf Sek.stahl var.'!E50-('Verbrauch je Träger 2019'!F130-'Energiebedarf Sek.stahl 2019'!E14)</f>
        <v>-4424.345010092291</v>
      </c>
      <c r="F51" s="56">
        <f>'Verbrauch je Träger 2050 var.'!F129-'Energiebedarf Sek.stahl var.'!F50-('Verbrauch je Träger 2019'!G130-'Energiebedarf Sek.stahl 2019'!F14)</f>
        <v>-5394.435071269987</v>
      </c>
      <c r="G51" s="53">
        <f>'Verbrauch je Träger 2050 var.'!G129-'Energiebedarf Sek.stahl var.'!G50-('Verbrauch je Träger 2019'!H130-'Energiebedarf Sek.stahl 2019'!G14)</f>
        <v>-1114.6887655223745</v>
      </c>
      <c r="H51" s="55">
        <f>'Verbrauch je Träger 2050 var.'!H129-'Energiebedarf Sek.stahl var.'!H50-('Verbrauch je Träger 2019'!I130-'Energiebedarf Sek.stahl 2019'!H14)</f>
        <v>1511.6506062966337</v>
      </c>
      <c r="I51" s="54">
        <f>'Verbrauch je Träger 2050 var.'!I129-'Energiebedarf Sek.stahl var.'!I50-('Verbrauch je Träger 2019'!J130-'Energiebedarf Sek.stahl 2019'!I14)</f>
        <v>688.41873410065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2">
        <f>'Verbrauch je Träger 2050 var.'!E130-'Energiebedarf Sek.stahl var.'!E51-('Verbrauch je Träger 2019'!F131-'Energiebedarf Sek.stahl 2019'!E15)</f>
        <v>-3419.2457842194208</v>
      </c>
      <c r="F52" s="56">
        <f>'Verbrauch je Träger 2050 var.'!F130-'Energiebedarf Sek.stahl var.'!F51-('Verbrauch je Träger 2019'!G131-'Energiebedarf Sek.stahl 2019'!F15)</f>
        <v>-4168.9559321461084</v>
      </c>
      <c r="G52" s="53">
        <f>'Verbrauch je Träger 2050 var.'!G130-'Energiebedarf Sek.stahl var.'!G51-('Verbrauch je Träger 2019'!H131-'Energiebedarf Sek.stahl 2019'!G15)</f>
        <v>-861.45968579191458</v>
      </c>
      <c r="H52" s="55">
        <f>'Verbrauch je Träger 2050 var.'!H130-'Energiebedarf Sek.stahl var.'!H51-('Verbrauch je Träger 2019'!I131-'Energiebedarf Sek.stahl 2019'!H15)</f>
        <v>1168.2418416742503</v>
      </c>
      <c r="I52" s="54">
        <f>'Verbrauch je Träger 2050 var.'!I130-'Energiebedarf Sek.stahl var.'!I51-('Verbrauch je Träger 2019'!J131-'Energiebedarf Sek.stahl 2019'!I15)</f>
        <v>532.0274185177559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2">
        <f>'Verbrauch je Träger 2050 var.'!E131-'Energiebedarf Sek.stahl var.'!E52-('Verbrauch je Träger 2019'!F132-'Energiebedarf Sek.stahl 2019'!E16)</f>
        <v>-7951.7343819056277</v>
      </c>
      <c r="F53" s="56">
        <f>'Verbrauch je Träger 2050 var.'!F131-'Energiebedarf Sek.stahl var.'!F52-('Verbrauch je Träger 2019'!G132-'Energiebedarf Sek.stahl 2019'!F16)</f>
        <v>-9695.246353828159</v>
      </c>
      <c r="G53" s="53">
        <f>'Verbrauch je Träger 2050 var.'!G131-'Energiebedarf Sek.stahl var.'!G52-('Verbrauch je Träger 2019'!H132-'Energiebedarf Sek.stahl 2019'!G16)</f>
        <v>-2003.3946181207348</v>
      </c>
      <c r="H53" s="55">
        <f>'Verbrauch je Träger 2050 var.'!H131-'Energiebedarf Sek.stahl var.'!H52-('Verbrauch je Träger 2019'!I132-'Energiebedarf Sek.stahl 2019'!H16)</f>
        <v>2716.8414922656957</v>
      </c>
      <c r="I53" s="54">
        <f>'Verbrauch je Träger 2050 var.'!I131-'Energiebedarf Sek.stahl var.'!I52-('Verbrauch je Träger 2019'!J132-'Energiebedarf Sek.stahl 2019'!I16)</f>
        <v>1237.2730663203602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2">
        <f>'Verbrauch je Träger 2050 var.'!E132-'Energiebedarf Sek.stahl var.'!E53-('Verbrauch je Träger 2019'!F133-'Energiebedarf Sek.stahl 2019'!E17)</f>
        <v>-9542.0812582867566</v>
      </c>
      <c r="F54" s="56">
        <f>'Verbrauch je Träger 2050 var.'!F132-'Energiebedarf Sek.stahl var.'!F53-('Verbrauch je Träger 2019'!G133-'Energiebedarf Sek.stahl 2019'!F17)</f>
        <v>-11634.295624593788</v>
      </c>
      <c r="G54" s="53">
        <f>'Verbrauch je Träger 2050 var.'!G132-'Energiebedarf Sek.stahl var.'!G53-('Verbrauch je Träger 2019'!H133-'Energiebedarf Sek.stahl 2019'!G17)</f>
        <v>-2404.0735417448814</v>
      </c>
      <c r="H54" s="55">
        <f>'Verbrauch je Träger 2050 var.'!H132-'Energiebedarf Sek.stahl var.'!H53-('Verbrauch je Träger 2019'!I133-'Energiebedarf Sek.stahl 2019'!H17)</f>
        <v>3260.2097907188381</v>
      </c>
      <c r="I54" s="54">
        <f>'Verbrauch je Träger 2050 var.'!I132-'Energiebedarf Sek.stahl var.'!I53-('Verbrauch je Träger 2019'!J133-'Energiebedarf Sek.stahl 2019'!I17)</f>
        <v>1484.7276795844373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2">
        <f>'Verbrauch je Träger 2050 var.'!E133-'Energiebedarf Sek.stahl var.'!E54-('Verbrauch je Träger 2019'!F134-'Energiebedarf Sek.stahl 2019'!E18)</f>
        <v>-7315.5956313531779</v>
      </c>
      <c r="F55" s="56">
        <f>'Verbrauch je Träger 2050 var.'!F133-'Energiebedarf Sek.stahl var.'!F54-('Verbrauch je Träger 2019'!G134-'Energiebedarf Sek.stahl 2019'!F18)</f>
        <v>-8919.6266455219029</v>
      </c>
      <c r="G55" s="53">
        <f>'Verbrauch je Träger 2050 var.'!G133-'Energiebedarf Sek.stahl var.'!G54-('Verbrauch je Träger 2019'!H134-'Energiebedarf Sek.stahl 2019'!G18)</f>
        <v>-1843.1230486710747</v>
      </c>
      <c r="H55" s="55">
        <f>'Verbrauch je Träger 2050 var.'!H133-'Energiebedarf Sek.stahl var.'!H54-('Verbrauch je Träger 2019'!I134-'Energiebedarf Sek.stahl 2019'!H18)</f>
        <v>2499.4941728844406</v>
      </c>
      <c r="I55" s="54">
        <f>'Verbrauch je Träger 2050 var.'!I133-'Energiebedarf Sek.stahl var.'!I54-('Verbrauch je Träger 2019'!J134-'Energiebedarf Sek.stahl 2019'!I18)</f>
        <v>1138.2912210147324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2">
        <f>'Verbrauch je Träger 2050 var.'!E134-'Energiebedarf Sek.stahl var.'!E55-('Verbrauch je Träger 2019'!F135-'Energiebedarf Sek.stahl 2019'!E19)</f>
        <v>-3711.8696094735474</v>
      </c>
      <c r="F56" s="56">
        <f>'Verbrauch je Träger 2050 var.'!F134-'Energiebedarf Sek.stahl var.'!F55-('Verbrauch je Träger 2019'!G135-'Energiebedarf Sek.stahl 2019'!F19)</f>
        <v>-4525.7409979669837</v>
      </c>
      <c r="G56" s="53">
        <f>'Verbrauch je Träger 2050 var.'!G134-'Energiebedarf Sek.stahl var.'!G55-('Verbrauch je Träger 2019'!H135-'Energiebedarf Sek.stahl 2019'!G19)</f>
        <v>-935.18460773875813</v>
      </c>
      <c r="H56" s="55">
        <f>'Verbrauch je Träger 2050 var.'!H134-'Energiebedarf Sek.stahl var.'!H55-('Verbrauch je Träger 2019'!I135-'Energiebedarf Sek.stahl 2019'!H19)</f>
        <v>1268.221608589628</v>
      </c>
      <c r="I56" s="54">
        <f>'Verbrauch je Träger 2050 var.'!I134-'Energiebedarf Sek.stahl var.'!I55-('Verbrauch je Träger 2019'!J135-'Energiebedarf Sek.stahl 2019'!I19)</f>
        <v>577.55906735834424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2">
        <f>'Verbrauch je Träger 2050 var.'!E135-'Energiebedarf Sek.stahl var.'!E56-('Verbrauch je Träger 2019'!F136-'Energiebedarf Sek.stahl 2019'!E20)</f>
        <v>-1781.1885015468608</v>
      </c>
      <c r="F57" s="56">
        <f>'Verbrauch je Träger 2050 var.'!F135-'Energiebedarf Sek.stahl var.'!F56-('Verbrauch je Träger 2019'!G136-'Energiebedarf Sek.stahl 2019'!F20)</f>
        <v>-2171.7351832575073</v>
      </c>
      <c r="G57" s="53">
        <f>'Verbrauch je Träger 2050 var.'!G135-'Energiebedarf Sek.stahl var.'!G56-('Verbrauch je Träger 2019'!H136-'Energiebedarf Sek.stahl 2019'!G20)</f>
        <v>-448.76039445904371</v>
      </c>
      <c r="H57" s="55">
        <f>'Verbrauch je Träger 2050 var.'!H135-'Energiebedarf Sek.stahl var.'!H56-('Verbrauch je Träger 2019'!I136-'Energiebedarf Sek.stahl 2019'!H20)</f>
        <v>608.57249426751605</v>
      </c>
      <c r="I57" s="54">
        <f>'Verbrauch je Träger 2050 var.'!I135-'Energiebedarf Sek.stahl var.'!I56-('Verbrauch je Träger 2019'!J136-'Energiebedarf Sek.stahl 2019'!I20)</f>
        <v>277.149166855761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2">
        <f>'Verbrauch je Träger 2050 var.'!E136-'Energiebedarf Sek.stahl var.'!E57-('Verbrauch je Träger 2019'!F137-'Energiebedarf Sek.stahl 2019'!E21)</f>
        <v>-9542.0812582867566</v>
      </c>
      <c r="F58" s="56">
        <f>'Verbrauch je Träger 2050 var.'!F136-'Energiebedarf Sek.stahl var.'!F57-('Verbrauch je Träger 2019'!G137-'Energiebedarf Sek.stahl 2019'!F21)</f>
        <v>-11634.295624593788</v>
      </c>
      <c r="G58" s="53">
        <f>'Verbrauch je Träger 2050 var.'!G136-'Energiebedarf Sek.stahl var.'!G57-('Verbrauch je Träger 2019'!H137-'Energiebedarf Sek.stahl 2019'!G21)</f>
        <v>-2404.0735417448814</v>
      </c>
      <c r="H58" s="55">
        <f>'Verbrauch je Träger 2050 var.'!H136-'Energiebedarf Sek.stahl var.'!H57-('Verbrauch je Träger 2019'!I137-'Energiebedarf Sek.stahl 2019'!H21)</f>
        <v>3260.2097907188381</v>
      </c>
      <c r="I58" s="54">
        <f>'Verbrauch je Träger 2050 var.'!I136-'Energiebedarf Sek.stahl var.'!I57-('Verbrauch je Träger 2019'!J137-'Energiebedarf Sek.stahl 2019'!I21)</f>
        <v>1484.7276795844373</v>
      </c>
    </row>
    <row r="59" spans="3:9" x14ac:dyDescent="0.25">
      <c r="C59" s="8" t="str">
        <f t="shared" si="0"/>
        <v>Hungaria</v>
      </c>
      <c r="D59" s="8" t="str">
        <f t="shared" si="0"/>
        <v>Dunauijvaros</v>
      </c>
      <c r="E59" s="52">
        <f>'Verbrauch je Träger 2050 var.'!E137-'Energiebedarf Sek.stahl var.'!E58-('Verbrauch je Träger 2019'!F138-'Energiebedarf Sek.stahl 2019'!E22)</f>
        <v>-2544.5550022098014</v>
      </c>
      <c r="F59" s="56">
        <f>'Verbrauch je Träger 2050 var.'!F137-'Energiebedarf Sek.stahl var.'!F58-('Verbrauch je Träger 2019'!G138-'Energiebedarf Sek.stahl 2019'!F22)</f>
        <v>-3102.4788332250105</v>
      </c>
      <c r="G59" s="53">
        <f>'Verbrauch je Träger 2050 var.'!G137-'Energiebedarf Sek.stahl var.'!G58-('Verbrauch je Träger 2019'!H138-'Energiebedarf Sek.stahl 2019'!G22)</f>
        <v>-641.08627779863446</v>
      </c>
      <c r="H59" s="55">
        <f>'Verbrauch je Träger 2050 var.'!H137-'Energiebedarf Sek.stahl var.'!H58-('Verbrauch je Träger 2019'!I138-'Energiebedarf Sek.stahl 2019'!H22)</f>
        <v>869.38927752502286</v>
      </c>
      <c r="I59" s="54">
        <f>'Verbrauch je Träger 2050 var.'!I137-'Energiebedarf Sek.stahl var.'!I58-('Verbrauch je Träger 2019'!J138-'Energiebedarf Sek.stahl 2019'!I22)</f>
        <v>395.92738122251558</v>
      </c>
    </row>
    <row r="60" spans="3:9" x14ac:dyDescent="0.25">
      <c r="C60" s="8" t="str">
        <f t="shared" si="0"/>
        <v>Italy</v>
      </c>
      <c r="D60" s="8" t="str">
        <f t="shared" si="0"/>
        <v>Taranto</v>
      </c>
      <c r="E60" s="52">
        <f>'Verbrauch je Träger 2050 var.'!E138-'Energiebedarf Sek.stahl var.'!E59-('Verbrauch je Träger 2019'!F139-'Energiebedarf Sek.stahl 2019'!E23)</f>
        <v>-13517.948449239568</v>
      </c>
      <c r="F60" s="56">
        <f>'Verbrauch je Träger 2050 var.'!F138-'Energiebedarf Sek.stahl var.'!F59-('Verbrauch je Träger 2019'!G139-'Energiebedarf Sek.stahl 2019'!F23)</f>
        <v>-16481.918801507869</v>
      </c>
      <c r="G60" s="53">
        <f>'Verbrauch je Träger 2050 var.'!G138-'Energiebedarf Sek.stahl var.'!G59-('Verbrauch je Träger 2019'!H139-'Energiebedarf Sek.stahl 2019'!G23)</f>
        <v>-3405.7708508052456</v>
      </c>
      <c r="H60" s="55">
        <f>'Verbrauch je Träger 2050 var.'!H138-'Energiebedarf Sek.stahl var.'!H59-('Verbrauch je Träger 2019'!I139-'Energiebedarf Sek.stahl 2019'!H23)</f>
        <v>4618.6305368516842</v>
      </c>
      <c r="I60" s="54">
        <f>'Verbrauch je Träger 2050 var.'!I138-'Energiebedarf Sek.stahl var.'!I59-('Verbrauch je Träger 2019'!J139-'Energiebedarf Sek.stahl 2019'!I23)</f>
        <v>2103.3642127446183</v>
      </c>
    </row>
    <row r="61" spans="3:9" x14ac:dyDescent="0.25">
      <c r="C61" s="8" t="str">
        <f t="shared" si="0"/>
        <v>Netherlands</v>
      </c>
      <c r="D61" s="8" t="str">
        <f t="shared" si="0"/>
        <v>Ijmuiden</v>
      </c>
      <c r="E61" s="52">
        <f>'Verbrauch je Träger 2050 var.'!E139-'Energiebedarf Sek.stahl var.'!E60-('Verbrauch je Träger 2019'!F140-'Energiebedarf Sek.stahl 2019'!E24)</f>
        <v>-10838.213962537373</v>
      </c>
      <c r="F61" s="56">
        <f>'Verbrauch je Träger 2050 var.'!F139-'Energiebedarf Sek.stahl var.'!F60-('Verbrauch je Träger 2019'!G140-'Energiebedarf Sek.stahl 2019'!F24)</f>
        <v>-13214.620780267778</v>
      </c>
      <c r="G61" s="53">
        <f>'Verbrauch je Träger 2050 var.'!G139-'Energiebedarf Sek.stahl var.'!G60-('Verbrauch je Träger 2019'!H140-'Energiebedarf Sek.stahl 2019'!G24)</f>
        <v>-2730.6268644985557</v>
      </c>
      <c r="H61" s="55">
        <f>'Verbrauch je Träger 2050 var.'!H139-'Energiebedarf Sek.stahl var.'!H60-('Verbrauch je Träger 2019'!I140-'Energiebedarf Sek.stahl 2019'!H24)</f>
        <v>3703.0549539581461</v>
      </c>
      <c r="I61" s="54">
        <f>'Verbrauch je Träger 2050 var.'!I139-'Energiebedarf Sek.stahl var.'!I60-('Verbrauch je Träger 2019'!J140-'Energiebedarf Sek.stahl 2019'!I24)</f>
        <v>1686.4031893946521</v>
      </c>
    </row>
    <row r="62" spans="3:9" x14ac:dyDescent="0.25">
      <c r="C62" s="8" t="str">
        <f t="shared" si="0"/>
        <v>Poland</v>
      </c>
      <c r="D62" s="8" t="str">
        <f t="shared" si="0"/>
        <v>Krakow</v>
      </c>
      <c r="E62" s="52">
        <f>'Verbrauch je Träger 2050 var.'!E140-'Energiebedarf Sek.stahl var.'!E61-('Verbrauch je Träger 2019'!F141-'Energiebedarf Sek.stahl 2019'!E25)</f>
        <v>-4333.6952381385672</v>
      </c>
      <c r="F62" s="56">
        <f>'Verbrauch je Träger 2050 var.'!F140-'Energiebedarf Sek.stahl var.'!F61-('Verbrauch je Träger 2019'!G141-'Energiebedarf Sek.stahl 2019'!F25)</f>
        <v>-5283.9092628363469</v>
      </c>
      <c r="G62" s="53">
        <f>'Verbrauch je Träger 2050 var.'!G140-'Energiebedarf Sek.stahl var.'!G61-('Verbrauch je Träger 2019'!H141-'Energiebedarf Sek.stahl 2019'!G25)</f>
        <v>-1091.8500668757988</v>
      </c>
      <c r="H62" s="55">
        <f>'Verbrauch je Träger 2050 var.'!H140-'Energiebedarf Sek.stahl var.'!H61-('Verbrauch je Träger 2019'!I141-'Energiebedarf Sek.stahl 2019'!H25)</f>
        <v>1480.6786132848047</v>
      </c>
      <c r="I62" s="54">
        <f>'Verbrauch je Träger 2050 var.'!I140-'Energiebedarf Sek.stahl var.'!I61-('Verbrauch je Träger 2019'!J141-'Energiebedarf Sek.stahl 2019'!I25)</f>
        <v>674.31382114459757</v>
      </c>
    </row>
    <row r="63" spans="3:9" x14ac:dyDescent="0.25">
      <c r="C63" s="8" t="str">
        <f t="shared" si="0"/>
        <v>Poland</v>
      </c>
      <c r="D63" s="8" t="str">
        <f t="shared" si="0"/>
        <v>Dabrowa Gornicza</v>
      </c>
      <c r="E63" s="52">
        <f>'Verbrauch je Träger 2050 var.'!E141-'Energiebedarf Sek.stahl var.'!E62-('Verbrauch je Träger 2019'!F142-'Energiebedarf Sek.stahl 2019'!E26)</f>
        <v>-4333.6952381385672</v>
      </c>
      <c r="F63" s="56">
        <f>'Verbrauch je Träger 2050 var.'!F141-'Energiebedarf Sek.stahl var.'!F62-('Verbrauch je Träger 2019'!G142-'Energiebedarf Sek.stahl 2019'!F26)</f>
        <v>-5283.9092628363469</v>
      </c>
      <c r="G63" s="53">
        <f>'Verbrauch je Träger 2050 var.'!G141-'Energiebedarf Sek.stahl var.'!G62-('Verbrauch je Träger 2019'!H142-'Energiebedarf Sek.stahl 2019'!G26)</f>
        <v>-1091.8500668757988</v>
      </c>
      <c r="H63" s="55">
        <f>'Verbrauch je Träger 2050 var.'!H141-'Energiebedarf Sek.stahl var.'!H62-('Verbrauch je Träger 2019'!I142-'Energiebedarf Sek.stahl 2019'!H26)</f>
        <v>1480.6786132848047</v>
      </c>
      <c r="I63" s="54">
        <f>'Verbrauch je Träger 2050 var.'!I141-'Energiebedarf Sek.stahl var.'!I62-('Verbrauch je Träger 2019'!J142-'Energiebedarf Sek.stahl 2019'!I26)</f>
        <v>674.31382114459757</v>
      </c>
    </row>
    <row r="64" spans="3:9" x14ac:dyDescent="0.25">
      <c r="C64" s="8" t="str">
        <f t="shared" si="0"/>
        <v>Romania</v>
      </c>
      <c r="D64" s="8" t="str">
        <f t="shared" si="0"/>
        <v>Galati</v>
      </c>
      <c r="E64" s="52">
        <f>'Verbrauch je Träger 2050 var.'!E142-'Energiebedarf Sek.stahl var.'!E63-('Verbrauch je Träger 2019'!F143-'Energiebedarf Sek.stahl 2019'!E27)</f>
        <v>-3260.2110965813076</v>
      </c>
      <c r="F64" s="56">
        <f>'Verbrauch je Träger 2050 var.'!F142-'Energiebedarf Sek.stahl var.'!F63-('Verbrauch je Träger 2019'!G143-'Energiebedarf Sek.stahl 2019'!F27)</f>
        <v>-3975.0510050695439</v>
      </c>
      <c r="G64" s="53">
        <f>'Verbrauch je Träger 2050 var.'!G142-'Energiebedarf Sek.stahl var.'!G63-('Verbrauch je Träger 2019'!H143-'Energiebedarf Sek.stahl 2019'!G27)</f>
        <v>-821.39179342950047</v>
      </c>
      <c r="H64" s="55">
        <f>'Verbrauch je Träger 2050 var.'!H142-'Energiebedarf Sek.stahl var.'!H63-('Verbrauch je Träger 2019'!I143-'Energiebedarf Sek.stahl 2019'!H27)</f>
        <v>1113.905011828936</v>
      </c>
      <c r="I64" s="54">
        <f>'Verbrauch je Träger 2050 var.'!I142-'Energiebedarf Sek.stahl var.'!I63-('Verbrauch je Träger 2019'!J143-'Energiebedarf Sek.stahl 2019'!I27)</f>
        <v>507.28195719134874</v>
      </c>
    </row>
    <row r="65" spans="3:9" x14ac:dyDescent="0.25">
      <c r="C65" s="8" t="str">
        <f t="shared" si="0"/>
        <v>Slovakia</v>
      </c>
      <c r="D65" s="8" t="str">
        <f t="shared" si="0"/>
        <v>Kosice</v>
      </c>
      <c r="E65" s="52">
        <f>'Verbrauch je Träger 2050 var.'!E143-'Energiebedarf Sek.stahl var.'!E64-('Verbrauch je Träger 2019'!F144-'Energiebedarf Sek.stahl 2019'!E28)</f>
        <v>-7156.5609437150661</v>
      </c>
      <c r="F65" s="56">
        <f>'Verbrauch je Träger 2050 var.'!F143-'Energiebedarf Sek.stahl var.'!F64-('Verbrauch je Träger 2019'!G144-'Energiebedarf Sek.stahl 2019'!F28)</f>
        <v>-8725.7217184453402</v>
      </c>
      <c r="G65" s="53">
        <f>'Verbrauch je Träger 2050 var.'!G143-'Energiebedarf Sek.stahl var.'!G64-('Verbrauch je Träger 2019'!H144-'Energiebedarf Sek.stahl 2019'!G28)</f>
        <v>-1803.055156308661</v>
      </c>
      <c r="H65" s="55">
        <f>'Verbrauch je Träger 2050 var.'!H143-'Energiebedarf Sek.stahl var.'!H64-('Verbrauch je Träger 2019'!I144-'Energiebedarf Sek.stahl 2019'!H28)</f>
        <v>2445.157343039129</v>
      </c>
      <c r="I65" s="54">
        <f>'Verbrauch je Träger 2050 var.'!I143-'Energiebedarf Sek.stahl var.'!I64-('Verbrauch je Träger 2019'!J144-'Energiebedarf Sek.stahl 2019'!I28)</f>
        <v>1113.5457596883271</v>
      </c>
    </row>
    <row r="66" spans="3:9" x14ac:dyDescent="0.25">
      <c r="C66" s="8" t="str">
        <f t="shared" si="0"/>
        <v>Spain</v>
      </c>
      <c r="D66" s="8" t="str">
        <f t="shared" si="0"/>
        <v>Gijon</v>
      </c>
      <c r="E66" s="52">
        <f>'Verbrauch je Träger 2050 var.'!E144-'Energiebedarf Sek.stahl var.'!E65-('Verbrauch je Träger 2019'!F145-'Energiebedarf Sek.stahl 2019'!E29)</f>
        <v>-3777.0738314051741</v>
      </c>
      <c r="F66" s="56">
        <f>'Verbrauch je Träger 2050 var.'!F144-'Energiebedarf Sek.stahl var.'!F65-('Verbrauch je Träger 2019'!G145-'Energiebedarf Sek.stahl 2019'!F29)</f>
        <v>-4605.2420180683739</v>
      </c>
      <c r="G66" s="53">
        <f>'Verbrauch je Träger 2050 var.'!G144-'Energiebedarf Sek.stahl var.'!G65-('Verbrauch je Träger 2019'!H145-'Energiebedarf Sek.stahl 2019'!G29)</f>
        <v>-951.61244360734736</v>
      </c>
      <c r="H66" s="55">
        <f>'Verbrauch je Träger 2050 var.'!H144-'Energiebedarf Sek.stahl var.'!H65-('Verbrauch je Träger 2019'!I145-'Energiebedarf Sek.stahl 2019'!H29)</f>
        <v>1290.4997088262062</v>
      </c>
      <c r="I66" s="54">
        <f>'Verbrauch je Träger 2050 var.'!I144-'Energiebedarf Sek.stahl var.'!I65-('Verbrauch je Träger 2019'!J145-'Energiebedarf Sek.stahl 2019'!I29)</f>
        <v>587.70470650217294</v>
      </c>
    </row>
    <row r="67" spans="3:9" x14ac:dyDescent="0.25">
      <c r="C67" s="8" t="str">
        <f t="shared" si="0"/>
        <v>Spain</v>
      </c>
      <c r="D67" s="8" t="str">
        <f t="shared" si="0"/>
        <v>Aviles</v>
      </c>
      <c r="E67" s="52">
        <f>'Verbrauch je Träger 2050 var.'!E145-'Energiebedarf Sek.stahl var.'!E66-('Verbrauch je Träger 2019'!F146-'Energiebedarf Sek.stahl 2019'!E30)</f>
        <v>-3777.0738314051741</v>
      </c>
      <c r="F67" s="56">
        <f>'Verbrauch je Träger 2050 var.'!F145-'Energiebedarf Sek.stahl var.'!F66-('Verbrauch je Träger 2019'!G146-'Energiebedarf Sek.stahl 2019'!F30)</f>
        <v>-4605.2420180683739</v>
      </c>
      <c r="G67" s="53">
        <f>'Verbrauch je Träger 2050 var.'!G145-'Energiebedarf Sek.stahl var.'!G66-('Verbrauch je Träger 2019'!H146-'Energiebedarf Sek.stahl 2019'!G30)</f>
        <v>-951.61244360734736</v>
      </c>
      <c r="H67" s="55">
        <f>'Verbrauch je Träger 2050 var.'!H145-'Energiebedarf Sek.stahl var.'!H66-('Verbrauch je Träger 2019'!I146-'Energiebedarf Sek.stahl 2019'!H30)</f>
        <v>1290.4997088262062</v>
      </c>
      <c r="I67" s="54">
        <f>'Verbrauch je Träger 2050 var.'!I145-'Energiebedarf Sek.stahl var.'!I66-('Verbrauch je Träger 2019'!J146-'Energiebedarf Sek.stahl 2019'!I30)</f>
        <v>587.70470650217294</v>
      </c>
    </row>
    <row r="68" spans="3:9" x14ac:dyDescent="0.25">
      <c r="C68" s="8" t="str">
        <f t="shared" si="0"/>
        <v>Sweden</v>
      </c>
      <c r="D68" s="8" t="str">
        <f t="shared" si="0"/>
        <v>Lulea</v>
      </c>
      <c r="E68" s="52">
        <f>'Verbrauch je Träger 2050 var.'!E146-'Energiebedarf Sek.stahl var.'!E67-('Verbrauch je Träger 2019'!F147-'Energiebedarf Sek.stahl 2019'!E31)</f>
        <v>-3657.7978156765889</v>
      </c>
      <c r="F68" s="56">
        <f>'Verbrauch je Träger 2050 var.'!F146-'Energiebedarf Sek.stahl var.'!F67-('Verbrauch je Träger 2019'!G147-'Energiebedarf Sek.stahl 2019'!F31)</f>
        <v>-4459.8133227609515</v>
      </c>
      <c r="G68" s="53">
        <f>'Verbrauch je Träger 2050 var.'!G146-'Energiebedarf Sek.stahl var.'!G67-('Verbrauch je Träger 2019'!H147-'Energiebedarf Sek.stahl 2019'!G31)</f>
        <v>-921.56152433553734</v>
      </c>
      <c r="H68" s="55">
        <f>'Verbrauch je Träger 2050 var.'!H146-'Energiebedarf Sek.stahl var.'!H67-('Verbrauch je Träger 2019'!I147-'Energiebedarf Sek.stahl 2019'!H31)</f>
        <v>1249.7470864422203</v>
      </c>
      <c r="I68" s="54">
        <f>'Verbrauch je Träger 2050 var.'!I146-'Energiebedarf Sek.stahl var.'!I67-('Verbrauch je Träger 2019'!J147-'Energiebedarf Sek.stahl 2019'!I31)</f>
        <v>569.1456105073662</v>
      </c>
    </row>
    <row r="69" spans="3:9" x14ac:dyDescent="0.25">
      <c r="C69" s="8" t="str">
        <f t="shared" si="0"/>
        <v>Sweden</v>
      </c>
      <c r="D69" s="8" t="str">
        <f t="shared" si="0"/>
        <v>Oxeloesund</v>
      </c>
      <c r="E69" s="52">
        <f>'Verbrauch je Träger 2050 var.'!E147-'Energiebedarf Sek.stahl var.'!E68-('Verbrauch je Träger 2019'!F148-'Energiebedarf Sek.stahl 2019'!E32)</f>
        <v>-2385.5203145716891</v>
      </c>
      <c r="F69" s="56">
        <f>'Verbrauch je Träger 2050 var.'!F147-'Energiebedarf Sek.stahl var.'!F68-('Verbrauch je Träger 2019'!G148-'Energiebedarf Sek.stahl 2019'!F32)</f>
        <v>-2908.5739061484469</v>
      </c>
      <c r="G69" s="53">
        <f>'Verbrauch je Träger 2050 var.'!G147-'Energiebedarf Sek.stahl var.'!G68-('Verbrauch je Träger 2019'!H148-'Energiebedarf Sek.stahl 2019'!G32)</f>
        <v>-601.01838543622034</v>
      </c>
      <c r="H69" s="55">
        <f>'Verbrauch je Träger 2050 var.'!H147-'Energiebedarf Sek.stahl var.'!H68-('Verbrauch je Träger 2019'!I148-'Energiebedarf Sek.stahl 2019'!H32)</f>
        <v>815.05244767970953</v>
      </c>
      <c r="I69" s="54">
        <f>'Verbrauch je Träger 2050 var.'!I147-'Energiebedarf Sek.stahl var.'!I68-('Verbrauch je Träger 2019'!J148-'Energiebedarf Sek.stahl 2019'!I32)</f>
        <v>371.18191989610932</v>
      </c>
    </row>
    <row r="70" spans="3:9" x14ac:dyDescent="0.25">
      <c r="C70" s="8" t="str">
        <f t="shared" si="0"/>
        <v>United Kingdom</v>
      </c>
      <c r="D70" s="8" t="str">
        <f t="shared" si="0"/>
        <v>Port Talbot</v>
      </c>
      <c r="E70" s="52">
        <f>'Verbrauch je Träger 2050 var.'!E148-'Energiebedarf Sek.stahl var.'!E69-('Verbrauch je Träger 2019'!F149-'Energiebedarf Sek.stahl 2019'!E33)</f>
        <v>-6019.4629271025606</v>
      </c>
      <c r="F70" s="56">
        <f>'Verbrauch je Träger 2050 var.'!F148-'Energiebedarf Sek.stahl var.'!F69-('Verbrauch je Träger 2019'!G149-'Energiebedarf Sek.stahl 2019'!F33)</f>
        <v>-7339.301489847915</v>
      </c>
      <c r="G70" s="53">
        <f>'Verbrauch je Träger 2050 var.'!G148-'Energiebedarf Sek.stahl var.'!G69-('Verbrauch je Träger 2019'!H149-'Energiebedarf Sek.stahl 2019'!G33)</f>
        <v>-1516.5697259173958</v>
      </c>
      <c r="H70" s="55">
        <f>'Verbrauch je Träger 2050 var.'!H148-'Energiebedarf Sek.stahl var.'!H69-('Verbrauch je Träger 2019'!I149-'Energiebedarf Sek.stahl 2019'!H33)</f>
        <v>2056.6490096451325</v>
      </c>
      <c r="I70" s="54">
        <f>'Verbrauch je Träger 2050 var.'!I148-'Energiebedarf Sek.stahl var.'!I69-('Verbrauch je Träger 2019'!J149-'Energiebedarf Sek.stahl 2019'!I33)</f>
        <v>936.61571120451481</v>
      </c>
    </row>
    <row r="71" spans="3:9" x14ac:dyDescent="0.25">
      <c r="C71" s="8" t="str">
        <f t="shared" si="0"/>
        <v>United Kingdom</v>
      </c>
      <c r="D71" s="8" t="str">
        <f t="shared" si="0"/>
        <v>Scunthorpe</v>
      </c>
      <c r="E71" s="52">
        <f>'Verbrauch je Träger 2050 var.'!E149-'Energiebedarf Sek.stahl var.'!E70-('Verbrauch je Träger 2019'!F150-'Energiebedarf Sek.stahl 2019'!E34)</f>
        <v>-4452.9712538671511</v>
      </c>
      <c r="F71" s="56">
        <f>'Verbrauch je Träger 2050 var.'!F149-'Energiebedarf Sek.stahl var.'!F70-('Verbrauch je Träger 2019'!G150-'Energiebedarf Sek.stahl 2019'!F34)</f>
        <v>-5429.3379581437675</v>
      </c>
      <c r="G71" s="53">
        <f>'Verbrauch je Träger 2050 var.'!G149-'Energiebedarf Sek.stahl var.'!G70-('Verbrauch je Träger 2019'!H150-'Energiebedarf Sek.stahl 2019'!G34)</f>
        <v>-1121.9009861476088</v>
      </c>
      <c r="H71" s="55">
        <f>'Verbrauch je Träger 2050 var.'!H149-'Energiebedarf Sek.stahl var.'!H70-('Verbrauch je Träger 2019'!I150-'Energiebedarf Sek.stahl 2019'!H34)</f>
        <v>1521.4312356687906</v>
      </c>
      <c r="I71" s="54">
        <f>'Verbrauch je Träger 2050 var.'!I149-'Energiebedarf Sek.stahl var.'!I70-('Verbrauch je Träger 2019'!J150-'Energiebedarf Sek.stahl 2019'!I34)</f>
        <v>692.87291713940249</v>
      </c>
    </row>
    <row r="72" spans="3:9" x14ac:dyDescent="0.25">
      <c r="G72" t="s">
        <v>123</v>
      </c>
    </row>
    <row r="74" spans="3:9" ht="42" customHeight="1" x14ac:dyDescent="0.35">
      <c r="C74" s="78" t="s">
        <v>135</v>
      </c>
      <c r="D74" s="78"/>
      <c r="E74" s="78"/>
      <c r="F74" s="78"/>
      <c r="G74" s="78"/>
      <c r="H74" s="78"/>
      <c r="I74" s="78"/>
    </row>
    <row r="76" spans="3:9" ht="15.75" x14ac:dyDescent="0.25">
      <c r="E76" s="86" t="s">
        <v>47</v>
      </c>
      <c r="F76" s="86"/>
      <c r="G76" s="86" t="s">
        <v>43</v>
      </c>
      <c r="H76" s="86"/>
      <c r="I76" s="86"/>
    </row>
    <row r="77" spans="3:9" x14ac:dyDescent="0.25">
      <c r="C77" s="15" t="s">
        <v>55</v>
      </c>
      <c r="D77" s="15" t="s">
        <v>56</v>
      </c>
      <c r="E77" s="70" t="str">
        <f>Studienliste!$F$17</f>
        <v>ISI-05 13</v>
      </c>
      <c r="F77" s="71" t="s">
        <v>51</v>
      </c>
      <c r="G77" s="72" t="str">
        <f>Studienliste!$F$10</f>
        <v>OTTO-01 17</v>
      </c>
      <c r="H77" s="73" t="str">
        <f>Studienliste!$F$8</f>
        <v>TUD-02 20</v>
      </c>
      <c r="I77" s="74" t="str">
        <f>F77</f>
        <v>anderes Projekt</v>
      </c>
    </row>
    <row r="78" spans="3:9" x14ac:dyDescent="0.25">
      <c r="C78" s="8" t="str">
        <f t="shared" ref="C78:D106" si="1">C7</f>
        <v>Austria</v>
      </c>
      <c r="D78" s="8" t="str">
        <f t="shared" si="1"/>
        <v>Donawitz</v>
      </c>
      <c r="E78" s="52">
        <f>'Verbrauch je Träger 2050 var.'!E121-'Energiebedarf Sek.stahl var.'!E77-('Verbrauch je Träger 2019'!F122-'Energiebedarf Sek.stahl 2019'!E6)</f>
        <v>-6779.4749070063699</v>
      </c>
      <c r="F78" s="56">
        <f>'Verbrauch je Träger 2050 var.'!F121-'Energiebedarf Sek.stahl var.'!F77-('Verbrauch je Träger 2019'!G122-'Energiebedarf Sek.stahl 2019'!F6)</f>
        <v>-8265.9551006369438</v>
      </c>
      <c r="G78" s="53">
        <f>'Verbrauch je Träger 2050 var.'!G121-'Energiebedarf Sek.stahl var.'!G77-('Verbrauch je Träger 2019'!H122-'Energiebedarf Sek.stahl 2019'!G6)</f>
        <v>-2274.0133189612934</v>
      </c>
      <c r="H78" s="55">
        <f>'Verbrauch je Träger 2050 var.'!H121-'Energiebedarf Sek.stahl var.'!H77-('Verbrauch je Träger 2019'!I122-'Energiebedarf Sek.stahl 2019'!H6)</f>
        <v>1457.0014547770697</v>
      </c>
      <c r="I78" s="54">
        <f>'Verbrauch je Träger 2050 var.'!I121-'Energiebedarf Sek.stahl var.'!I77-('Verbrauch je Träger 2019'!J122-'Energiebedarf Sek.stahl 2019'!I6)</f>
        <v>400.39142365850876</v>
      </c>
    </row>
    <row r="79" spans="3:9" x14ac:dyDescent="0.25">
      <c r="C79" s="8" t="str">
        <f t="shared" si="1"/>
        <v>Austria</v>
      </c>
      <c r="D79" s="8" t="str">
        <f t="shared" si="1"/>
        <v>Linz</v>
      </c>
      <c r="E79" s="52">
        <f>'Verbrauch je Träger 2050 var.'!E122-'Energiebedarf Sek.stahl var.'!E78-('Verbrauch je Träger 2019'!F123-'Energiebedarf Sek.stahl 2019'!E7)</f>
        <v>-6779.4749070063699</v>
      </c>
      <c r="F79" s="56">
        <f>'Verbrauch je Träger 2050 var.'!F122-'Energiebedarf Sek.stahl var.'!F78-('Verbrauch je Träger 2019'!G123-'Energiebedarf Sek.stahl 2019'!F7)</f>
        <v>-8265.9551006369438</v>
      </c>
      <c r="G79" s="53">
        <f>'Verbrauch je Träger 2050 var.'!G122-'Energiebedarf Sek.stahl var.'!G78-('Verbrauch je Träger 2019'!H123-'Energiebedarf Sek.stahl 2019'!G7)</f>
        <v>-2274.0133189612934</v>
      </c>
      <c r="H79" s="55">
        <f>'Verbrauch je Träger 2050 var.'!H122-'Energiebedarf Sek.stahl var.'!H78-('Verbrauch je Träger 2019'!I123-'Energiebedarf Sek.stahl 2019'!H7)</f>
        <v>1457.0014547770697</v>
      </c>
      <c r="I79" s="54">
        <f>'Verbrauch je Träger 2050 var.'!I122-'Energiebedarf Sek.stahl var.'!I78-('Verbrauch je Träger 2019'!J123-'Energiebedarf Sek.stahl 2019'!I7)</f>
        <v>400.39142365850876</v>
      </c>
    </row>
    <row r="80" spans="3:9" x14ac:dyDescent="0.25">
      <c r="C80" s="8" t="str">
        <f t="shared" si="1"/>
        <v>Belgium</v>
      </c>
      <c r="D80" s="8" t="str">
        <f t="shared" si="1"/>
        <v>Ghent</v>
      </c>
      <c r="E80" s="52">
        <f>'Verbrauch je Träger 2050 var.'!E123-'Energiebedarf Sek.stahl var.'!E79-('Verbrauch je Träger 2019'!F124-'Energiebedarf Sek.stahl 2019'!E8)</f>
        <v>-9792.7745144936962</v>
      </c>
      <c r="F80" s="56">
        <f>'Verbrauch je Träger 2050 var.'!F123-'Energiebedarf Sek.stahl var.'!F79-('Verbrauch je Träger 2019'!G124-'Energiebedarf Sek.stahl 2019'!F8)</f>
        <v>-11939.956347328745</v>
      </c>
      <c r="G80" s="53">
        <f>'Verbrauch je Träger 2050 var.'!G123-'Energiebedarf Sek.stahl var.'!G79-('Verbrauch je Träger 2019'!H124-'Energiebedarf Sek.stahl 2019'!G8)</f>
        <v>-3284.7528726051023</v>
      </c>
      <c r="H80" s="55">
        <f>'Verbrauch je Träger 2050 var.'!H123-'Energiebedarf Sek.stahl var.'!H79-('Verbrauch je Träger 2019'!I124-'Energiebedarf Sek.stahl 2019'!H8)</f>
        <v>2104.6005641492266</v>
      </c>
      <c r="I80" s="54">
        <f>'Verbrauch je Träger 2050 var.'!I123-'Energiebedarf Sek.stahl var.'!I79-('Verbrauch je Träger 2019'!J124-'Energiebedarf Sek.stahl 2019'!I8)</f>
        <v>578.35495863739015</v>
      </c>
    </row>
    <row r="81" spans="3:9" x14ac:dyDescent="0.25">
      <c r="C81" s="8" t="str">
        <f t="shared" si="1"/>
        <v>Czech Republic</v>
      </c>
      <c r="D81" s="8" t="str">
        <f t="shared" si="1"/>
        <v>Trinec</v>
      </c>
      <c r="E81" s="52">
        <f>'Verbrauch je Träger 2050 var.'!E124-'Energiebedarf Sek.stahl var.'!E80-('Verbrauch je Träger 2019'!F125-'Energiebedarf Sek.stahl 2019'!E9)</f>
        <v>-4641.2360680618758</v>
      </c>
      <c r="F81" s="56">
        <f>'Verbrauch je Träger 2050 var.'!F124-'Energiebedarf Sek.stahl var.'!F80-('Verbrauch je Träger 2019'!G125-'Energiebedarf Sek.stahl 2019'!F9)</f>
        <v>-5658.8820633303012</v>
      </c>
      <c r="G81" s="53">
        <f>'Verbrauch je Träger 2050 var.'!G124-'Energiebedarf Sek.stahl var.'!G80-('Verbrauch je Träger 2019'!H125-'Energiebedarf Sek.stahl 2019'!G9)</f>
        <v>-1556.7920495300878</v>
      </c>
      <c r="H81" s="55">
        <f>'Verbrauch je Träger 2050 var.'!H124-'Energiebedarf Sek.stahl var.'!H80-('Verbrauch je Träger 2019'!I125-'Energiebedarf Sek.stahl 2019'!H9)</f>
        <v>997.46481783439503</v>
      </c>
      <c r="I81" s="54">
        <f>'Verbrauch je Träger 2050 var.'!I124-'Energiebedarf Sek.stahl var.'!I80-('Verbrauch je Träger 2019'!J125-'Energiebedarf Sek.stahl 2019'!I9)</f>
        <v>274.10841434135409</v>
      </c>
    </row>
    <row r="82" spans="3:9" x14ac:dyDescent="0.25">
      <c r="C82" s="8" t="str">
        <f t="shared" si="1"/>
        <v>Finland</v>
      </c>
      <c r="D82" s="8" t="str">
        <f t="shared" si="1"/>
        <v>Raahe</v>
      </c>
      <c r="E82" s="52">
        <f>'Verbrauch je Träger 2050 var.'!E125-'Energiebedarf Sek.stahl var.'!E81-('Verbrauch je Träger 2019'!F126-'Energiebedarf Sek.stahl 2019'!E10)</f>
        <v>-4671.7823371896548</v>
      </c>
      <c r="F82" s="56">
        <f>'Verbrauch je Träger 2050 var.'!F125-'Energiebedarf Sek.stahl var.'!F81-('Verbrauch je Träger 2019'!G126-'Energiebedarf Sek.stahl 2019'!F10)</f>
        <v>-5696.1259638632537</v>
      </c>
      <c r="G82" s="53">
        <f>'Verbrauch je Träger 2050 var.'!G125-'Energiebedarf Sek.stahl var.'!G81-('Verbrauch je Träger 2019'!H126-'Energiebedarf Sek.stahl 2019'!G10)</f>
        <v>-1567.0380676648192</v>
      </c>
      <c r="H82" s="55">
        <f>'Verbrauch je Träger 2050 var.'!H125-'Energiebedarf Sek.stahl var.'!H81-('Verbrauch je Träger 2019'!I126-'Energiebedarf Sek.stahl 2019'!H10)</f>
        <v>1004.0296269335759</v>
      </c>
      <c r="I82" s="54">
        <f>'Verbrauch je Träger 2050 var.'!I125-'Energiebedarf Sek.stahl var.'!I81-('Verbrauch je Träger 2019'!J126-'Energiebedarf Sek.stahl 2019'!I10)</f>
        <v>275.9124573315994</v>
      </c>
    </row>
    <row r="83" spans="3:9" x14ac:dyDescent="0.25">
      <c r="C83" s="8" t="str">
        <f t="shared" si="1"/>
        <v>France</v>
      </c>
      <c r="D83" s="8" t="str">
        <f t="shared" si="1"/>
        <v>Fos-Sur-Mer</v>
      </c>
      <c r="E83" s="52">
        <f>'Verbrauch je Träger 2050 var.'!E126-'Energiebedarf Sek.stahl var.'!E82-('Verbrauch je Träger 2019'!F127-'Energiebedarf Sek.stahl 2019'!E11)</f>
        <v>-6738.1476017158475</v>
      </c>
      <c r="F83" s="56">
        <f>'Verbrauch je Träger 2050 var.'!F126-'Energiebedarf Sek.stahl var.'!F82-('Verbrauch je Träger 2019'!G127-'Energiebedarf Sek.stahl 2019'!F11)</f>
        <v>-8215.5662940335387</v>
      </c>
      <c r="G83" s="53">
        <f>'Verbrauch je Träger 2050 var.'!G126-'Energiebedarf Sek.stahl var.'!G82-('Verbrauch je Träger 2019'!H127-'Energiebedarf Sek.stahl 2019'!G11)</f>
        <v>-2260.1510591319529</v>
      </c>
      <c r="H83" s="55">
        <f>'Verbrauch je Träger 2050 var.'!H126-'Energiebedarf Sek.stahl var.'!H82-('Verbrauch je Träger 2019'!I127-'Energiebedarf Sek.stahl 2019'!H11)</f>
        <v>1448.1196542311209</v>
      </c>
      <c r="I83" s="54">
        <f>'Verbrauch je Träger 2050 var.'!I126-'Energiebedarf Sek.stahl var.'!I82-('Verbrauch je Träger 2019'!J127-'Energiebedarf Sek.stahl 2019'!I11)</f>
        <v>397.95065961288401</v>
      </c>
    </row>
    <row r="84" spans="3:9" x14ac:dyDescent="0.25">
      <c r="C84" s="8" t="str">
        <f t="shared" si="1"/>
        <v>France</v>
      </c>
      <c r="D84" s="8" t="str">
        <f t="shared" si="1"/>
        <v>Dunkerque</v>
      </c>
      <c r="E84" s="52">
        <f>'Verbrauch je Träger 2050 var.'!E127-'Energiebedarf Sek.stahl var.'!E83-('Verbrauch je Träger 2019'!F128-'Energiebedarf Sek.stahl 2019'!E12)</f>
        <v>-12308.34961913428</v>
      </c>
      <c r="F84" s="56">
        <f>'Verbrauch je Träger 2050 var.'!F127-'Energiebedarf Sek.stahl var.'!F83-('Verbrauch je Träger 2019'!G128-'Energiebedarf Sek.stahl 2019'!F12)</f>
        <v>-15007.101097101266</v>
      </c>
      <c r="G84" s="53">
        <f>'Verbrauch je Träger 2050 var.'!G127-'Energiebedarf Sek.stahl var.'!G83-('Verbrauch je Träger 2019'!H128-'Energiebedarf Sek.stahl 2019'!G12)</f>
        <v>-4128.5426013476972</v>
      </c>
      <c r="H84" s="55">
        <f>'Verbrauch je Träger 2050 var.'!H127-'Energiebedarf Sek.stahl var.'!H83-('Verbrauch je Träger 2019'!I128-'Energiebedarf Sek.stahl 2019'!H12)</f>
        <v>2645.2319017288446</v>
      </c>
      <c r="I84" s="54">
        <f>'Verbrauch je Träger 2050 var.'!I127-'Energiebedarf Sek.stahl var.'!I83-('Verbrauch je Träger 2019'!J128-'Energiebedarf Sek.stahl 2019'!I12)</f>
        <v>726.92320489286794</v>
      </c>
    </row>
    <row r="85" spans="3:9" x14ac:dyDescent="0.25">
      <c r="C85" s="8" t="str">
        <f t="shared" si="1"/>
        <v>Germany</v>
      </c>
      <c r="D85" s="8" t="str">
        <f t="shared" si="1"/>
        <v>Bremen</v>
      </c>
      <c r="E85" s="52">
        <f>'Verbrauch je Träger 2050 var.'!E128-'Energiebedarf Sek.stahl var.'!E84-('Verbrauch je Träger 2019'!F129-'Energiebedarf Sek.stahl 2019'!E13)</f>
        <v>-5929.569889509944</v>
      </c>
      <c r="F85" s="56">
        <f>'Verbrauch je Träger 2050 var.'!F128-'Energiebedarf Sek.stahl var.'!F84-('Verbrauch je Träger 2019'!G129-'Energiebedarf Sek.stahl 2019'!F13)</f>
        <v>-7229.6983387495138</v>
      </c>
      <c r="G85" s="53">
        <f>'Verbrauch je Träger 2050 var.'!G128-'Energiebedarf Sek.stahl var.'!G84-('Verbrauch je Träger 2019'!H129-'Energiebedarf Sek.stahl 2019'!G13)</f>
        <v>-1988.9329320361157</v>
      </c>
      <c r="H85" s="55">
        <f>'Verbrauch je Träger 2050 var.'!H128-'Energiebedarf Sek.stahl var.'!H84-('Verbrauch je Träger 2019'!I129-'Energiebedarf Sek.stahl 2019'!H13)</f>
        <v>1274.3452957233849</v>
      </c>
      <c r="I85" s="54">
        <f>'Verbrauch je Träger 2050 var.'!I128-'Energiebedarf Sek.stahl var.'!I84-('Verbrauch je Träger 2019'!J129-'Energiebedarf Sek.stahl 2019'!I13)</f>
        <v>350.19658045933738</v>
      </c>
    </row>
    <row r="86" spans="3:9" x14ac:dyDescent="0.25">
      <c r="C86" s="8" t="str">
        <f t="shared" si="1"/>
        <v>Germany</v>
      </c>
      <c r="D86" s="8" t="str">
        <f t="shared" si="1"/>
        <v>Voelklingen</v>
      </c>
      <c r="E86" s="52">
        <f>'Verbrauch je Träger 2050 var.'!E129-'Energiebedarf Sek.stahl var.'!E85-('Verbrauch je Träger 2019'!F130-'Energiebedarf Sek.stahl 2019'!E14)</f>
        <v>-4998.8071007929284</v>
      </c>
      <c r="F86" s="56">
        <f>'Verbrauch je Träger 2050 var.'!F129-'Energiebedarf Sek.stahl var.'!F85-('Verbrauch je Träger 2019'!G130-'Energiebedarf Sek.stahl 2019'!F14)</f>
        <v>-6094.8547813336827</v>
      </c>
      <c r="G86" s="53">
        <f>'Verbrauch je Träger 2050 var.'!G129-'Energiebedarf Sek.stahl var.'!G85-('Verbrauch je Träger 2019'!H130-'Energiebedarf Sek.stahl 2019'!G14)</f>
        <v>-1676.7307324013564</v>
      </c>
      <c r="H86" s="55">
        <f>'Verbrauch je Träger 2050 var.'!H129-'Energiebedarf Sek.stahl var.'!H85-('Verbrauch je Träger 2019'!I130-'Energiebedarf Sek.stahl 2019'!H14)</f>
        <v>1074.3117008189265</v>
      </c>
      <c r="I86" s="54">
        <f>'Verbrauch je Träger 2050 var.'!I129-'Energiebedarf Sek.stahl var.'!I85-('Verbrauch je Träger 2019'!J130-'Energiebedarf Sek.stahl 2019'!I14)</f>
        <v>295.22632934481135</v>
      </c>
    </row>
    <row r="87" spans="3:9" x14ac:dyDescent="0.25">
      <c r="C87" s="8" t="str">
        <f t="shared" si="1"/>
        <v>Germany</v>
      </c>
      <c r="D87" s="8" t="str">
        <f t="shared" si="1"/>
        <v>Eisenhuettenstadt</v>
      </c>
      <c r="E87" s="52">
        <f>'Verbrauch je Träger 2050 var.'!E130-'Energiebedarf Sek.stahl var.'!E86-('Verbrauch je Träger 2019'!F131-'Energiebedarf Sek.stahl 2019'!E15)</f>
        <v>-3863.2046249837522</v>
      </c>
      <c r="F87" s="56">
        <f>'Verbrauch je Träger 2050 var.'!F130-'Energiebedarf Sek.stahl var.'!F86-('Verbrauch je Träger 2019'!G131-'Energiebedarf Sek.stahl 2019'!F15)</f>
        <v>-4710.2580085792297</v>
      </c>
      <c r="G87" s="53">
        <f>'Verbrauch je Träger 2050 var.'!G130-'Energiebedarf Sek.stahl var.'!G86-('Verbrauch je Träger 2019'!H131-'Energiebedarf Sek.stahl 2019'!G15)</f>
        <v>-1295.8199405689852</v>
      </c>
      <c r="H87" s="55">
        <f>'Verbrauch je Träger 2050 var.'!H130-'Energiebedarf Sek.stahl var.'!H86-('Verbrauch je Träger 2019'!I131-'Energiebedarf Sek.stahl 2019'!H15)</f>
        <v>830.25526842584259</v>
      </c>
      <c r="I87" s="54">
        <f>'Verbrauch je Träger 2050 var.'!I130-'Energiebedarf Sek.stahl var.'!I86-('Verbrauch je Träger 2019'!J131-'Energiebedarf Sek.stahl 2019'!I15)</f>
        <v>228.15837817805277</v>
      </c>
    </row>
    <row r="88" spans="3:9" x14ac:dyDescent="0.25">
      <c r="C88" s="8" t="str">
        <f t="shared" si="1"/>
        <v>Germany</v>
      </c>
      <c r="D88" s="8" t="str">
        <f t="shared" si="1"/>
        <v>Duisburg-Huckingen</v>
      </c>
      <c r="E88" s="52">
        <f>'Verbrauch je Träger 2050 var.'!E131-'Energiebedarf Sek.stahl var.'!E87-('Verbrauch je Träger 2019'!F132-'Energiebedarf Sek.stahl 2019'!E16)</f>
        <v>-8984.1968022877936</v>
      </c>
      <c r="F88" s="56">
        <f>'Verbrauch je Träger 2050 var.'!F131-'Energiebedarf Sek.stahl var.'!F87-('Verbrauch je Träger 2019'!G132-'Energiebedarf Sek.stahl 2019'!F16)</f>
        <v>-10954.08839204472</v>
      </c>
      <c r="G88" s="53">
        <f>'Verbrauch je Träger 2050 var.'!G131-'Energiebedarf Sek.stahl var.'!G87-('Verbrauch je Träger 2019'!H132-'Energiebedarf Sek.stahl 2019'!G16)</f>
        <v>-3013.5347455092697</v>
      </c>
      <c r="H88" s="55">
        <f>'Verbrauch je Träger 2050 var.'!H131-'Energiebedarf Sek.stahl var.'!H87-('Verbrauch je Träger 2019'!I132-'Energiebedarf Sek.stahl 2019'!H16)</f>
        <v>1930.8262056414915</v>
      </c>
      <c r="I88" s="54">
        <f>'Verbrauch je Träger 2050 var.'!I131-'Energiebedarf Sek.stahl var.'!I87-('Verbrauch je Träger 2019'!J132-'Energiebedarf Sek.stahl 2019'!I16)</f>
        <v>530.60087948384171</v>
      </c>
    </row>
    <row r="89" spans="3:9" x14ac:dyDescent="0.25">
      <c r="C89" s="8" t="str">
        <f t="shared" si="1"/>
        <v>Germany</v>
      </c>
      <c r="D89" s="8" t="str">
        <f t="shared" si="1"/>
        <v>Duisburg-Beeckerwerth</v>
      </c>
      <c r="E89" s="52">
        <f>'Verbrauch je Träger 2050 var.'!E132-'Energiebedarf Sek.stahl var.'!E88-('Verbrauch je Träger 2019'!F133-'Energiebedarf Sek.stahl 2019'!E17)</f>
        <v>-10781.036162745355</v>
      </c>
      <c r="F89" s="56">
        <f>'Verbrauch je Träger 2050 var.'!F132-'Energiebedarf Sek.stahl var.'!F88-('Verbrauch je Träger 2019'!G133-'Energiebedarf Sek.stahl 2019'!F17)</f>
        <v>-13144.906070453662</v>
      </c>
      <c r="G89" s="53">
        <f>'Verbrauch je Träger 2050 var.'!G132-'Energiebedarf Sek.stahl var.'!G88-('Verbrauch je Träger 2019'!H133-'Energiebedarf Sek.stahl 2019'!G17)</f>
        <v>-3616.2416946111225</v>
      </c>
      <c r="H89" s="55">
        <f>'Verbrauch je Träger 2050 var.'!H132-'Energiebedarf Sek.stahl var.'!H88-('Verbrauch je Träger 2019'!I133-'Energiebedarf Sek.stahl 2019'!H17)</f>
        <v>2316.9914467697909</v>
      </c>
      <c r="I89" s="54">
        <f>'Verbrauch je Träger 2050 var.'!I132-'Energiebedarf Sek.stahl var.'!I88-('Verbrauch je Träger 2019'!J133-'Energiebedarf Sek.stahl 2019'!I17)</f>
        <v>636.72105538061442</v>
      </c>
    </row>
    <row r="90" spans="3:9" x14ac:dyDescent="0.25">
      <c r="C90" s="8" t="str">
        <f t="shared" si="1"/>
        <v>Germany</v>
      </c>
      <c r="D90" s="8" t="str">
        <f t="shared" si="1"/>
        <v>Salzgitter</v>
      </c>
      <c r="E90" s="52">
        <f>'Verbrauch je Träger 2050 var.'!E133-'Energiebedarf Sek.stahl var.'!E89-('Verbrauch je Träger 2019'!F134-'Energiebedarf Sek.stahl 2019'!E18)</f>
        <v>-8265.4610581047709</v>
      </c>
      <c r="F90" s="56">
        <f>'Verbrauch je Träger 2050 var.'!F133-'Energiebedarf Sek.stahl var.'!F89-('Verbrauch je Träger 2019'!G134-'Energiebedarf Sek.stahl 2019'!F18)</f>
        <v>-10077.761320681138</v>
      </c>
      <c r="G90" s="53">
        <f>'Verbrauch je Träger 2050 var.'!G133-'Energiebedarf Sek.stahl var.'!G89-('Verbrauch je Träger 2019'!H134-'Energiebedarf Sek.stahl 2019'!G18)</f>
        <v>-2772.4519658685267</v>
      </c>
      <c r="H90" s="55">
        <f>'Verbrauch je Träger 2050 var.'!H133-'Energiebedarf Sek.stahl var.'!H89-('Verbrauch je Träger 2019'!I134-'Energiebedarf Sek.stahl 2019'!H18)</f>
        <v>1776.3601091901728</v>
      </c>
      <c r="I90" s="54">
        <f>'Verbrauch je Träger 2050 var.'!I133-'Energiebedarf Sek.stahl var.'!I89-('Verbrauch je Träger 2019'!J134-'Energiebedarf Sek.stahl 2019'!I18)</f>
        <v>488.15280912513572</v>
      </c>
    </row>
    <row r="91" spans="3:9" x14ac:dyDescent="0.25">
      <c r="C91" s="8" t="str">
        <f t="shared" si="1"/>
        <v>Germany</v>
      </c>
      <c r="D91" s="8" t="str">
        <f t="shared" si="1"/>
        <v>Dillingen</v>
      </c>
      <c r="E91" s="52">
        <f>'Verbrauch je Träger 2050 var.'!E134-'Energiebedarf Sek.stahl var.'!E90-('Verbrauch je Träger 2019'!F135-'Energiebedarf Sek.stahl 2019'!E19)</f>
        <v>-4193.8230673079433</v>
      </c>
      <c r="F91" s="56">
        <f>'Verbrauch je Träger 2050 var.'!F134-'Energiebedarf Sek.stahl var.'!F90-('Verbrauch je Träger 2019'!G135-'Energiebedarf Sek.stahl 2019'!F19)</f>
        <v>-5113.3684614064741</v>
      </c>
      <c r="G91" s="53">
        <f>'Verbrauch je Träger 2050 var.'!G134-'Energiebedarf Sek.stahl var.'!G90-('Verbrauch je Träger 2019'!H135-'Energiebedarf Sek.stahl 2019'!G19)</f>
        <v>-1406.7180192037267</v>
      </c>
      <c r="H91" s="55">
        <f>'Verbrauch je Träger 2050 var.'!H134-'Energiebedarf Sek.stahl var.'!H90-('Verbrauch je Träger 2019'!I135-'Energiebedarf Sek.stahl 2019'!H19)</f>
        <v>901.30967279344895</v>
      </c>
      <c r="I91" s="54">
        <f>'Verbrauch je Träger 2050 var.'!I134-'Energiebedarf Sek.stahl var.'!I90-('Verbrauch je Träger 2019'!J135-'Energiebedarf Sek.stahl 2019'!I19)</f>
        <v>247.68449054305756</v>
      </c>
    </row>
    <row r="92" spans="3:9" x14ac:dyDescent="0.25">
      <c r="C92" s="8" t="str">
        <f t="shared" si="1"/>
        <v>Germany</v>
      </c>
      <c r="D92" s="8" t="str">
        <f t="shared" si="1"/>
        <v>Duisburg</v>
      </c>
      <c r="E92" s="52">
        <f>'Verbrauch je Träger 2050 var.'!E135-'Energiebedarf Sek.stahl var.'!E91-('Verbrauch je Träger 2019'!F136-'Energiebedarf Sek.stahl 2019'!E20)</f>
        <v>-2012.460083712466</v>
      </c>
      <c r="F92" s="56">
        <f>'Verbrauch je Träger 2050 var.'!F135-'Energiebedarf Sek.stahl var.'!F91-('Verbrauch je Träger 2019'!G136-'Energiebedarf Sek.stahl 2019'!F20)</f>
        <v>-2453.7157998180169</v>
      </c>
      <c r="G92" s="53">
        <f>'Verbrauch je Träger 2050 var.'!G135-'Energiebedarf Sek.stahl var.'!G91-('Verbrauch je Träger 2019'!H136-'Energiebedarf Sek.stahl 2019'!G20)</f>
        <v>-675.03178299407591</v>
      </c>
      <c r="H92" s="55">
        <f>'Verbrauch je Träger 2050 var.'!H135-'Energiebedarf Sek.stahl var.'!H91-('Verbrauch je Träger 2019'!I136-'Energiebedarf Sek.stahl 2019'!H20)</f>
        <v>432.50507006369435</v>
      </c>
      <c r="I92" s="54">
        <f>'Verbrauch je Träger 2050 var.'!I135-'Energiebedarf Sek.stahl var.'!I91-('Verbrauch je Träger 2019'!J136-'Energiebedarf Sek.stahl 2019'!I20)</f>
        <v>118.85459700438059</v>
      </c>
    </row>
    <row r="93" spans="3:9" x14ac:dyDescent="0.25">
      <c r="C93" s="8" t="str">
        <f t="shared" si="1"/>
        <v>Germany</v>
      </c>
      <c r="D93" s="8" t="str">
        <f t="shared" si="1"/>
        <v>Duisburg-Bruckhausen</v>
      </c>
      <c r="E93" s="52">
        <f>'Verbrauch je Träger 2050 var.'!E136-'Energiebedarf Sek.stahl var.'!E92-('Verbrauch je Träger 2019'!F137-'Energiebedarf Sek.stahl 2019'!E21)</f>
        <v>-10781.036162745355</v>
      </c>
      <c r="F93" s="56">
        <f>'Verbrauch je Träger 2050 var.'!F136-'Energiebedarf Sek.stahl var.'!F92-('Verbrauch je Träger 2019'!G137-'Energiebedarf Sek.stahl 2019'!F21)</f>
        <v>-13144.906070453662</v>
      </c>
      <c r="G93" s="53">
        <f>'Verbrauch je Träger 2050 var.'!G136-'Energiebedarf Sek.stahl var.'!G92-('Verbrauch je Träger 2019'!H137-'Energiebedarf Sek.stahl 2019'!G21)</f>
        <v>-3616.2416946111225</v>
      </c>
      <c r="H93" s="55">
        <f>'Verbrauch je Träger 2050 var.'!H136-'Energiebedarf Sek.stahl var.'!H92-('Verbrauch je Träger 2019'!I137-'Energiebedarf Sek.stahl 2019'!H21)</f>
        <v>2316.9914467697909</v>
      </c>
      <c r="I93" s="54">
        <f>'Verbrauch je Träger 2050 var.'!I136-'Energiebedarf Sek.stahl var.'!I92-('Verbrauch je Träger 2019'!J137-'Energiebedarf Sek.stahl 2019'!I21)</f>
        <v>636.72105538061442</v>
      </c>
    </row>
    <row r="94" spans="3:9" x14ac:dyDescent="0.25">
      <c r="C94" s="8" t="str">
        <f t="shared" si="1"/>
        <v>Hungaria</v>
      </c>
      <c r="D94" s="8" t="str">
        <f t="shared" si="1"/>
        <v>Dunauijvaros</v>
      </c>
      <c r="E94" s="52">
        <f>'Verbrauch je Träger 2050 var.'!E137-'Energiebedarf Sek.stahl var.'!E93-('Verbrauch je Träger 2019'!F138-'Energiebedarf Sek.stahl 2019'!E22)</f>
        <v>-2874.9429767320944</v>
      </c>
      <c r="F94" s="56">
        <f>'Verbrauch je Träger 2050 var.'!F137-'Energiebedarf Sek.stahl var.'!F93-('Verbrauch je Träger 2019'!G138-'Energiebedarf Sek.stahl 2019'!F22)</f>
        <v>-3505.3082854543104</v>
      </c>
      <c r="G94" s="53">
        <f>'Verbrauch je Träger 2050 var.'!G137-'Energiebedarf Sek.stahl var.'!G93-('Verbrauch je Träger 2019'!H138-'Energiebedarf Sek.stahl 2019'!G22)</f>
        <v>-964.33111856296591</v>
      </c>
      <c r="H94" s="55">
        <f>'Verbrauch je Träger 2050 var.'!H137-'Energiebedarf Sek.stahl var.'!H93-('Verbrauch je Träger 2019'!I138-'Energiebedarf Sek.stahl 2019'!H22)</f>
        <v>617.86438580527783</v>
      </c>
      <c r="I94" s="54">
        <f>'Verbrauch je Träger 2050 var.'!I137-'Energiebedarf Sek.stahl var.'!I93-('Verbrauch je Träger 2019'!J138-'Energiebedarf Sek.stahl 2019'!I22)</f>
        <v>169.79228143482942</v>
      </c>
    </row>
    <row r="95" spans="3:9" x14ac:dyDescent="0.25">
      <c r="C95" s="8" t="str">
        <f t="shared" si="1"/>
        <v>Italy</v>
      </c>
      <c r="D95" s="8" t="str">
        <f t="shared" si="1"/>
        <v>Taranto</v>
      </c>
      <c r="E95" s="52">
        <f>'Verbrauch je Träger 2050 var.'!E138-'Energiebedarf Sek.stahl var.'!E94-('Verbrauch je Träger 2019'!F139-'Energiebedarf Sek.stahl 2019'!E23)</f>
        <v>-15273.134563889253</v>
      </c>
      <c r="F95" s="56">
        <f>'Verbrauch je Träger 2050 var.'!F138-'Energiebedarf Sek.stahl var.'!F94-('Verbrauch je Träger 2019'!G139-'Energiebedarf Sek.stahl 2019'!F23)</f>
        <v>-18621.950266476022</v>
      </c>
      <c r="G95" s="53">
        <f>'Verbrauch je Träger 2050 var.'!G138-'Energiebedarf Sek.stahl var.'!G94-('Verbrauch je Träger 2019'!H139-'Energiebedarf Sek.stahl 2019'!G23)</f>
        <v>-5123.0090673657578</v>
      </c>
      <c r="H95" s="55">
        <f>'Verbrauch je Träger 2050 var.'!H138-'Energiebedarf Sek.stahl var.'!H94-('Verbrauch je Träger 2019'!I139-'Energiebedarf Sek.stahl 2019'!H23)</f>
        <v>3282.4045495905375</v>
      </c>
      <c r="I95" s="54">
        <f>'Verbrauch je Träger 2050 var.'!I138-'Energiebedarf Sek.stahl var.'!I94-('Verbrauch je Träger 2019'!J139-'Energiebedarf Sek.stahl 2019'!I23)</f>
        <v>902.02149512253527</v>
      </c>
    </row>
    <row r="96" spans="3:9" x14ac:dyDescent="0.25">
      <c r="C96" s="8" t="str">
        <f t="shared" si="1"/>
        <v>Netherlands</v>
      </c>
      <c r="D96" s="8" t="str">
        <f t="shared" si="1"/>
        <v>Ijmuiden</v>
      </c>
      <c r="E96" s="52">
        <f>'Verbrauch je Träger 2050 var.'!E139-'Energiebedarf Sek.stahl var.'!E95-('Verbrauch je Träger 2019'!F140-'Energiebedarf Sek.stahl 2019'!E24)</f>
        <v>-12245.460241518265</v>
      </c>
      <c r="F96" s="56">
        <f>'Verbrauch je Träger 2050 var.'!F139-'Energiebedarf Sek.stahl var.'!F95-('Verbrauch je Träger 2019'!G140-'Energiebedarf Sek.stahl 2019'!F24)</f>
        <v>-14930.422478356952</v>
      </c>
      <c r="G96" s="53">
        <f>'Verbrauch je Träger 2050 var.'!G139-'Energiebedarf Sek.stahl var.'!G95-('Verbrauch je Träger 2019'!H140-'Energiebedarf Sek.stahl 2019'!G24)</f>
        <v>-4107.4478581291314</v>
      </c>
      <c r="H96" s="55">
        <f>'Verbrauch je Träger 2050 var.'!H139-'Energiebedarf Sek.stahl var.'!H95-('Verbrauch je Träger 2019'!I140-'Energiebedarf Sek.stahl 2019'!H24)</f>
        <v>2631.716118289356</v>
      </c>
      <c r="I96" s="54">
        <f>'Verbrauch je Träger 2050 var.'!I139-'Energiebedarf Sek.stahl var.'!I95-('Verbrauch je Träger 2019'!J140-'Energiebedarf Sek.stahl 2019'!I24)</f>
        <v>723.20899873647795</v>
      </c>
    </row>
    <row r="97" spans="3:9" x14ac:dyDescent="0.25">
      <c r="C97" s="8" t="str">
        <f t="shared" si="1"/>
        <v>Poland</v>
      </c>
      <c r="D97" s="8" t="str">
        <f t="shared" si="1"/>
        <v>Krakow</v>
      </c>
      <c r="E97" s="52">
        <f>'Verbrauch je Träger 2050 var.'!E140-'Energiebedarf Sek.stahl var.'!E96-('Verbrauch je Träger 2019'!F141-'Energiebedarf Sek.stahl 2019'!E25)</f>
        <v>-4896.3872572468481</v>
      </c>
      <c r="F97" s="56">
        <f>'Verbrauch je Träger 2050 var.'!F140-'Energiebedarf Sek.stahl var.'!F96-('Verbrauch je Träger 2019'!G141-'Energiebedarf Sek.stahl 2019'!F25)</f>
        <v>-5969.9781736643727</v>
      </c>
      <c r="G97" s="53">
        <f>'Verbrauch je Träger 2050 var.'!G140-'Energiebedarf Sek.stahl var.'!G96-('Verbrauch je Träger 2019'!H141-'Energiebedarf Sek.stahl 2019'!G25)</f>
        <v>-1642.3764363025512</v>
      </c>
      <c r="H97" s="55">
        <f>'Verbrauch je Träger 2050 var.'!H140-'Energiebedarf Sek.stahl var.'!H96-('Verbrauch je Träger 2019'!I141-'Energiebedarf Sek.stahl 2019'!H25)</f>
        <v>1052.3002820746133</v>
      </c>
      <c r="I97" s="54">
        <f>'Verbrauch je Träger 2050 var.'!I140-'Energiebedarf Sek.stahl var.'!I96-('Verbrauch je Träger 2019'!J141-'Energiebedarf Sek.stahl 2019'!I25)</f>
        <v>289.17747931869508</v>
      </c>
    </row>
    <row r="98" spans="3:9" x14ac:dyDescent="0.25">
      <c r="C98" s="8" t="str">
        <f t="shared" si="1"/>
        <v>Poland</v>
      </c>
      <c r="D98" s="8" t="str">
        <f t="shared" si="1"/>
        <v>Dabrowa Gornicza</v>
      </c>
      <c r="E98" s="52">
        <f>'Verbrauch je Träger 2050 var.'!E141-'Energiebedarf Sek.stahl var.'!E97-('Verbrauch je Träger 2019'!F142-'Energiebedarf Sek.stahl 2019'!E26)</f>
        <v>-4896.3872572468481</v>
      </c>
      <c r="F98" s="56">
        <f>'Verbrauch je Träger 2050 var.'!F141-'Energiebedarf Sek.stahl var.'!F97-('Verbrauch je Träger 2019'!G142-'Energiebedarf Sek.stahl 2019'!F26)</f>
        <v>-5969.9781736643727</v>
      </c>
      <c r="G98" s="53">
        <f>'Verbrauch je Träger 2050 var.'!G141-'Energiebedarf Sek.stahl var.'!G97-('Verbrauch je Träger 2019'!H142-'Energiebedarf Sek.stahl 2019'!G26)</f>
        <v>-1642.3764363025512</v>
      </c>
      <c r="H98" s="55">
        <f>'Verbrauch je Träger 2050 var.'!H141-'Energiebedarf Sek.stahl var.'!H97-('Verbrauch je Träger 2019'!I142-'Energiebedarf Sek.stahl 2019'!H26)</f>
        <v>1052.3002820746133</v>
      </c>
      <c r="I98" s="54">
        <f>'Verbrauch je Träger 2050 var.'!I141-'Energiebedarf Sek.stahl var.'!I97-('Verbrauch je Träger 2019'!J142-'Energiebedarf Sek.stahl 2019'!I26)</f>
        <v>289.17747931869508</v>
      </c>
    </row>
    <row r="99" spans="3:9" x14ac:dyDescent="0.25">
      <c r="C99" s="8" t="str">
        <f t="shared" si="1"/>
        <v>Romania</v>
      </c>
      <c r="D99" s="8" t="str">
        <f t="shared" si="1"/>
        <v>Galati</v>
      </c>
      <c r="E99" s="52">
        <f>'Verbrauch je Träger 2050 var.'!E142-'Energiebedarf Sek.stahl var.'!E98-('Verbrauch je Träger 2019'!F143-'Energiebedarf Sek.stahl 2019'!E27)</f>
        <v>-3683.5206889379956</v>
      </c>
      <c r="F99" s="56">
        <f>'Verbrauch je Träger 2050 var.'!F142-'Energiebedarf Sek.stahl var.'!F98-('Verbrauch je Träger 2019'!G143-'Energiebedarf Sek.stahl 2019'!F27)</f>
        <v>-4491.1762407383339</v>
      </c>
      <c r="G99" s="53">
        <f>'Verbrauch je Träger 2050 var.'!G142-'Energiebedarf Sek.stahl var.'!G98-('Verbrauch je Träger 2019'!H143-'Energiebedarf Sek.stahl 2019'!G27)</f>
        <v>-1235.5492456587999</v>
      </c>
      <c r="H99" s="55">
        <f>'Verbrauch je Träger 2050 var.'!H142-'Energiebedarf Sek.stahl var.'!H98-('Verbrauch je Träger 2019'!I143-'Energiebedarf Sek.stahl 2019'!H27)</f>
        <v>791.63874431301247</v>
      </c>
      <c r="I99" s="54">
        <f>'Verbrauch je Träger 2050 var.'!I142-'Energiebedarf Sek.stahl var.'!I98-('Verbrauch je Träger 2019'!J143-'Energiebedarf Sek.stahl 2019'!I27)</f>
        <v>217.54636058837605</v>
      </c>
    </row>
    <row r="100" spans="3:9" x14ac:dyDescent="0.25">
      <c r="C100" s="8" t="str">
        <f t="shared" si="1"/>
        <v>Slovakia</v>
      </c>
      <c r="D100" s="8" t="str">
        <f t="shared" si="1"/>
        <v>Kosice</v>
      </c>
      <c r="E100" s="52">
        <f>'Verbrauch je Träger 2050 var.'!E143-'Energiebedarf Sek.stahl var.'!E99-('Verbrauch je Träger 2019'!F144-'Energiebedarf Sek.stahl 2019'!E28)</f>
        <v>-8085.7771220590157</v>
      </c>
      <c r="F100" s="56">
        <f>'Verbrauch je Träger 2050 var.'!F143-'Energiebedarf Sek.stahl var.'!F99-('Verbrauch je Träger 2019'!G144-'Energiebedarf Sek.stahl 2019'!F28)</f>
        <v>-9858.6795528402472</v>
      </c>
      <c r="G100" s="53">
        <f>'Verbrauch je Träger 2050 var.'!G143-'Energiebedarf Sek.stahl var.'!G99-('Verbrauch je Träger 2019'!H144-'Energiebedarf Sek.stahl 2019'!G28)</f>
        <v>-2712.1812709583428</v>
      </c>
      <c r="H100" s="55">
        <f>'Verbrauch je Träger 2050 var.'!H143-'Energiebedarf Sek.stahl var.'!H99-('Verbrauch je Träger 2019'!I144-'Energiebedarf Sek.stahl 2019'!H28)</f>
        <v>1737.7435850773454</v>
      </c>
      <c r="I100" s="54">
        <f>'Verbrauch je Träger 2050 var.'!I143-'Energiebedarf Sek.stahl var.'!I99-('Verbrauch je Träger 2019'!J144-'Energiebedarf Sek.stahl 2019'!I28)</f>
        <v>477.5407915354599</v>
      </c>
    </row>
    <row r="101" spans="3:9" x14ac:dyDescent="0.25">
      <c r="C101" s="8" t="str">
        <f t="shared" si="1"/>
        <v>Spain</v>
      </c>
      <c r="D101" s="8" t="str">
        <f t="shared" si="1"/>
        <v>Gijon</v>
      </c>
      <c r="E101" s="52">
        <f>'Verbrauch je Träger 2050 var.'!E144-'Energiebedarf Sek.stahl var.'!E100-('Verbrauch je Träger 2019'!F145-'Energiebedarf Sek.stahl 2019'!E29)</f>
        <v>-4267.4934810867035</v>
      </c>
      <c r="F101" s="56">
        <f>'Verbrauch je Träger 2050 var.'!F144-'Energiebedarf Sek.stahl var.'!F100-('Verbrauch je Träger 2019'!G145-'Energiebedarf Sek.stahl 2019'!F29)</f>
        <v>-5203.1919862212408</v>
      </c>
      <c r="G101" s="53">
        <f>'Verbrauch je Träger 2050 var.'!G144-'Energiebedarf Sek.stahl var.'!G100-('Verbrauch je Träger 2019'!H145-'Energiebedarf Sek.stahl 2019'!G29)</f>
        <v>-1431.429004116902</v>
      </c>
      <c r="H101" s="55">
        <f>'Verbrauch je Träger 2050 var.'!H144-'Energiebedarf Sek.stahl var.'!H100-('Verbrauch je Träger 2019'!I145-'Energiebedarf Sek.stahl 2019'!H29)</f>
        <v>917.14244767970922</v>
      </c>
      <c r="I101" s="54">
        <f>'Verbrauch je Träger 2050 var.'!I144-'Energiebedarf Sek.stahl var.'!I100-('Verbrauch je Träger 2019'!J145-'Energiebedarf Sek.stahl 2019'!I29)</f>
        <v>252.03541775482654</v>
      </c>
    </row>
    <row r="102" spans="3:9" x14ac:dyDescent="0.25">
      <c r="C102" s="8" t="str">
        <f t="shared" si="1"/>
        <v>Spain</v>
      </c>
      <c r="D102" s="8" t="str">
        <f t="shared" si="1"/>
        <v>Aviles</v>
      </c>
      <c r="E102" s="52">
        <f>'Verbrauch je Träger 2050 var.'!E145-'Energiebedarf Sek.stahl var.'!E101-('Verbrauch je Träger 2019'!F146-'Energiebedarf Sek.stahl 2019'!E30)</f>
        <v>-4267.4934810867035</v>
      </c>
      <c r="F102" s="56">
        <f>'Verbrauch je Träger 2050 var.'!F145-'Energiebedarf Sek.stahl var.'!F101-('Verbrauch je Träger 2019'!G146-'Energiebedarf Sek.stahl 2019'!F30)</f>
        <v>-5203.1919862212408</v>
      </c>
      <c r="G102" s="53">
        <f>'Verbrauch je Träger 2050 var.'!G145-'Energiebedarf Sek.stahl var.'!G101-('Verbrauch je Träger 2019'!H146-'Energiebedarf Sek.stahl 2019'!G30)</f>
        <v>-1431.429004116902</v>
      </c>
      <c r="H102" s="55">
        <f>'Verbrauch je Träger 2050 var.'!H145-'Energiebedarf Sek.stahl var.'!H101-('Verbrauch je Träger 2019'!I146-'Energiebedarf Sek.stahl 2019'!H30)</f>
        <v>917.14244767970922</v>
      </c>
      <c r="I102" s="54">
        <f>'Verbrauch je Träger 2050 var.'!I145-'Energiebedarf Sek.stahl var.'!I101-('Verbrauch je Träger 2019'!J146-'Energiebedarf Sek.stahl 2019'!I30)</f>
        <v>252.03541775482654</v>
      </c>
    </row>
    <row r="103" spans="3:9" x14ac:dyDescent="0.25">
      <c r="C103" s="8" t="str">
        <f t="shared" si="1"/>
        <v>Sweden</v>
      </c>
      <c r="D103" s="8" t="str">
        <f t="shared" si="1"/>
        <v>Lulea</v>
      </c>
      <c r="E103" s="52">
        <f>'Verbrauch je Träger 2050 var.'!E146-'Energiebedarf Sek.stahl var.'!E102-('Verbrauch je Träger 2019'!F147-'Energiebedarf Sek.stahl 2019'!E31)</f>
        <v>-4132.7305290523855</v>
      </c>
      <c r="F103" s="56">
        <f>'Verbrauch je Träger 2050 var.'!F146-'Energiebedarf Sek.stahl var.'!F102-('Verbrauch je Träger 2019'!G147-'Energiebedarf Sek.stahl 2019'!F31)</f>
        <v>-5038.8806603405692</v>
      </c>
      <c r="G103" s="53">
        <f>'Verbrauch je Träger 2050 var.'!G146-'Energiebedarf Sek.stahl var.'!G102-('Verbrauch je Träger 2019'!H147-'Energiebedarf Sek.stahl 2019'!G31)</f>
        <v>-1386.2259829342634</v>
      </c>
      <c r="H103" s="55">
        <f>'Verbrauch je Träger 2050 var.'!H146-'Energiebedarf Sek.stahl var.'!H102-('Verbrauch je Träger 2019'!I147-'Energiebedarf Sek.stahl 2019'!H31)</f>
        <v>888.1800545950864</v>
      </c>
      <c r="I103" s="54">
        <f>'Verbrauch je Träger 2050 var.'!I146-'Energiebedarf Sek.stahl var.'!I102-('Verbrauch je Träger 2019'!J147-'Energiebedarf Sek.stahl 2019'!I31)</f>
        <v>244.07640456256786</v>
      </c>
    </row>
    <row r="104" spans="3:9" x14ac:dyDescent="0.25">
      <c r="C104" s="8" t="str">
        <f t="shared" si="1"/>
        <v>Sweden</v>
      </c>
      <c r="D104" s="8" t="str">
        <f t="shared" si="1"/>
        <v>Oxeloesund</v>
      </c>
      <c r="E104" s="52">
        <f>'Verbrauch je Träger 2050 var.'!E147-'Energiebedarf Sek.stahl var.'!E103-('Verbrauch je Träger 2019'!F148-'Energiebedarf Sek.stahl 2019'!E32)</f>
        <v>-2695.2590406863387</v>
      </c>
      <c r="F104" s="56">
        <f>'Verbrauch je Träger 2050 var.'!F147-'Energiebedarf Sek.stahl var.'!F103-('Verbrauch je Träger 2019'!G148-'Energiebedarf Sek.stahl 2019'!F32)</f>
        <v>-3286.2265176134156</v>
      </c>
      <c r="G104" s="53">
        <f>'Verbrauch je Träger 2050 var.'!G147-'Energiebedarf Sek.stahl var.'!G103-('Verbrauch je Träger 2019'!H148-'Energiebedarf Sek.stahl 2019'!G32)</f>
        <v>-904.06042365278063</v>
      </c>
      <c r="H104" s="55">
        <f>'Verbrauch je Träger 2050 var.'!H147-'Energiebedarf Sek.stahl var.'!H103-('Verbrauch je Träger 2019'!I148-'Energiebedarf Sek.stahl 2019'!H32)</f>
        <v>579.24786169244771</v>
      </c>
      <c r="I104" s="54">
        <f>'Verbrauch je Träger 2050 var.'!I147-'Energiebedarf Sek.stahl var.'!I103-('Verbrauch je Träger 2019'!J148-'Energiebedarf Sek.stahl 2019'!I32)</f>
        <v>159.1802638451536</v>
      </c>
    </row>
    <row r="105" spans="3:9" x14ac:dyDescent="0.25">
      <c r="C105" s="8" t="str">
        <f t="shared" si="1"/>
        <v>United Kingdom</v>
      </c>
      <c r="D105" s="8" t="str">
        <f t="shared" si="1"/>
        <v>Port Talbot</v>
      </c>
      <c r="E105" s="52">
        <f>'Verbrauch je Träger 2050 var.'!E148-'Energiebedarf Sek.stahl var.'!E104-('Verbrauch je Träger 2019'!F149-'Energiebedarf Sek.stahl 2019'!E33)</f>
        <v>-6801.0369793318605</v>
      </c>
      <c r="F105" s="56">
        <f>'Verbrauch je Träger 2050 var.'!F148-'Energiebedarf Sek.stahl var.'!F104-('Verbrauch je Träger 2019'!G149-'Energiebedarf Sek.stahl 2019'!F33)</f>
        <v>-8292.2449127778527</v>
      </c>
      <c r="G105" s="53">
        <f>'Verbrauch je Träger 2050 var.'!G148-'Energiebedarf Sek.stahl var.'!G104-('Verbrauch je Träger 2019'!H149-'Energiebedarf Sek.stahl 2019'!G33)</f>
        <v>-2281.2458023505169</v>
      </c>
      <c r="H105" s="55">
        <f>'Verbrauch je Träger 2050 var.'!H148-'Energiebedarf Sek.stahl var.'!H104-('Verbrauch je Träger 2019'!I149-'Energiebedarf Sek.stahl 2019'!H33)</f>
        <v>1461.6354376706095</v>
      </c>
      <c r="I105" s="54">
        <f>'Verbrauch je Träger 2050 var.'!I148-'Energiebedarf Sek.stahl var.'!I104-('Verbrauch je Träger 2019'!J149-'Energiebedarf Sek.stahl 2019'!I33)</f>
        <v>401.66486576926945</v>
      </c>
    </row>
    <row r="106" spans="3:9" x14ac:dyDescent="0.25">
      <c r="C106" s="8" t="str">
        <f t="shared" si="1"/>
        <v>United Kingdom</v>
      </c>
      <c r="D106" s="8" t="str">
        <f t="shared" si="1"/>
        <v>Scunthorpe</v>
      </c>
      <c r="E106" s="52">
        <f>'Verbrauch je Träger 2050 var.'!E149-'Energiebedarf Sek.stahl var.'!E105-('Verbrauch je Träger 2019'!F150-'Energiebedarf Sek.stahl 2019'!E34)</f>
        <v>-5031.1502092811652</v>
      </c>
      <c r="F106" s="56">
        <f>'Verbrauch je Träger 2050 var.'!F149-'Energiebedarf Sek.stahl var.'!F105-('Verbrauch je Träger 2019'!G150-'Energiebedarf Sek.stahl 2019'!F34)</f>
        <v>-6134.2894995450424</v>
      </c>
      <c r="G106" s="53">
        <f>'Verbrauch je Träger 2050 var.'!G149-'Energiebedarf Sek.stahl var.'!G105-('Verbrauch je Träger 2019'!H150-'Energiebedarf Sek.stahl 2019'!G34)</f>
        <v>-1687.5794574851889</v>
      </c>
      <c r="H106" s="55">
        <f>'Verbrauch je Träger 2050 var.'!H149-'Energiebedarf Sek.stahl var.'!H105-('Verbrauch je Träger 2019'!I150-'Energiebedarf Sek.stahl 2019'!H34)</f>
        <v>1081.2626751592361</v>
      </c>
      <c r="I106" s="54">
        <f>'Verbrauch je Träger 2050 var.'!I149-'Energiebedarf Sek.stahl var.'!I105-('Verbrauch je Träger 2019'!J150-'Energiebedarf Sek.stahl 2019'!I34)</f>
        <v>297.13649251095194</v>
      </c>
    </row>
    <row r="107" spans="3:9" x14ac:dyDescent="0.25">
      <c r="G107" t="s">
        <v>123</v>
      </c>
    </row>
    <row r="110" spans="3:9" x14ac:dyDescent="0.25">
      <c r="C110" s="68" t="s">
        <v>121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F34"/>
  <sheetViews>
    <sheetView workbookViewId="0">
      <selection activeCell="G12" sqref="G12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25.140625" customWidth="1"/>
    <col min="8" max="8" width="27.140625" customWidth="1"/>
  </cols>
  <sheetData>
    <row r="3" spans="2:6" s="1" customFormat="1" ht="21" x14ac:dyDescent="0.35">
      <c r="B3" s="38"/>
      <c r="C3" s="77" t="s">
        <v>110</v>
      </c>
      <c r="D3" s="77"/>
      <c r="E3" s="77"/>
      <c r="F3" s="77"/>
    </row>
    <row r="4" spans="2:6" x14ac:dyDescent="0.25">
      <c r="B4" s="27"/>
    </row>
    <row r="5" spans="2:6" s="1" customFormat="1" x14ac:dyDescent="0.25">
      <c r="B5" s="38"/>
      <c r="C5" s="15" t="s">
        <v>55</v>
      </c>
      <c r="D5" s="15" t="s">
        <v>63</v>
      </c>
      <c r="E5" s="30" t="s">
        <v>111</v>
      </c>
      <c r="F5" s="30" t="s">
        <v>112</v>
      </c>
    </row>
    <row r="6" spans="2:6" x14ac:dyDescent="0.25">
      <c r="B6" s="27"/>
      <c r="C6" s="8" t="s">
        <v>64</v>
      </c>
      <c r="D6" s="8" t="s">
        <v>79</v>
      </c>
      <c r="E6" s="25">
        <v>3773</v>
      </c>
      <c r="F6" s="25">
        <v>0</v>
      </c>
    </row>
    <row r="7" spans="2:6" x14ac:dyDescent="0.25">
      <c r="B7" s="27"/>
      <c r="C7" s="8" t="s">
        <v>64</v>
      </c>
      <c r="D7" s="8" t="s">
        <v>80</v>
      </c>
      <c r="E7" s="25">
        <v>3773</v>
      </c>
      <c r="F7" s="25">
        <v>0</v>
      </c>
    </row>
    <row r="8" spans="2:6" x14ac:dyDescent="0.25">
      <c r="B8" s="27"/>
      <c r="C8" s="8" t="s">
        <v>65</v>
      </c>
      <c r="D8" s="8" t="s">
        <v>81</v>
      </c>
      <c r="E8" s="25">
        <v>5450</v>
      </c>
      <c r="F8" s="25">
        <v>0</v>
      </c>
    </row>
    <row r="9" spans="2:6" x14ac:dyDescent="0.25">
      <c r="B9" s="27"/>
      <c r="C9" s="8" t="s">
        <v>66</v>
      </c>
      <c r="D9" s="8" t="s">
        <v>82</v>
      </c>
      <c r="E9" s="25">
        <v>2583</v>
      </c>
      <c r="F9" s="25">
        <v>0</v>
      </c>
    </row>
    <row r="10" spans="2:6" x14ac:dyDescent="0.25">
      <c r="B10" s="27"/>
      <c r="C10" s="8" t="s">
        <v>67</v>
      </c>
      <c r="D10" s="8" t="s">
        <v>83</v>
      </c>
      <c r="E10" s="25">
        <v>0</v>
      </c>
      <c r="F10" s="25">
        <v>2600</v>
      </c>
    </row>
    <row r="11" spans="2:6" x14ac:dyDescent="0.25">
      <c r="B11" s="27"/>
      <c r="C11" s="8" t="s">
        <v>68</v>
      </c>
      <c r="D11" s="8" t="s">
        <v>84</v>
      </c>
      <c r="E11" s="25">
        <v>3750</v>
      </c>
      <c r="F11" s="25">
        <v>0</v>
      </c>
    </row>
    <row r="12" spans="2:6" x14ac:dyDescent="0.25">
      <c r="B12" s="27"/>
      <c r="C12" s="8" t="s">
        <v>68</v>
      </c>
      <c r="D12" s="8" t="s">
        <v>85</v>
      </c>
      <c r="E12" s="25">
        <v>6850</v>
      </c>
      <c r="F12" s="25">
        <v>0</v>
      </c>
    </row>
    <row r="13" spans="2:6" x14ac:dyDescent="0.25">
      <c r="B13" s="27"/>
      <c r="C13" s="8" t="s">
        <v>69</v>
      </c>
      <c r="D13" s="8" t="s">
        <v>86</v>
      </c>
      <c r="E13" s="25">
        <v>3300</v>
      </c>
      <c r="F13" s="25">
        <v>3600</v>
      </c>
    </row>
    <row r="14" spans="2:6" x14ac:dyDescent="0.25">
      <c r="B14" s="27"/>
      <c r="C14" s="8" t="s">
        <v>69</v>
      </c>
      <c r="D14" s="8" t="s">
        <v>87</v>
      </c>
      <c r="E14" s="25">
        <v>2782</v>
      </c>
      <c r="F14" s="25">
        <v>0</v>
      </c>
    </row>
    <row r="15" spans="2:6" x14ac:dyDescent="0.25">
      <c r="B15" s="27"/>
      <c r="C15" s="8" t="s">
        <v>69</v>
      </c>
      <c r="D15" s="8" t="s">
        <v>88</v>
      </c>
      <c r="E15" s="25">
        <v>2150</v>
      </c>
      <c r="F15" s="25">
        <v>0</v>
      </c>
    </row>
    <row r="16" spans="2:6" x14ac:dyDescent="0.25">
      <c r="B16" s="27"/>
      <c r="C16" s="8" t="s">
        <v>69</v>
      </c>
      <c r="D16" s="8" t="s">
        <v>89</v>
      </c>
      <c r="E16" s="25">
        <v>0</v>
      </c>
      <c r="F16" s="25">
        <v>5000</v>
      </c>
    </row>
    <row r="17" spans="2:6" x14ac:dyDescent="0.25">
      <c r="B17" s="27"/>
      <c r="C17" s="8" t="s">
        <v>69</v>
      </c>
      <c r="D17" s="8" t="s">
        <v>90</v>
      </c>
      <c r="E17" s="25">
        <v>6000</v>
      </c>
      <c r="F17" s="25">
        <v>0</v>
      </c>
    </row>
    <row r="18" spans="2:6" x14ac:dyDescent="0.25">
      <c r="B18" s="27"/>
      <c r="C18" s="8" t="s">
        <v>69</v>
      </c>
      <c r="D18" s="8" t="s">
        <v>91</v>
      </c>
      <c r="E18" s="25">
        <v>4600</v>
      </c>
      <c r="F18" s="25">
        <v>4700</v>
      </c>
    </row>
    <row r="19" spans="2:6" x14ac:dyDescent="0.25">
      <c r="B19" s="27"/>
      <c r="C19" s="8" t="s">
        <v>69</v>
      </c>
      <c r="D19" s="8" t="s">
        <v>92</v>
      </c>
      <c r="E19" s="25">
        <v>2334</v>
      </c>
      <c r="F19" s="25">
        <v>0</v>
      </c>
    </row>
    <row r="20" spans="2:6" x14ac:dyDescent="0.25">
      <c r="B20" s="27"/>
      <c r="C20" s="8" t="s">
        <v>69</v>
      </c>
      <c r="D20" s="8" t="s">
        <v>93</v>
      </c>
      <c r="E20" s="25">
        <v>1120</v>
      </c>
      <c r="F20" s="25">
        <v>0</v>
      </c>
    </row>
    <row r="21" spans="2:6" x14ac:dyDescent="0.25">
      <c r="B21" s="27"/>
      <c r="C21" s="8" t="s">
        <v>69</v>
      </c>
      <c r="D21" s="8" t="s">
        <v>94</v>
      </c>
      <c r="E21" s="25">
        <v>6000</v>
      </c>
      <c r="F21" s="25">
        <v>0</v>
      </c>
    </row>
    <row r="22" spans="2:6" x14ac:dyDescent="0.25">
      <c r="B22" s="27"/>
      <c r="C22" s="8" t="s">
        <v>70</v>
      </c>
      <c r="D22" s="8" t="s">
        <v>107</v>
      </c>
      <c r="E22" s="25">
        <v>0</v>
      </c>
      <c r="F22" s="25">
        <v>1600</v>
      </c>
    </row>
    <row r="23" spans="2:6" x14ac:dyDescent="0.25">
      <c r="B23" s="27"/>
      <c r="C23" s="8" t="s">
        <v>71</v>
      </c>
      <c r="D23" s="8" t="s">
        <v>95</v>
      </c>
      <c r="E23" s="25">
        <v>8500</v>
      </c>
      <c r="F23" s="25">
        <v>10000</v>
      </c>
    </row>
    <row r="24" spans="2:6" x14ac:dyDescent="0.25">
      <c r="B24" s="27"/>
      <c r="C24" s="8" t="s">
        <v>72</v>
      </c>
      <c r="D24" s="8" t="s">
        <v>96</v>
      </c>
      <c r="E24" s="25">
        <v>6815</v>
      </c>
      <c r="F24" s="25">
        <v>0</v>
      </c>
    </row>
    <row r="25" spans="2:6" x14ac:dyDescent="0.25">
      <c r="B25" s="27"/>
      <c r="C25" s="8" t="s">
        <v>73</v>
      </c>
      <c r="D25" s="8" t="s">
        <v>97</v>
      </c>
      <c r="E25" s="25">
        <v>2725</v>
      </c>
      <c r="F25" s="25">
        <v>0</v>
      </c>
    </row>
    <row r="26" spans="2:6" x14ac:dyDescent="0.25">
      <c r="B26" s="27"/>
      <c r="C26" s="8" t="s">
        <v>73</v>
      </c>
      <c r="D26" s="8" t="s">
        <v>98</v>
      </c>
      <c r="E26" s="25">
        <v>2725</v>
      </c>
      <c r="F26" s="25">
        <v>0</v>
      </c>
    </row>
    <row r="27" spans="2:6" x14ac:dyDescent="0.25">
      <c r="B27" s="27"/>
      <c r="C27" s="8" t="s">
        <v>74</v>
      </c>
      <c r="D27" s="8" t="s">
        <v>99</v>
      </c>
      <c r="E27" s="25">
        <v>2050</v>
      </c>
      <c r="F27" s="25">
        <v>0</v>
      </c>
    </row>
    <row r="28" spans="2:6" x14ac:dyDescent="0.25">
      <c r="B28" s="27"/>
      <c r="C28" s="8" t="s">
        <v>75</v>
      </c>
      <c r="D28" s="8" t="s">
        <v>100</v>
      </c>
      <c r="E28" s="25"/>
      <c r="F28" s="25">
        <v>4500</v>
      </c>
    </row>
    <row r="29" spans="2:6" x14ac:dyDescent="0.25">
      <c r="B29" s="27"/>
      <c r="C29" s="8" t="s">
        <v>76</v>
      </c>
      <c r="D29" s="8" t="s">
        <v>101</v>
      </c>
      <c r="E29" s="25">
        <v>2375</v>
      </c>
      <c r="F29" s="25">
        <v>0</v>
      </c>
    </row>
    <row r="30" spans="2:6" x14ac:dyDescent="0.25">
      <c r="B30" s="27"/>
      <c r="C30" s="8" t="s">
        <v>76</v>
      </c>
      <c r="D30" s="8" t="s">
        <v>102</v>
      </c>
      <c r="E30" s="25">
        <v>2375</v>
      </c>
      <c r="F30" s="25">
        <v>0</v>
      </c>
    </row>
    <row r="31" spans="2:6" x14ac:dyDescent="0.25">
      <c r="B31" s="27"/>
      <c r="C31" s="8" t="s">
        <v>77</v>
      </c>
      <c r="D31" s="8" t="s">
        <v>103</v>
      </c>
      <c r="E31" s="25">
        <v>0</v>
      </c>
      <c r="F31" s="25">
        <v>2300</v>
      </c>
    </row>
    <row r="32" spans="2:6" x14ac:dyDescent="0.25">
      <c r="C32" s="8" t="s">
        <v>77</v>
      </c>
      <c r="D32" s="8" t="s">
        <v>104</v>
      </c>
      <c r="E32" s="25">
        <v>0</v>
      </c>
      <c r="F32" s="25">
        <v>1500</v>
      </c>
    </row>
    <row r="33" spans="3:6" x14ac:dyDescent="0.25">
      <c r="C33" s="8" t="s">
        <v>78</v>
      </c>
      <c r="D33" s="8" t="s">
        <v>105</v>
      </c>
      <c r="E33" s="25">
        <v>3785</v>
      </c>
      <c r="F33" s="25">
        <v>0</v>
      </c>
    </row>
    <row r="34" spans="3:6" x14ac:dyDescent="0.25">
      <c r="C34" s="8" t="s">
        <v>78</v>
      </c>
      <c r="D34" s="8" t="s">
        <v>106</v>
      </c>
      <c r="E34" s="25">
        <v>2800</v>
      </c>
      <c r="F34" s="25">
        <v>0</v>
      </c>
    </row>
  </sheetData>
  <mergeCells count="1">
    <mergeCell ref="C3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D10" sqref="D10"/>
    </sheetView>
  </sheetViews>
  <sheetFormatPr baseColWidth="10" defaultRowHeight="15" x14ac:dyDescent="0.25"/>
  <cols>
    <col min="4" max="4" width="20.28515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78" t="s">
        <v>113</v>
      </c>
      <c r="E6" s="78"/>
      <c r="F6" s="78"/>
      <c r="G6" s="78"/>
      <c r="H6" s="78"/>
    </row>
    <row r="8" spans="4:12" ht="15.75" x14ac:dyDescent="0.25">
      <c r="E8" s="79" t="s">
        <v>42</v>
      </c>
      <c r="F8" s="79"/>
      <c r="G8" s="79" t="s">
        <v>43</v>
      </c>
      <c r="H8" s="79"/>
    </row>
    <row r="9" spans="4:12" x14ac:dyDescent="0.25">
      <c r="E9" s="15" t="s">
        <v>27</v>
      </c>
      <c r="F9" s="15" t="s">
        <v>28</v>
      </c>
      <c r="G9" s="15" t="s">
        <v>27</v>
      </c>
      <c r="H9" s="15" t="s">
        <v>28</v>
      </c>
      <c r="I9" s="27"/>
      <c r="J9" s="27"/>
      <c r="K9" s="29"/>
      <c r="L9" s="27"/>
    </row>
    <row r="10" spans="4:12" x14ac:dyDescent="0.25">
      <c r="D10" s="19" t="str">
        <f>Studienliste!F8</f>
        <v>TUD-02 20</v>
      </c>
      <c r="E10" s="20" t="s">
        <v>25</v>
      </c>
      <c r="F10" s="20" t="s">
        <v>25</v>
      </c>
      <c r="G10" s="58">
        <v>2.3210000000000002</v>
      </c>
      <c r="H10" s="58">
        <v>1.165</v>
      </c>
      <c r="I10" s="27"/>
      <c r="J10" s="27"/>
      <c r="K10" s="27"/>
      <c r="L10" s="27"/>
    </row>
    <row r="11" spans="4:12" x14ac:dyDescent="0.25">
      <c r="D11" s="19" t="str">
        <f>Studienliste!F10</f>
        <v>OTTO-01 17</v>
      </c>
      <c r="E11" s="20" t="s">
        <v>25</v>
      </c>
      <c r="F11" s="20" t="s">
        <v>25</v>
      </c>
      <c r="G11" s="60">
        <v>3.78</v>
      </c>
      <c r="H11" s="60">
        <v>0.7</v>
      </c>
      <c r="I11" s="27"/>
      <c r="J11" s="27"/>
      <c r="K11" s="27"/>
      <c r="L11" s="27"/>
    </row>
    <row r="12" spans="4:12" x14ac:dyDescent="0.25">
      <c r="D12" s="19" t="str">
        <f>Studienliste!F17</f>
        <v>ISI-05 13</v>
      </c>
      <c r="E12" s="61">
        <v>4.5</v>
      </c>
      <c r="F12" s="61">
        <v>7.9000000000000001E-2</v>
      </c>
      <c r="G12" s="20" t="s">
        <v>25</v>
      </c>
      <c r="H12" s="20" t="s">
        <v>25</v>
      </c>
      <c r="I12" s="27"/>
      <c r="J12" s="27"/>
      <c r="K12" s="27"/>
      <c r="L12" s="27"/>
    </row>
    <row r="13" spans="4:12" x14ac:dyDescent="0.25">
      <c r="D13" s="45" t="s">
        <v>51</v>
      </c>
      <c r="E13" s="59">
        <f>'Energie pro Energieträger'!D8+'Energie pro Energieträger'!D12</f>
        <v>5.1550000000000002</v>
      </c>
      <c r="F13" s="59">
        <f>'Energie pro Energieträger'!D16</f>
        <v>0.42799999999999999</v>
      </c>
      <c r="G13" s="62">
        <f>'Energie pro Energieträger'!E8+'Energie pro Energieträger'!E12+'Energie pro Energieträger'!E20</f>
        <v>2.528111111111111</v>
      </c>
      <c r="H13" s="62">
        <f>'Energie pro Energieträger'!E16</f>
        <v>0.60599999999999998</v>
      </c>
      <c r="I13" s="27"/>
      <c r="J13" s="27"/>
      <c r="K13" s="27"/>
      <c r="L13" s="27"/>
    </row>
    <row r="14" spans="4:12" x14ac:dyDescent="0.25">
      <c r="I14" s="27"/>
      <c r="J14" s="27"/>
      <c r="K14" s="27"/>
      <c r="L14" s="27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J65"/>
  <sheetViews>
    <sheetView workbookViewId="0">
      <selection activeCell="E52" sqref="E52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10" ht="21" x14ac:dyDescent="0.35">
      <c r="B4" s="77" t="s">
        <v>50</v>
      </c>
      <c r="C4" s="77"/>
      <c r="D4" s="77"/>
      <c r="E4" s="77"/>
      <c r="F4" s="77"/>
      <c r="G4" s="57"/>
    </row>
    <row r="7" spans="2:10" s="1" customFormat="1" x14ac:dyDescent="0.25">
      <c r="D7" s="30" t="s">
        <v>47</v>
      </c>
      <c r="E7" s="30" t="s">
        <v>48</v>
      </c>
      <c r="F7" s="30" t="s">
        <v>49</v>
      </c>
    </row>
    <row r="8" spans="2:10" x14ac:dyDescent="0.25">
      <c r="B8" s="83" t="s">
        <v>57</v>
      </c>
      <c r="C8" s="63" t="str">
        <f>'spezifische Verbräuche'!$D$13</f>
        <v>anderes Projekt</v>
      </c>
      <c r="D8" s="64">
        <v>5.008</v>
      </c>
      <c r="E8" s="64">
        <v>6.7000000000000004E-2</v>
      </c>
      <c r="F8" s="64">
        <f>0.24/3.6</f>
        <v>6.6666666666666666E-2</v>
      </c>
      <c r="J8" t="s">
        <v>44</v>
      </c>
    </row>
    <row r="9" spans="2:10" x14ac:dyDescent="0.25">
      <c r="B9" s="84"/>
      <c r="C9" s="34" t="str">
        <f>Studienliste!$F$10</f>
        <v>OTTO-01 17</v>
      </c>
      <c r="D9" s="49" t="s">
        <v>25</v>
      </c>
      <c r="E9" s="47">
        <v>0</v>
      </c>
      <c r="F9" s="49" t="s">
        <v>25</v>
      </c>
    </row>
    <row r="10" spans="2:10" x14ac:dyDescent="0.25">
      <c r="B10" s="84"/>
      <c r="C10" s="33" t="str">
        <f>Studienliste!F$17</f>
        <v>ISI-05 13</v>
      </c>
      <c r="D10" s="65">
        <v>4.5</v>
      </c>
      <c r="E10" s="65">
        <v>0</v>
      </c>
      <c r="F10" s="65">
        <v>0</v>
      </c>
    </row>
    <row r="11" spans="2:10" x14ac:dyDescent="0.25">
      <c r="B11" s="85"/>
      <c r="C11" s="36" t="str">
        <f>Studienliste!F$8</f>
        <v>TUD-02 20</v>
      </c>
      <c r="D11" s="48" t="s">
        <v>25</v>
      </c>
      <c r="E11" s="48">
        <v>0</v>
      </c>
      <c r="F11" s="48">
        <v>0</v>
      </c>
    </row>
    <row r="12" spans="2:10" x14ac:dyDescent="0.25">
      <c r="B12" s="80" t="s">
        <v>24</v>
      </c>
      <c r="C12" s="63" t="str">
        <f>'spezifische Verbräuche'!$D$13</f>
        <v>anderes Projekt</v>
      </c>
      <c r="D12" s="64">
        <v>0.14699999999999999</v>
      </c>
      <c r="E12" s="64">
        <f>1.15/3.6</f>
        <v>0.31944444444444442</v>
      </c>
      <c r="F12" s="64">
        <f>10.42/3.6</f>
        <v>2.8944444444444444</v>
      </c>
    </row>
    <row r="13" spans="2:10" x14ac:dyDescent="0.25">
      <c r="B13" s="81"/>
      <c r="C13" s="34" t="str">
        <f>Studienliste!$F$10</f>
        <v>OTTO-01 17</v>
      </c>
      <c r="D13" s="49" t="s">
        <v>25</v>
      </c>
      <c r="E13" s="47">
        <f>3.78*0.413</f>
        <v>1.5611399999999998</v>
      </c>
      <c r="F13" s="49" t="s">
        <v>25</v>
      </c>
    </row>
    <row r="14" spans="2:10" x14ac:dyDescent="0.25">
      <c r="B14" s="81"/>
      <c r="C14" s="33" t="str">
        <f>Studienliste!F$17</f>
        <v>ISI-05 13</v>
      </c>
      <c r="D14" s="65">
        <v>0</v>
      </c>
      <c r="E14" s="65">
        <v>4.1669999999999998</v>
      </c>
      <c r="F14" s="65"/>
    </row>
    <row r="15" spans="2:10" x14ac:dyDescent="0.25">
      <c r="B15" s="82"/>
      <c r="C15" s="36" t="str">
        <f>Studienliste!F$8</f>
        <v>TUD-02 20</v>
      </c>
      <c r="D15" s="48" t="s">
        <v>25</v>
      </c>
      <c r="E15" s="48">
        <v>0</v>
      </c>
      <c r="F15" s="48">
        <v>3.306</v>
      </c>
    </row>
    <row r="16" spans="2:10" x14ac:dyDescent="0.25">
      <c r="B16" s="80" t="s">
        <v>23</v>
      </c>
      <c r="C16" s="63" t="str">
        <f>'spezifische Verbräuche'!$D$13</f>
        <v>anderes Projekt</v>
      </c>
      <c r="D16" s="64">
        <v>0.42799999999999999</v>
      </c>
      <c r="E16" s="64">
        <v>0.60599999999999998</v>
      </c>
      <c r="F16" s="64">
        <v>0.85</v>
      </c>
    </row>
    <row r="17" spans="2:8" x14ac:dyDescent="0.25">
      <c r="B17" s="81"/>
      <c r="C17" s="34" t="str">
        <f>Studienliste!$F$10</f>
        <v>OTTO-01 17</v>
      </c>
      <c r="D17" s="49" t="s">
        <v>25</v>
      </c>
      <c r="E17" s="47">
        <v>0.7</v>
      </c>
      <c r="F17" s="49" t="s">
        <v>25</v>
      </c>
    </row>
    <row r="18" spans="2:8" x14ac:dyDescent="0.25">
      <c r="B18" s="81"/>
      <c r="C18" s="33" t="str">
        <f>Studienliste!F$17</f>
        <v>ISI-05 13</v>
      </c>
      <c r="D18" s="65">
        <v>7.9000000000000001E-2</v>
      </c>
      <c r="E18" s="65">
        <v>0.63900000000000001</v>
      </c>
      <c r="F18" s="65"/>
    </row>
    <row r="19" spans="2:8" x14ac:dyDescent="0.25">
      <c r="B19" s="82"/>
      <c r="C19" s="36" t="str">
        <f>Studienliste!F$8</f>
        <v>TUD-02 20</v>
      </c>
      <c r="D19" s="48" t="s">
        <v>25</v>
      </c>
      <c r="E19" s="48">
        <v>1.165</v>
      </c>
      <c r="F19" s="48">
        <v>0.83299999999999996</v>
      </c>
    </row>
    <row r="20" spans="2:8" x14ac:dyDescent="0.25">
      <c r="B20" s="80" t="s">
        <v>22</v>
      </c>
      <c r="C20" s="63" t="str">
        <f>'spezifische Verbräuche'!$D$13</f>
        <v>anderes Projekt</v>
      </c>
      <c r="D20" s="64">
        <v>0</v>
      </c>
      <c r="E20" s="64">
        <f>7.71/3.6</f>
        <v>2.1416666666666666</v>
      </c>
      <c r="F20" s="64">
        <v>0</v>
      </c>
    </row>
    <row r="21" spans="2:8" x14ac:dyDescent="0.25">
      <c r="B21" s="81"/>
      <c r="C21" s="34" t="str">
        <f>Studienliste!$F$10</f>
        <v>OTTO-01 17</v>
      </c>
      <c r="D21" s="49" t="s">
        <v>25</v>
      </c>
      <c r="E21" s="47">
        <f>3.78*0.513</f>
        <v>1.9391399999999999</v>
      </c>
      <c r="F21" s="49" t="s">
        <v>25</v>
      </c>
      <c r="H21" s="37"/>
    </row>
    <row r="22" spans="2:8" x14ac:dyDescent="0.25">
      <c r="B22" s="81"/>
      <c r="C22" s="33" t="str">
        <f>Studienliste!F$17</f>
        <v>ISI-05 13</v>
      </c>
      <c r="D22" s="65">
        <v>0</v>
      </c>
      <c r="E22" s="65">
        <v>4.1669999999999998</v>
      </c>
      <c r="F22" s="65"/>
      <c r="H22" s="37"/>
    </row>
    <row r="23" spans="2:8" x14ac:dyDescent="0.25">
      <c r="B23" s="82"/>
      <c r="C23" s="36" t="str">
        <f>Studienliste!F$8</f>
        <v>TUD-02 20</v>
      </c>
      <c r="D23" s="51" t="s">
        <v>25</v>
      </c>
      <c r="E23" s="48">
        <v>2.3210000000000002</v>
      </c>
      <c r="F23" s="48">
        <v>0</v>
      </c>
    </row>
    <row r="24" spans="2:8" x14ac:dyDescent="0.25">
      <c r="B24" s="80" t="s">
        <v>46</v>
      </c>
      <c r="C24" s="63" t="str">
        <f>'spezifische Verbräuche'!$D$13</f>
        <v>anderes Projekt</v>
      </c>
      <c r="D24" s="64">
        <v>0</v>
      </c>
      <c r="E24" s="64">
        <v>0</v>
      </c>
      <c r="F24" s="64">
        <v>0</v>
      </c>
    </row>
    <row r="25" spans="2:8" x14ac:dyDescent="0.25">
      <c r="B25" s="81"/>
      <c r="C25" s="34" t="str">
        <f>Studienliste!$F$10</f>
        <v>OTTO-01 17</v>
      </c>
      <c r="D25" s="49" t="s">
        <v>25</v>
      </c>
      <c r="E25" s="47">
        <f>3.78*0.075</f>
        <v>0.28349999999999997</v>
      </c>
      <c r="F25" s="49" t="s">
        <v>25</v>
      </c>
    </row>
    <row r="26" spans="2:8" x14ac:dyDescent="0.25">
      <c r="B26" s="81"/>
      <c r="C26" s="33" t="str">
        <f>Studienliste!F$17</f>
        <v>ISI-05 13</v>
      </c>
      <c r="D26" s="65">
        <v>0</v>
      </c>
      <c r="E26" s="65">
        <v>0</v>
      </c>
      <c r="F26" s="65">
        <v>0</v>
      </c>
    </row>
    <row r="27" spans="2:8" x14ac:dyDescent="0.25">
      <c r="B27" s="82"/>
      <c r="C27" s="36" t="str">
        <f>Studienliste!F$8</f>
        <v>TUD-02 20</v>
      </c>
      <c r="D27" s="51" t="s">
        <v>25</v>
      </c>
      <c r="E27" s="48">
        <v>0</v>
      </c>
      <c r="F27" s="48">
        <v>0</v>
      </c>
    </row>
    <row r="28" spans="2:8" x14ac:dyDescent="0.25">
      <c r="D28" s="32"/>
      <c r="E28" s="32"/>
      <c r="F28" s="32"/>
    </row>
    <row r="29" spans="2:8" x14ac:dyDescent="0.25">
      <c r="B29" s="80" t="s">
        <v>26</v>
      </c>
      <c r="C29" s="63" t="str">
        <f>'spezifische Verbräuche'!$D$13</f>
        <v>anderes Projekt</v>
      </c>
      <c r="D29" s="64">
        <f>D8+D12+D16+D20+D24</f>
        <v>5.5830000000000002</v>
      </c>
      <c r="E29" s="64">
        <f>E8+E12+E16+E20+E24</f>
        <v>3.1341111111111113</v>
      </c>
      <c r="F29" s="64">
        <f>F8+F12+F16+F20+F24</f>
        <v>3.8111111111111113</v>
      </c>
    </row>
    <row r="30" spans="2:8" x14ac:dyDescent="0.25">
      <c r="B30" s="81"/>
      <c r="C30" s="35" t="str">
        <f>Studienliste!$F$10</f>
        <v>OTTO-01 17</v>
      </c>
      <c r="D30" s="49" t="s">
        <v>25</v>
      </c>
      <c r="E30" s="47">
        <f>E9+E13+E17+E21+E25</f>
        <v>4.4837799999999994</v>
      </c>
      <c r="F30" s="47" t="s">
        <v>25</v>
      </c>
    </row>
    <row r="31" spans="2:8" x14ac:dyDescent="0.25">
      <c r="B31" s="81"/>
      <c r="C31" s="33" t="str">
        <f>Studienliste!F$17</f>
        <v>ISI-05 13</v>
      </c>
      <c r="D31" s="46">
        <f>D10+D18+D14+D22+D26</f>
        <v>4.5789999999999997</v>
      </c>
      <c r="E31" s="46">
        <f>E14+E18+E10+E26</f>
        <v>4.806</v>
      </c>
      <c r="F31" s="46"/>
    </row>
    <row r="32" spans="2:8" x14ac:dyDescent="0.25">
      <c r="B32" s="82"/>
      <c r="C32" s="36" t="str">
        <f>Studienliste!F$8</f>
        <v>TUD-02 20</v>
      </c>
      <c r="D32" s="48" t="s">
        <v>25</v>
      </c>
      <c r="E32" s="48">
        <f>E11+E15+E19+E23+E27</f>
        <v>3.4860000000000002</v>
      </c>
      <c r="F32" s="48">
        <f>F11+F15+F19+F23+F27</f>
        <v>4.1390000000000002</v>
      </c>
    </row>
    <row r="37" spans="2:7" ht="21" x14ac:dyDescent="0.35">
      <c r="B37" s="77" t="s">
        <v>54</v>
      </c>
      <c r="C37" s="77"/>
      <c r="D37" s="77"/>
      <c r="E37" s="77"/>
      <c r="F37" s="77"/>
      <c r="G37" s="57"/>
    </row>
    <row r="40" spans="2:7" x14ac:dyDescent="0.25">
      <c r="C40" s="1"/>
      <c r="D40" s="30" t="s">
        <v>47</v>
      </c>
      <c r="E40" s="30" t="s">
        <v>48</v>
      </c>
      <c r="F40" s="30" t="s">
        <v>49</v>
      </c>
    </row>
    <row r="41" spans="2:7" x14ac:dyDescent="0.25">
      <c r="B41" s="80" t="s">
        <v>45</v>
      </c>
      <c r="C41" s="63" t="str">
        <f>'spezifische Verbräuche'!$D$13</f>
        <v>anderes Projekt</v>
      </c>
      <c r="D41" s="64">
        <f>D8/(D$8+D$12+D$20+D$24)</f>
        <v>0.97148399612027159</v>
      </c>
      <c r="E41" s="64">
        <f t="shared" ref="E41:F41" si="0">E8/(E$8+E$12+E$20+E$24)</f>
        <v>2.6501999736298514E-2</v>
      </c>
      <c r="F41" s="64">
        <f t="shared" si="0"/>
        <v>2.2514071294559099E-2</v>
      </c>
    </row>
    <row r="42" spans="2:7" x14ac:dyDescent="0.25">
      <c r="B42" s="81"/>
      <c r="C42" s="34" t="str">
        <f>Studienliste!$F$10</f>
        <v>OTTO-01 17</v>
      </c>
      <c r="D42" s="47" t="str">
        <f>IF(ISTEXT(D9),"k.A.",D9/(D$9+D$13+D$21+D$25))</f>
        <v>k.A.</v>
      </c>
      <c r="E42" s="47">
        <f t="shared" ref="E42" si="1">E9/(E$9+E$13+E$21+E$25)</f>
        <v>0</v>
      </c>
      <c r="F42" s="47" t="str">
        <f>IF(ISTEXT(F9),"k.A.",F9/(F$9+F$13+F$21+F$25))</f>
        <v>k.A.</v>
      </c>
    </row>
    <row r="43" spans="2:7" x14ac:dyDescent="0.25">
      <c r="B43" s="81"/>
      <c r="C43" s="33" t="str">
        <f>C$31</f>
        <v>ISI-05 13</v>
      </c>
      <c r="D43" s="46">
        <f>D10/(D$10+D$14+D$22+D$26)</f>
        <v>1</v>
      </c>
      <c r="E43" s="46">
        <f t="shared" ref="E43:F43" si="2">E10/(E$10+E$14+E$22+E$26)</f>
        <v>0</v>
      </c>
      <c r="F43" s="46" t="e">
        <f t="shared" si="2"/>
        <v>#DIV/0!</v>
      </c>
    </row>
    <row r="44" spans="2:7" x14ac:dyDescent="0.25">
      <c r="B44" s="82"/>
      <c r="C44" s="36" t="str">
        <f>Studienliste!F$8</f>
        <v>TUD-02 20</v>
      </c>
      <c r="D44" s="48" t="str">
        <f>IF(ISTEXT(D11),"k.A.",D11/(D$11+D$15+D$23+D$27))</f>
        <v>k.A.</v>
      </c>
      <c r="E44" s="48">
        <f t="shared" ref="E44:F44" si="3">E11/(E$11+E$15+E$23+E$27)</f>
        <v>0</v>
      </c>
      <c r="F44" s="48">
        <f t="shared" si="3"/>
        <v>0</v>
      </c>
    </row>
    <row r="45" spans="2:7" x14ac:dyDescent="0.25">
      <c r="B45" s="80" t="s">
        <v>24</v>
      </c>
      <c r="C45" s="63" t="str">
        <f>'spezifische Verbräuche'!$D$13</f>
        <v>anderes Projekt</v>
      </c>
      <c r="D45" s="64">
        <f>D12/(D$8+D$12+D$20+D$24)</f>
        <v>2.8516003879728417E-2</v>
      </c>
      <c r="E45" s="64">
        <f t="shared" ref="E45:F45" si="4">E12/(E$8+E$12+E$20+E$24)</f>
        <v>0.12635696391684612</v>
      </c>
      <c r="F45" s="64">
        <f t="shared" si="4"/>
        <v>0.97748592870544082</v>
      </c>
    </row>
    <row r="46" spans="2:7" x14ac:dyDescent="0.25">
      <c r="B46" s="81"/>
      <c r="C46" s="34" t="str">
        <f>Studienliste!$F$10</f>
        <v>OTTO-01 17</v>
      </c>
      <c r="D46" s="47" t="str">
        <f>IF(ISTEXT(D13),"k.A.",D13/(D$9+D$13+D$21+D$25))</f>
        <v>k.A.</v>
      </c>
      <c r="E46" s="47">
        <f t="shared" ref="E46" si="5">E13/(E$9+E$13+E$21+E$25)</f>
        <v>0.41258741258741255</v>
      </c>
      <c r="F46" s="47" t="str">
        <f>IF(ISTEXT(F13),"k.A.",F13/(F$9+F$13+F$21+F$25))</f>
        <v>k.A.</v>
      </c>
    </row>
    <row r="47" spans="2:7" x14ac:dyDescent="0.25">
      <c r="B47" s="81"/>
      <c r="C47" s="33" t="str">
        <f>C$31</f>
        <v>ISI-05 13</v>
      </c>
      <c r="D47" s="46">
        <f>D14/(D$10+D$14+D$22+D$26)</f>
        <v>0</v>
      </c>
      <c r="E47" s="46">
        <f t="shared" ref="E47:F47" si="6">E14/(E$10+E$14+E$22+E$26)</f>
        <v>0.5</v>
      </c>
      <c r="F47" s="46" t="e">
        <f t="shared" si="6"/>
        <v>#DIV/0!</v>
      </c>
    </row>
    <row r="48" spans="2:7" x14ac:dyDescent="0.25">
      <c r="B48" s="82"/>
      <c r="C48" s="36" t="str">
        <f>Studienliste!F$8</f>
        <v>TUD-02 20</v>
      </c>
      <c r="D48" s="48" t="str">
        <f>IF(ISTEXT(D15),"k.A.",D15/(D$11+D$15+D$23+D$27))</f>
        <v>k.A.</v>
      </c>
      <c r="E48" s="48">
        <f t="shared" ref="E48:F48" si="7">E15/(E$11+E$15+E$23+E$27)</f>
        <v>0</v>
      </c>
      <c r="F48" s="48">
        <f t="shared" si="7"/>
        <v>1</v>
      </c>
    </row>
    <row r="49" spans="2:6" x14ac:dyDescent="0.25">
      <c r="B49" s="80" t="s">
        <v>23</v>
      </c>
      <c r="C49" s="63" t="str">
        <f>'spezifische Verbräuche'!$D$13</f>
        <v>anderes Projekt</v>
      </c>
      <c r="D49" s="64">
        <v>1</v>
      </c>
      <c r="E49" s="64">
        <v>1</v>
      </c>
      <c r="F49" s="64">
        <v>1</v>
      </c>
    </row>
    <row r="50" spans="2:6" x14ac:dyDescent="0.25">
      <c r="B50" s="81"/>
      <c r="C50" s="34" t="str">
        <f>Studienliste!$F$10</f>
        <v>OTTO-01 17</v>
      </c>
      <c r="D50" s="47">
        <v>1</v>
      </c>
      <c r="E50" s="47">
        <v>1</v>
      </c>
      <c r="F50" s="47">
        <v>1</v>
      </c>
    </row>
    <row r="51" spans="2:6" x14ac:dyDescent="0.25">
      <c r="B51" s="81"/>
      <c r="C51" s="33" t="str">
        <f>C$31</f>
        <v>ISI-05 13</v>
      </c>
      <c r="D51" s="46">
        <v>1</v>
      </c>
      <c r="E51" s="46">
        <v>1</v>
      </c>
      <c r="F51" s="46">
        <v>1</v>
      </c>
    </row>
    <row r="52" spans="2:6" x14ac:dyDescent="0.25">
      <c r="B52" s="82"/>
      <c r="C52" s="36" t="str">
        <f>Studienliste!F$8</f>
        <v>TUD-02 20</v>
      </c>
      <c r="D52" s="48">
        <v>1</v>
      </c>
      <c r="E52" s="48">
        <v>1</v>
      </c>
      <c r="F52" s="48">
        <v>1</v>
      </c>
    </row>
    <row r="53" spans="2:6" x14ac:dyDescent="0.25">
      <c r="B53" s="80" t="s">
        <v>22</v>
      </c>
      <c r="C53" s="63" t="str">
        <f>'spezifische Verbräuche'!$D$13</f>
        <v>anderes Projekt</v>
      </c>
      <c r="D53" s="64">
        <f>D20/(D$8+D$12+D$20+D$24)</f>
        <v>0</v>
      </c>
      <c r="E53" s="64">
        <f t="shared" ref="E53:F53" si="8">E20/(E$8+E$12+E$20+E$24)</f>
        <v>0.84714103634685534</v>
      </c>
      <c r="F53" s="64">
        <f t="shared" si="8"/>
        <v>0</v>
      </c>
    </row>
    <row r="54" spans="2:6" x14ac:dyDescent="0.25">
      <c r="B54" s="81"/>
      <c r="C54" s="34" t="str">
        <f>Studienliste!$F$10</f>
        <v>OTTO-01 17</v>
      </c>
      <c r="D54" s="47" t="str">
        <f>IF(ISTEXT(D21),"k.A.",D21/(D$9+D$13+D$21+D$25))</f>
        <v>k.A.</v>
      </c>
      <c r="E54" s="47">
        <f t="shared" ref="E54" si="9">E21/(E$9+E$13+E$21+E$25)</f>
        <v>0.51248751248751245</v>
      </c>
      <c r="F54" s="47" t="str">
        <f>IF(ISTEXT(F21),"k.A.",F21/(F$9+F$13+F$21+F$25))</f>
        <v>k.A.</v>
      </c>
    </row>
    <row r="55" spans="2:6" x14ac:dyDescent="0.25">
      <c r="B55" s="81"/>
      <c r="C55" s="33" t="str">
        <f>C$31</f>
        <v>ISI-05 13</v>
      </c>
      <c r="D55" s="46">
        <f>D22/(D$10+D$14+D$22+D$26)</f>
        <v>0</v>
      </c>
      <c r="E55" s="46">
        <f t="shared" ref="E55:F55" si="10">E22/(E$10+E$14+E$22+E$26)</f>
        <v>0.5</v>
      </c>
      <c r="F55" s="46" t="e">
        <f t="shared" si="10"/>
        <v>#DIV/0!</v>
      </c>
    </row>
    <row r="56" spans="2:6" x14ac:dyDescent="0.25">
      <c r="B56" s="82"/>
      <c r="C56" s="36" t="str">
        <f>Studienliste!F$8</f>
        <v>TUD-02 20</v>
      </c>
      <c r="D56" s="48" t="str">
        <f>IF(ISTEXT(D23),"k.A.",D23/(D$11+D$15+D$23+D$27))</f>
        <v>k.A.</v>
      </c>
      <c r="E56" s="48">
        <f t="shared" ref="E56:F56" si="11">E23/(E$11+E$15+E$23+E$27)</f>
        <v>1</v>
      </c>
      <c r="F56" s="48">
        <f t="shared" si="11"/>
        <v>0</v>
      </c>
    </row>
    <row r="57" spans="2:6" x14ac:dyDescent="0.25">
      <c r="B57" s="80" t="s">
        <v>46</v>
      </c>
      <c r="C57" s="63" t="str">
        <f>'spezifische Verbräuche'!$D$13</f>
        <v>anderes Projekt</v>
      </c>
      <c r="D57" s="64">
        <f>D24/(D$8+D$12+D$20+D$24)</f>
        <v>0</v>
      </c>
      <c r="E57" s="64">
        <f t="shared" ref="E57:F57" si="12">E24/(E$8+E$12+E$20+E$24)</f>
        <v>0</v>
      </c>
      <c r="F57" s="64">
        <f t="shared" si="12"/>
        <v>0</v>
      </c>
    </row>
    <row r="58" spans="2:6" x14ac:dyDescent="0.25">
      <c r="B58" s="81"/>
      <c r="C58" s="34" t="str">
        <f>Studienliste!$F$10</f>
        <v>OTTO-01 17</v>
      </c>
      <c r="D58" s="47" t="str">
        <f>IF(ISTEXT(D25),"k.A.",D25/(D$9+D$13+D$21+D$25))</f>
        <v>k.A.</v>
      </c>
      <c r="E58" s="47">
        <f t="shared" ref="E58" si="13">E25/(E$9+E$13+E$21+E$25)</f>
        <v>7.4925074925074928E-2</v>
      </c>
      <c r="F58" s="47" t="str">
        <f>IF(ISTEXT(F25),"k.A.",F25/(F$9+F$13+F$21+F$25))</f>
        <v>k.A.</v>
      </c>
    </row>
    <row r="59" spans="2:6" x14ac:dyDescent="0.25">
      <c r="B59" s="81"/>
      <c r="C59" s="33" t="str">
        <f>C$31</f>
        <v>ISI-05 13</v>
      </c>
      <c r="D59" s="46">
        <f>D26/(D$10+D$14+D$22+D$26)</f>
        <v>0</v>
      </c>
      <c r="E59" s="46">
        <f t="shared" ref="E59:F59" si="14">E26/(E$10+E$14+E$22+E$26)</f>
        <v>0</v>
      </c>
      <c r="F59" s="46" t="e">
        <f t="shared" si="14"/>
        <v>#DIV/0!</v>
      </c>
    </row>
    <row r="60" spans="2:6" x14ac:dyDescent="0.25">
      <c r="B60" s="82"/>
      <c r="C60" s="36" t="str">
        <f>Studienliste!F$8</f>
        <v>TUD-02 20</v>
      </c>
      <c r="D60" s="48" t="str">
        <f>IF(ISTEXT(D27),"k.A.",D27/(D$11+D$15+D$23+D$27))</f>
        <v>k.A.</v>
      </c>
      <c r="E60" s="48">
        <f t="shared" ref="E60:F60" si="15">E27/(E$11+E$15+E$23+E$27)</f>
        <v>0</v>
      </c>
      <c r="F60" s="48">
        <f t="shared" si="15"/>
        <v>0</v>
      </c>
    </row>
    <row r="62" spans="2:6" x14ac:dyDescent="0.25">
      <c r="B62" s="80" t="s">
        <v>26</v>
      </c>
      <c r="C62" s="63" t="str">
        <f>'spezifische Verbräuche'!$D$13</f>
        <v>anderes Projekt</v>
      </c>
      <c r="D62" s="64">
        <f>D41+D45+D49+D53+D57</f>
        <v>2</v>
      </c>
      <c r="E62" s="64">
        <f>E41+E45+E49+E53+E57</f>
        <v>2</v>
      </c>
      <c r="F62" s="64">
        <f>F41+F45+F49+F53+F57</f>
        <v>2</v>
      </c>
    </row>
    <row r="63" spans="2:6" x14ac:dyDescent="0.25">
      <c r="B63" s="81"/>
      <c r="C63" s="35" t="str">
        <f>Studienliste!$F$10</f>
        <v>OTTO-01 17</v>
      </c>
      <c r="D63" s="47" t="str">
        <f>IF(ISTEXT(D30),"k.A.",D42+D46+D50+D54+D58)</f>
        <v>k.A.</v>
      </c>
      <c r="E63" s="47">
        <f>E42+E46+E50+E54+E58</f>
        <v>2</v>
      </c>
      <c r="F63" s="47" t="s">
        <v>25</v>
      </c>
    </row>
    <row r="64" spans="2:6" x14ac:dyDescent="0.25">
      <c r="B64" s="81"/>
      <c r="C64" s="33" t="str">
        <f>C$31</f>
        <v>ISI-05 13</v>
      </c>
      <c r="D64" s="46">
        <f>D43+D47+D51+D55+D59</f>
        <v>2</v>
      </c>
      <c r="E64" s="46">
        <f t="shared" ref="E64:F64" si="16">E43+E47+E51+E55+E59</f>
        <v>2</v>
      </c>
      <c r="F64" s="46" t="e">
        <f t="shared" si="16"/>
        <v>#DIV/0!</v>
      </c>
    </row>
    <row r="65" spans="2:6" x14ac:dyDescent="0.25">
      <c r="B65" s="82"/>
      <c r="C65" s="36" t="str">
        <f>Studienliste!F$8</f>
        <v>TUD-02 20</v>
      </c>
      <c r="D65" s="48" t="s">
        <v>25</v>
      </c>
      <c r="E65" s="48">
        <f>E44+E48+E52+E56+E60</f>
        <v>2</v>
      </c>
      <c r="F65" s="48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H28"/>
  <sheetViews>
    <sheetView tabSelected="1" workbookViewId="0">
      <selection activeCell="D26" sqref="D26"/>
    </sheetView>
  </sheetViews>
  <sheetFormatPr baseColWidth="10" defaultRowHeight="15" x14ac:dyDescent="0.25"/>
  <cols>
    <col min="2" max="2" width="34" style="7" customWidth="1"/>
    <col min="3" max="3" width="20.28515625" style="26" customWidth="1"/>
    <col min="4" max="4" width="19.7109375" style="4" customWidth="1"/>
    <col min="5" max="5" width="17.5703125" style="2" customWidth="1"/>
    <col min="6" max="6" width="21.7109375" customWidth="1"/>
    <col min="7" max="7" width="28.5703125" customWidth="1"/>
    <col min="8" max="8" width="24.140625" customWidth="1"/>
  </cols>
  <sheetData>
    <row r="3" spans="1:8" ht="23.25" customHeight="1" x14ac:dyDescent="0.35">
      <c r="A3" s="57"/>
      <c r="B3" s="77" t="s">
        <v>140</v>
      </c>
      <c r="C3" s="77"/>
      <c r="D3" s="77"/>
      <c r="E3" s="77"/>
      <c r="F3" s="78"/>
      <c r="G3" s="78"/>
      <c r="H3" s="78"/>
    </row>
    <row r="4" spans="1:8" x14ac:dyDescent="0.25">
      <c r="F4" s="7"/>
      <c r="G4" s="26"/>
    </row>
    <row r="6" spans="1:8" s="1" customFormat="1" x14ac:dyDescent="0.25">
      <c r="B6" s="5" t="s">
        <v>39</v>
      </c>
      <c r="C6" s="30">
        <v>2019</v>
      </c>
      <c r="D6" s="28">
        <v>2050</v>
      </c>
      <c r="E6" s="30" t="s">
        <v>53</v>
      </c>
    </row>
    <row r="7" spans="1:8" x14ac:dyDescent="0.25">
      <c r="B7" s="3" t="str">
        <f>Studienliste!F11</f>
        <v>BCG-01 13</v>
      </c>
      <c r="C7" s="24" t="s">
        <v>25</v>
      </c>
      <c r="D7" s="24">
        <v>0.44</v>
      </c>
      <c r="E7" s="24">
        <f>D7-C$13</f>
        <v>8.081632653061227E-2</v>
      </c>
    </row>
    <row r="8" spans="1:8" x14ac:dyDescent="0.25">
      <c r="B8" s="3" t="str">
        <f>Studienliste!F12</f>
        <v>SSAB-01 20</v>
      </c>
      <c r="C8" s="24" t="s">
        <v>25</v>
      </c>
      <c r="D8" s="24">
        <v>0.5</v>
      </c>
      <c r="E8" s="24">
        <f t="shared" ref="E8:E12" si="0">D8-C$13</f>
        <v>0.14081632653061227</v>
      </c>
    </row>
    <row r="9" spans="1:8" x14ac:dyDescent="0.25">
      <c r="B9" s="3" t="str">
        <f>Studienliste!F13</f>
        <v>SEA-01 17</v>
      </c>
      <c r="C9" s="24" t="s">
        <v>25</v>
      </c>
      <c r="D9" s="24">
        <v>0.5</v>
      </c>
      <c r="E9" s="24">
        <f t="shared" si="0"/>
        <v>0.14081632653061227</v>
      </c>
    </row>
    <row r="10" spans="1:8" x14ac:dyDescent="0.25">
      <c r="B10" s="3" t="str">
        <f>Studienliste!F14</f>
        <v>IEA-07 19</v>
      </c>
      <c r="C10" s="24" t="s">
        <v>25</v>
      </c>
      <c r="D10" s="24">
        <v>0.47</v>
      </c>
      <c r="E10" s="24">
        <f t="shared" si="0"/>
        <v>0.11081632653061224</v>
      </c>
    </row>
    <row r="11" spans="1:8" x14ac:dyDescent="0.25">
      <c r="B11" s="3" t="str">
        <f>Studienliste!F15</f>
        <v>JCP-01 14</v>
      </c>
      <c r="C11" s="24" t="s">
        <v>25</v>
      </c>
      <c r="D11" s="24">
        <v>0.5</v>
      </c>
      <c r="E11" s="24">
        <f t="shared" si="0"/>
        <v>0.14081632653061227</v>
      </c>
    </row>
    <row r="12" spans="1:8" x14ac:dyDescent="0.25">
      <c r="B12" s="3" t="str">
        <f>Studienliste!F16</f>
        <v>NTNU-01 12</v>
      </c>
      <c r="C12" s="24" t="s">
        <v>25</v>
      </c>
      <c r="D12" s="24">
        <v>0.5</v>
      </c>
      <c r="E12" s="24">
        <f t="shared" si="0"/>
        <v>0.14081632653061227</v>
      </c>
    </row>
    <row r="13" spans="1:8" x14ac:dyDescent="0.25">
      <c r="B13" s="93" t="s">
        <v>52</v>
      </c>
      <c r="C13" s="91">
        <f>C26/(C26+C20)</f>
        <v>0.35918367346938773</v>
      </c>
      <c r="D13" s="92" t="s">
        <v>25</v>
      </c>
      <c r="E13" s="76" t="s">
        <v>25</v>
      </c>
    </row>
    <row r="14" spans="1:8" x14ac:dyDescent="0.25">
      <c r="D14" s="9"/>
    </row>
    <row r="15" spans="1:8" x14ac:dyDescent="0.25">
      <c r="D15" s="9"/>
    </row>
    <row r="16" spans="1:8" ht="21" customHeight="1" x14ac:dyDescent="0.35">
      <c r="B16" s="78" t="s">
        <v>138</v>
      </c>
      <c r="C16" s="78"/>
      <c r="D16" s="78"/>
      <c r="E16" s="78"/>
    </row>
    <row r="17" spans="2:7" x14ac:dyDescent="0.25">
      <c r="F17" s="7"/>
      <c r="G17" s="26"/>
    </row>
    <row r="18" spans="2:7" x14ac:dyDescent="0.25">
      <c r="B18" s="75" t="s">
        <v>39</v>
      </c>
      <c r="C18" s="28">
        <v>2019</v>
      </c>
      <c r="D18" s="28">
        <v>2050</v>
      </c>
      <c r="E18" s="89" t="s">
        <v>53</v>
      </c>
    </row>
    <row r="19" spans="2:7" x14ac:dyDescent="0.25">
      <c r="B19" s="76" t="str">
        <f>Studienliste!F11</f>
        <v>BCG-01 13</v>
      </c>
      <c r="C19" s="25" t="s">
        <v>25</v>
      </c>
      <c r="D19" s="24">
        <v>236</v>
      </c>
      <c r="E19" s="90">
        <f>1/C20 * D19 -1</f>
        <v>0.50318471337579629</v>
      </c>
    </row>
    <row r="20" spans="2:7" x14ac:dyDescent="0.25">
      <c r="B20" s="88" t="s">
        <v>136</v>
      </c>
      <c r="C20" s="25">
        <v>157</v>
      </c>
      <c r="D20" s="76" t="s">
        <v>25</v>
      </c>
      <c r="E20" s="45" t="s">
        <v>25</v>
      </c>
    </row>
    <row r="23" spans="2:7" ht="30" customHeight="1" x14ac:dyDescent="0.35">
      <c r="B23" s="78" t="s">
        <v>139</v>
      </c>
      <c r="C23" s="78"/>
    </row>
    <row r="24" spans="2:7" x14ac:dyDescent="0.25">
      <c r="E24"/>
    </row>
    <row r="25" spans="2:7" x14ac:dyDescent="0.25">
      <c r="B25" s="40" t="s">
        <v>39</v>
      </c>
      <c r="C25" s="28">
        <v>2019</v>
      </c>
      <c r="E25"/>
    </row>
    <row r="26" spans="2:7" x14ac:dyDescent="0.25">
      <c r="B26" s="8" t="s">
        <v>137</v>
      </c>
      <c r="C26" s="25">
        <v>88</v>
      </c>
      <c r="D26" s="31"/>
    </row>
    <row r="27" spans="2:7" x14ac:dyDescent="0.25">
      <c r="D27" s="69"/>
    </row>
    <row r="28" spans="2:7" ht="30" customHeight="1" x14ac:dyDescent="0.25">
      <c r="D28" s="69"/>
    </row>
  </sheetData>
  <mergeCells count="4">
    <mergeCell ref="B23:C23"/>
    <mergeCell ref="B3:E3"/>
    <mergeCell ref="F3:H3"/>
    <mergeCell ref="B16:E16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5"/>
  <sheetViews>
    <sheetView workbookViewId="0">
      <selection activeCell="J18" sqref="J18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7" t="s">
        <v>109</v>
      </c>
      <c r="D3" s="77"/>
      <c r="E3" s="77"/>
      <c r="F3" s="77"/>
      <c r="G3" s="77"/>
      <c r="H3" s="77"/>
      <c r="I3" s="77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6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3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5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4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6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3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5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4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6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3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5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4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6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3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5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4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6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3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5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4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6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3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5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4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6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3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5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4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6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3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5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4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6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3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5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4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6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3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5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4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6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3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5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4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6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3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5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4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6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3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5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4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6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3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5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4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6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3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5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4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6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3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5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4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6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3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5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4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6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3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5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4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6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3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5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4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6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3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5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4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6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3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5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4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6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3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5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4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6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3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5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4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6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3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5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4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6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3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5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4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6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3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5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4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6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3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5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4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6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3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5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4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6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3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5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4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G5:I5"/>
    <mergeCell ref="E5:F5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50"/>
  <sheetViews>
    <sheetView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77" t="s">
        <v>122</v>
      </c>
      <c r="E5" s="77"/>
      <c r="F5" s="77"/>
      <c r="G5" s="77"/>
      <c r="H5" s="77"/>
      <c r="I5" s="77"/>
      <c r="J5" s="77"/>
      <c r="K5" s="57"/>
      <c r="L5" s="57"/>
      <c r="M5" s="57"/>
    </row>
    <row r="7" spans="4:13" ht="15.75" x14ac:dyDescent="0.25">
      <c r="F7" s="86" t="s">
        <v>47</v>
      </c>
      <c r="G7" s="86"/>
      <c r="H7" s="86" t="s">
        <v>43</v>
      </c>
      <c r="I7" s="86"/>
      <c r="J7" s="86"/>
    </row>
    <row r="8" spans="4:13" x14ac:dyDescent="0.25">
      <c r="D8" s="15" t="s">
        <v>55</v>
      </c>
      <c r="E8" s="15" t="s">
        <v>56</v>
      </c>
      <c r="F8" s="70" t="str">
        <f>Studienliste!$F$17</f>
        <v>ISI-05 13</v>
      </c>
      <c r="G8" s="71" t="s">
        <v>51</v>
      </c>
      <c r="H8" s="72" t="str">
        <f>Studienliste!$F$10</f>
        <v>OTTO-01 17</v>
      </c>
      <c r="I8" s="73" t="str">
        <f>Studienliste!$F$8</f>
        <v>TUD-02 20</v>
      </c>
      <c r="J8" s="74" t="str">
        <f>G8</f>
        <v>anderes Projekt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2">
        <f>'Gesamtenergie 2019'!E7*'Energie pro Energieträger'!D$43</f>
        <v>17276.566999999999</v>
      </c>
      <c r="G9" s="56">
        <f>'Gesamtenergie 2019'!F7*'Energie pro Energieträger'!D$41</f>
        <v>20463.979102230842</v>
      </c>
      <c r="H9" s="53">
        <f>'Gesamtenergie 2019'!G7*'Energie pro Energieträger'!E$42</f>
        <v>0</v>
      </c>
      <c r="I9" s="55">
        <f>'Gesamtenergie 2019'!H7*'Energie pro Energieträger'!E$44</f>
        <v>0</v>
      </c>
      <c r="J9" s="54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2">
        <f>'Gesamtenergie 2019'!E8*'Energie pro Energieträger'!D$43</f>
        <v>17276.566999999999</v>
      </c>
      <c r="G10" s="56">
        <f>'Gesamtenergie 2019'!F8*'Energie pro Energieträger'!D$41</f>
        <v>20463.979102230842</v>
      </c>
      <c r="H10" s="53">
        <f>'Gesamtenergie 2019'!G8*'Energie pro Energieträger'!E$42</f>
        <v>0</v>
      </c>
      <c r="I10" s="55">
        <f>'Gesamtenergie 2019'!H8*'Energie pro Energieträger'!E$44</f>
        <v>0</v>
      </c>
      <c r="J10" s="54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2">
        <f>'Gesamtenergie 2019'!E9*'Energie pro Energieträger'!D$43</f>
        <v>24955.55</v>
      </c>
      <c r="G11" s="56">
        <f>'Gesamtenergie 2019'!F9*'Energie pro Energieträger'!D$41</f>
        <v>29559.683569350149</v>
      </c>
      <c r="H11" s="53">
        <f>'Gesamtenergie 2019'!G9*'Energie pro Energieträger'!E$42</f>
        <v>0</v>
      </c>
      <c r="I11" s="55">
        <f>'Gesamtenergie 2019'!H9*'Energie pro Energieträger'!E$44</f>
        <v>0</v>
      </c>
      <c r="J11" s="54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2">
        <f>'Gesamtenergie 2019'!E10*'Energie pro Energieträger'!D$43</f>
        <v>11827.556999999999</v>
      </c>
      <c r="G12" s="56">
        <f>'Gesamtenergie 2019'!F10*'Energie pro Energieträger'!D$41</f>
        <v>14009.662873326868</v>
      </c>
      <c r="H12" s="53">
        <f>'Gesamtenergie 2019'!G10*'Energie pro Energieträger'!E$42</f>
        <v>0</v>
      </c>
      <c r="I12" s="55">
        <f>'Gesamtenergie 2019'!H10*'Energie pro Energieträger'!E$44</f>
        <v>0</v>
      </c>
      <c r="J12" s="54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2">
        <f>'Gesamtenergie 2019'!E11*'Energie pro Energieträger'!D$43</f>
        <v>11905.4</v>
      </c>
      <c r="G13" s="56">
        <f>'Gesamtenergie 2019'!F11*'Energie pro Energieträger'!D$41</f>
        <v>14101.867390882639</v>
      </c>
      <c r="H13" s="53">
        <f>'Gesamtenergie 2019'!G11*'Energie pro Energieträger'!E$42</f>
        <v>0</v>
      </c>
      <c r="I13" s="55">
        <f>'Gesamtenergie 2019'!H11*'Energie pro Energieträger'!E$44</f>
        <v>0</v>
      </c>
      <c r="J13" s="54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2">
        <f>'Gesamtenergie 2019'!E12*'Energie pro Energieträger'!D$43</f>
        <v>17171.25</v>
      </c>
      <c r="G14" s="56">
        <f>'Gesamtenergie 2019'!F12*'Energie pro Energieträger'!D$41</f>
        <v>20339.231813773036</v>
      </c>
      <c r="H14" s="53">
        <f>'Gesamtenergie 2019'!G12*'Energie pro Energieträger'!E$42</f>
        <v>0</v>
      </c>
      <c r="I14" s="55">
        <f>'Gesamtenergie 2019'!H12*'Energie pro Energieträger'!E$44</f>
        <v>0</v>
      </c>
      <c r="J14" s="54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2">
        <f>'Gesamtenergie 2019'!E13*'Energie pro Energieträger'!D$43</f>
        <v>31366.149999999998</v>
      </c>
      <c r="G15" s="56">
        <f>'Gesamtenergie 2019'!F13*'Energie pro Energieträger'!D$41</f>
        <v>37152.996779825415</v>
      </c>
      <c r="H15" s="53">
        <f>'Gesamtenergie 2019'!G13*'Energie pro Energieträger'!E$42</f>
        <v>0</v>
      </c>
      <c r="I15" s="55">
        <f>'Gesamtenergie 2019'!H13*'Energie pro Energieträger'!E$44</f>
        <v>0</v>
      </c>
      <c r="J15" s="54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2">
        <f>'Gesamtenergie 2019'!E14*'Energie pro Energieträger'!D$43</f>
        <v>15110.699999999999</v>
      </c>
      <c r="G16" s="56">
        <f>'Gesamtenergie 2019'!F14*'Energie pro Energieträger'!D$41</f>
        <v>17898.523996120271</v>
      </c>
      <c r="H16" s="53">
        <f>'Gesamtenergie 2019'!G14*'Energie pro Energieträger'!E$42</f>
        <v>0</v>
      </c>
      <c r="I16" s="55">
        <f>'Gesamtenergie 2019'!H14*'Energie pro Energieträger'!E$44</f>
        <v>0</v>
      </c>
      <c r="J16" s="54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2">
        <f>'Gesamtenergie 2019'!E15*'Energie pro Energieträger'!D$43</f>
        <v>12738.777999999998</v>
      </c>
      <c r="G17" s="56">
        <f>'Gesamtenergie 2019'!F15*'Energie pro Energieträger'!D$41</f>
        <v>15088.998108244425</v>
      </c>
      <c r="H17" s="53">
        <f>'Gesamtenergie 2019'!G15*'Energie pro Energieträger'!E$42</f>
        <v>0</v>
      </c>
      <c r="I17" s="55">
        <f>'Gesamtenergie 2019'!H15*'Energie pro Energieträger'!E$44</f>
        <v>0</v>
      </c>
      <c r="J17" s="54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2">
        <f>'Gesamtenergie 2019'!E16*'Energie pro Energieträger'!D$43</f>
        <v>9844.8499999999985</v>
      </c>
      <c r="G18" s="56">
        <f>'Gesamtenergie 2019'!F16*'Energie pro Energieträger'!D$41</f>
        <v>11661.159573229874</v>
      </c>
      <c r="H18" s="53">
        <f>'Gesamtenergie 2019'!G16*'Energie pro Energieträger'!E$42</f>
        <v>0</v>
      </c>
      <c r="I18" s="55">
        <f>'Gesamtenergie 2019'!H16*'Energie pro Energieträger'!E$44</f>
        <v>0</v>
      </c>
      <c r="J18" s="54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2">
        <f>'Gesamtenergie 2019'!E17*'Energie pro Energieträger'!D$43</f>
        <v>22895</v>
      </c>
      <c r="G19" s="56">
        <f>'Gesamtenergie 2019'!F17*'Energie pro Energieträger'!D$41</f>
        <v>27118.97575169738</v>
      </c>
      <c r="H19" s="53">
        <f>'Gesamtenergie 2019'!G17*'Energie pro Energieträger'!E$42</f>
        <v>0</v>
      </c>
      <c r="I19" s="55">
        <f>'Gesamtenergie 2019'!H17*'Energie pro Energieträger'!E$44</f>
        <v>0</v>
      </c>
      <c r="J19" s="54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2">
        <f>'Gesamtenergie 2019'!E18*'Energie pro Energieträger'!D$43</f>
        <v>27474</v>
      </c>
      <c r="G20" s="56">
        <f>'Gesamtenergie 2019'!F18*'Energie pro Energieträger'!D$41</f>
        <v>32542.770902036857</v>
      </c>
      <c r="H20" s="53">
        <f>'Gesamtenergie 2019'!G18*'Energie pro Energieträger'!E$42</f>
        <v>0</v>
      </c>
      <c r="I20" s="55">
        <f>'Gesamtenergie 2019'!H18*'Energie pro Energieträger'!E$44</f>
        <v>0</v>
      </c>
      <c r="J20" s="54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2">
        <f>'Gesamtenergie 2019'!E19*'Energie pro Energieträger'!D$43</f>
        <v>21063.399999999998</v>
      </c>
      <c r="G21" s="56">
        <f>'Gesamtenergie 2019'!F19*'Energie pro Energieträger'!D$41</f>
        <v>24949.457691561591</v>
      </c>
      <c r="H21" s="53">
        <f>'Gesamtenergie 2019'!G19*'Energie pro Energieträger'!E$42</f>
        <v>0</v>
      </c>
      <c r="I21" s="55">
        <f>'Gesamtenergie 2019'!H19*'Energie pro Energieträger'!E$44</f>
        <v>0</v>
      </c>
      <c r="J21" s="54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2">
        <f>'Gesamtenergie 2019'!E20*'Energie pro Energieträger'!D$43</f>
        <v>10687.385999999999</v>
      </c>
      <c r="G22" s="56">
        <f>'Gesamtenergie 2019'!F20*'Energie pro Energieträger'!D$41</f>
        <v>12659.137880892338</v>
      </c>
      <c r="H22" s="53">
        <f>'Gesamtenergie 2019'!G20*'Energie pro Energieträger'!E$42</f>
        <v>0</v>
      </c>
      <c r="I22" s="55">
        <f>'Gesamtenergie 2019'!H20*'Energie pro Energieträger'!E$44</f>
        <v>0</v>
      </c>
      <c r="J22" s="54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2">
        <f>'Gesamtenergie 2019'!E21*'Energie pro Energieträger'!D$43</f>
        <v>5128.4799999999996</v>
      </c>
      <c r="G23" s="56">
        <f>'Gesamtenergie 2019'!F21*'Energie pro Energieträger'!D$41</f>
        <v>6074.6505683802134</v>
      </c>
      <c r="H23" s="53">
        <f>'Gesamtenergie 2019'!G21*'Energie pro Energieträger'!E$42</f>
        <v>0</v>
      </c>
      <c r="I23" s="55">
        <f>'Gesamtenergie 2019'!H21*'Energie pro Energieträger'!E$44</f>
        <v>0</v>
      </c>
      <c r="J23" s="54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2">
        <f>'Gesamtenergie 2019'!E22*'Energie pro Energieträger'!D$43</f>
        <v>27474</v>
      </c>
      <c r="G24" s="56">
        <f>'Gesamtenergie 2019'!F22*'Energie pro Energieträger'!D$41</f>
        <v>32542.770902036857</v>
      </c>
      <c r="H24" s="53">
        <f>'Gesamtenergie 2019'!G22*'Energie pro Energieträger'!E$42</f>
        <v>0</v>
      </c>
      <c r="I24" s="55">
        <f>'Gesamtenergie 2019'!H22*'Energie pro Energieträger'!E$44</f>
        <v>0</v>
      </c>
      <c r="J24" s="54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2">
        <f>'Gesamtenergie 2019'!E23*'Energie pro Energieträger'!D$43</f>
        <v>7326.4</v>
      </c>
      <c r="G25" s="56">
        <f>'Gesamtenergie 2019'!F23*'Energie pro Energieträger'!D$41</f>
        <v>8678.0722405431625</v>
      </c>
      <c r="H25" s="53">
        <f>'Gesamtenergie 2019'!G23*'Energie pro Energieträger'!E$42</f>
        <v>0</v>
      </c>
      <c r="I25" s="55">
        <f>'Gesamtenergie 2019'!H23*'Energie pro Energieträger'!E$44</f>
        <v>0</v>
      </c>
      <c r="J25" s="54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2">
        <f>'Gesamtenergie 2019'!E24*'Energie pro Energieträger'!D$43</f>
        <v>38921.5</v>
      </c>
      <c r="G26" s="56">
        <f>'Gesamtenergie 2019'!F24*'Energie pro Energieträger'!D$41</f>
        <v>46102.258777885545</v>
      </c>
      <c r="H26" s="53">
        <f>'Gesamtenergie 2019'!G24*'Energie pro Energieträger'!E$42</f>
        <v>0</v>
      </c>
      <c r="I26" s="55">
        <f>'Gesamtenergie 2019'!H24*'Energie pro Energieträger'!E$44</f>
        <v>0</v>
      </c>
      <c r="J26" s="54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2">
        <f>'Gesamtenergie 2019'!E25*'Energie pro Energieträger'!D$43</f>
        <v>31205.884999999998</v>
      </c>
      <c r="G27" s="56">
        <f>'Gesamtenergie 2019'!F25*'Energie pro Energieträger'!D$41</f>
        <v>36963.163949563532</v>
      </c>
      <c r="H27" s="53">
        <f>'Gesamtenergie 2019'!G25*'Energie pro Energieträger'!E$42</f>
        <v>0</v>
      </c>
      <c r="I27" s="55">
        <f>'Gesamtenergie 2019'!H25*'Energie pro Energieträger'!E$44</f>
        <v>0</v>
      </c>
      <c r="J27" s="54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2">
        <f>'Gesamtenergie 2019'!E26*'Energie pro Energieträger'!D$43</f>
        <v>12477.775</v>
      </c>
      <c r="G28" s="56">
        <f>'Gesamtenergie 2019'!F26*'Energie pro Energieträger'!D$41</f>
        <v>14779.841784675074</v>
      </c>
      <c r="H28" s="53">
        <f>'Gesamtenergie 2019'!G26*'Energie pro Energieträger'!E$42</f>
        <v>0</v>
      </c>
      <c r="I28" s="55">
        <f>'Gesamtenergie 2019'!H26*'Energie pro Energieträger'!E$44</f>
        <v>0</v>
      </c>
      <c r="J28" s="54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2">
        <f>'Gesamtenergie 2019'!E27*'Energie pro Energieträger'!D$43</f>
        <v>12477.775</v>
      </c>
      <c r="G29" s="56">
        <f>'Gesamtenergie 2019'!F27*'Energie pro Energieträger'!D$41</f>
        <v>14779.841784675074</v>
      </c>
      <c r="H29" s="53">
        <f>'Gesamtenergie 2019'!G27*'Energie pro Energieträger'!E$42</f>
        <v>0</v>
      </c>
      <c r="I29" s="55">
        <f>'Gesamtenergie 2019'!H27*'Energie pro Energieträger'!E$44</f>
        <v>0</v>
      </c>
      <c r="J29" s="54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2">
        <f>'Gesamtenergie 2019'!E28*'Energie pro Energieträger'!D$43</f>
        <v>9386.9499999999989</v>
      </c>
      <c r="G30" s="56">
        <f>'Gesamtenergie 2019'!F28*'Energie pro Energieträger'!D$41</f>
        <v>11118.780058195925</v>
      </c>
      <c r="H30" s="53">
        <f>'Gesamtenergie 2019'!G28*'Energie pro Energieträger'!E$42</f>
        <v>0</v>
      </c>
      <c r="I30" s="55">
        <f>'Gesamtenergie 2019'!H28*'Energie pro Energieträger'!E$44</f>
        <v>0</v>
      </c>
      <c r="J30" s="54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2">
        <f>'Gesamtenergie 2019'!E29*'Energie pro Energieträger'!D$43</f>
        <v>20605.5</v>
      </c>
      <c r="G31" s="56">
        <f>'Gesamtenergie 2019'!F29*'Energie pro Energieträger'!D$41</f>
        <v>24407.078176527644</v>
      </c>
      <c r="H31" s="53">
        <f>'Gesamtenergie 2019'!G29*'Energie pro Energieträger'!E$42</f>
        <v>0</v>
      </c>
      <c r="I31" s="55">
        <f>'Gesamtenergie 2019'!H29*'Energie pro Energieträger'!E$44</f>
        <v>0</v>
      </c>
      <c r="J31" s="54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2">
        <f>'Gesamtenergie 2019'!E30*'Energie pro Energieträger'!D$43</f>
        <v>10875.125</v>
      </c>
      <c r="G32" s="56">
        <f>'Gesamtenergie 2019'!F30*'Energie pro Energieträger'!D$41</f>
        <v>12881.513482056256</v>
      </c>
      <c r="H32" s="53">
        <f>'Gesamtenergie 2019'!G30*'Energie pro Energieträger'!E$42</f>
        <v>0</v>
      </c>
      <c r="I32" s="55">
        <f>'Gesamtenergie 2019'!H30*'Energie pro Energieträger'!E$44</f>
        <v>0</v>
      </c>
      <c r="J32" s="54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2">
        <f>'Gesamtenergie 2019'!E31*'Energie pro Energieträger'!D$43</f>
        <v>10875.125</v>
      </c>
      <c r="G33" s="56">
        <f>'Gesamtenergie 2019'!F31*'Energie pro Energieträger'!D$41</f>
        <v>12881.513482056256</v>
      </c>
      <c r="H33" s="53">
        <f>'Gesamtenergie 2019'!G31*'Energie pro Energieträger'!E$42</f>
        <v>0</v>
      </c>
      <c r="I33" s="55">
        <f>'Gesamtenergie 2019'!H31*'Energie pro Energieträger'!E$44</f>
        <v>0</v>
      </c>
      <c r="J33" s="54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2">
        <f>'Gesamtenergie 2019'!E32*'Energie pro Energieträger'!D$43</f>
        <v>10531.699999999999</v>
      </c>
      <c r="G34" s="56">
        <f>'Gesamtenergie 2019'!F32*'Energie pro Energieträger'!D$41</f>
        <v>12474.728845780795</v>
      </c>
      <c r="H34" s="53">
        <f>'Gesamtenergie 2019'!G32*'Energie pro Energieträger'!E$42</f>
        <v>0</v>
      </c>
      <c r="I34" s="55">
        <f>'Gesamtenergie 2019'!H32*'Energie pro Energieträger'!E$44</f>
        <v>0</v>
      </c>
      <c r="J34" s="54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2">
        <f>'Gesamtenergie 2019'!E33*'Energie pro Energieträger'!D$43</f>
        <v>6868.5</v>
      </c>
      <c r="G35" s="56">
        <f>'Gesamtenergie 2019'!F33*'Energie pro Energieträger'!D$41</f>
        <v>8135.6927255092141</v>
      </c>
      <c r="H35" s="53">
        <f>'Gesamtenergie 2019'!G33*'Energie pro Energieträger'!E$42</f>
        <v>0</v>
      </c>
      <c r="I35" s="55">
        <f>'Gesamtenergie 2019'!H33*'Energie pro Energieträger'!E$44</f>
        <v>0</v>
      </c>
      <c r="J35" s="54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2">
        <f>'Gesamtenergie 2019'!E34*'Energie pro Energieträger'!D$43</f>
        <v>17331.514999999999</v>
      </c>
      <c r="G36" s="56">
        <f>'Gesamtenergie 2019'!F34*'Energie pro Energieträger'!D$41</f>
        <v>20529.064644034919</v>
      </c>
      <c r="H36" s="53">
        <f>'Gesamtenergie 2019'!G34*'Energie pro Energieträger'!E$42</f>
        <v>0</v>
      </c>
      <c r="I36" s="55">
        <f>'Gesamtenergie 2019'!H34*'Energie pro Energieträger'!E$44</f>
        <v>0</v>
      </c>
      <c r="J36" s="54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2">
        <f>'Gesamtenergie 2019'!E35*'Energie pro Energieträger'!D$43</f>
        <v>12821.199999999999</v>
      </c>
      <c r="G37" s="56">
        <f>'Gesamtenergie 2019'!F35*'Energie pro Energieträger'!D$41</f>
        <v>15186.626420950533</v>
      </c>
      <c r="H37" s="53">
        <f>'Gesamtenergie 2019'!G35*'Energie pro Energieträger'!E$42</f>
        <v>0</v>
      </c>
      <c r="I37" s="55">
        <f>'Gesamtenergie 2019'!H35*'Energie pro Energieträger'!E$44</f>
        <v>0</v>
      </c>
      <c r="J37" s="54">
        <f>'Gesamtenergie 2019'!I35*'Energie pro Energieträger'!E$41</f>
        <v>232.56859315255133</v>
      </c>
    </row>
    <row r="42" spans="4:12" ht="21" x14ac:dyDescent="0.35">
      <c r="D42" s="77" t="s">
        <v>60</v>
      </c>
      <c r="E42" s="77"/>
      <c r="F42" s="77"/>
      <c r="G42" s="77"/>
      <c r="H42" s="77"/>
      <c r="I42" s="77"/>
      <c r="J42" s="77"/>
      <c r="K42" s="57"/>
      <c r="L42" s="57"/>
    </row>
    <row r="44" spans="4:12" ht="15.75" x14ac:dyDescent="0.25">
      <c r="F44" s="86" t="s">
        <v>47</v>
      </c>
      <c r="G44" s="86"/>
      <c r="H44" s="86" t="s">
        <v>43</v>
      </c>
      <c r="I44" s="86"/>
      <c r="J44" s="86"/>
    </row>
    <row r="45" spans="4:12" x14ac:dyDescent="0.25">
      <c r="D45" s="15" t="s">
        <v>55</v>
      </c>
      <c r="E45" s="15" t="s">
        <v>56</v>
      </c>
      <c r="F45" s="70" t="str">
        <f>Studienliste!$F$17</f>
        <v>ISI-05 13</v>
      </c>
      <c r="G45" s="71" t="s">
        <v>51</v>
      </c>
      <c r="H45" s="72" t="str">
        <f>Studienliste!$F$10</f>
        <v>OTTO-01 17</v>
      </c>
      <c r="I45" s="73" t="str">
        <f>Studienliste!$F$8</f>
        <v>TUD-02 20</v>
      </c>
      <c r="J45" s="74" t="str">
        <f>G45</f>
        <v>anderes Projekt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2">
        <f>'Gesamtenergie 2019'!E7*'Energie pro Energieträger'!D$47</f>
        <v>0</v>
      </c>
      <c r="G46" s="56">
        <f>'Gesamtenergie 2019'!F7*'Energie pro Energieträger'!D$45</f>
        <v>600.67989776915613</v>
      </c>
      <c r="H46" s="53">
        <f>'Gesamtenergie 2019'!G7*'Energie pro Energieträger'!E$46</f>
        <v>6973.9815384615367</v>
      </c>
      <c r="I46" s="55">
        <f>'Gesamtenergie 2019'!H7*'Energie pro Energieträger'!E$48</f>
        <v>0</v>
      </c>
      <c r="J46" s="54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2">
        <f>'Gesamtenergie 2019'!E8*'Energie pro Energieträger'!D$47</f>
        <v>0</v>
      </c>
      <c r="G47" s="56">
        <f>'Gesamtenergie 2019'!F8*'Energie pro Energieträger'!D$45</f>
        <v>600.67989776915613</v>
      </c>
      <c r="H47" s="53">
        <f>'Gesamtenergie 2019'!G8*'Energie pro Energieträger'!E$46</f>
        <v>6973.9815384615367</v>
      </c>
      <c r="I47" s="55">
        <f>'Gesamtenergie 2019'!H8*'Energie pro Energieträger'!E$48</f>
        <v>0</v>
      </c>
      <c r="J47" s="54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2">
        <f>'Gesamtenergie 2019'!E9*'Energie pro Energieträger'!D$47</f>
        <v>0</v>
      </c>
      <c r="G48" s="56">
        <f>'Gesamtenergie 2019'!F9*'Energie pro Energieträger'!D$45</f>
        <v>867.66643064985453</v>
      </c>
      <c r="H48" s="53">
        <f>'Gesamtenergie 2019'!G9*'Energie pro Energieträger'!E$46</f>
        <v>10073.734265734263</v>
      </c>
      <c r="I48" s="55">
        <f>'Gesamtenergie 2019'!H9*'Energie pro Energieträger'!E$48</f>
        <v>0</v>
      </c>
      <c r="J48" s="54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2">
        <f>'Gesamtenergie 2019'!E10*'Energie pro Energieträger'!D$47</f>
        <v>0</v>
      </c>
      <c r="G49" s="56">
        <f>'Gesamtenergie 2019'!F10*'Energie pro Energieträger'!D$45</f>
        <v>411.22612667313285</v>
      </c>
      <c r="H49" s="53">
        <f>'Gesamtenergie 2019'!G10*'Energie pro Energieträger'!E$46</f>
        <v>4774.3955244755234</v>
      </c>
      <c r="I49" s="55">
        <f>'Gesamtenergie 2019'!H10*'Energie pro Energieträger'!E$48</f>
        <v>0</v>
      </c>
      <c r="J49" s="54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2">
        <f>'Gesamtenergie 2019'!E11*'Energie pro Energieträger'!D$47</f>
        <v>0</v>
      </c>
      <c r="G50" s="56">
        <f>'Gesamtenergie 2019'!F11*'Energie pro Energieträger'!D$45</f>
        <v>413.93260911736178</v>
      </c>
      <c r="H50" s="53">
        <f>'Gesamtenergie 2019'!G11*'Energie pro Energieträger'!E$46</f>
        <v>4805.8181818181811</v>
      </c>
      <c r="I50" s="55">
        <f>'Gesamtenergie 2019'!H11*'Energie pro Energieträger'!E$48</f>
        <v>0</v>
      </c>
      <c r="J50" s="54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2">
        <f>'Gesamtenergie 2019'!E12*'Energie pro Energieträger'!D$47</f>
        <v>0</v>
      </c>
      <c r="G51" s="56">
        <f>'Gesamtenergie 2019'!F12*'Energie pro Energieträger'!D$45</f>
        <v>597.01818622696408</v>
      </c>
      <c r="H51" s="53">
        <f>'Gesamtenergie 2019'!G12*'Energie pro Energieträger'!E$46</f>
        <v>6931.4685314685312</v>
      </c>
      <c r="I51" s="55">
        <f>'Gesamtenergie 2019'!H12*'Energie pro Energieträger'!E$48</f>
        <v>0</v>
      </c>
      <c r="J51" s="54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2">
        <f>'Gesamtenergie 2019'!E13*'Energie pro Energieträger'!D$47</f>
        <v>0</v>
      </c>
      <c r="G52" s="56">
        <f>'Gesamtenergie 2019'!F13*'Energie pro Energieträger'!D$45</f>
        <v>1090.5532201745878</v>
      </c>
      <c r="H52" s="53">
        <f>'Gesamtenergie 2019'!G13*'Energie pro Energieträger'!E$46</f>
        <v>12661.482517482515</v>
      </c>
      <c r="I52" s="55">
        <f>'Gesamtenergie 2019'!H13*'Energie pro Energieträger'!E$48</f>
        <v>0</v>
      </c>
      <c r="J52" s="54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2">
        <f>'Gesamtenergie 2019'!E14*'Energie pro Energieträger'!D$47</f>
        <v>0</v>
      </c>
      <c r="G53" s="56">
        <f>'Gesamtenergie 2019'!F14*'Energie pro Energieträger'!D$45</f>
        <v>525.37600387972839</v>
      </c>
      <c r="H53" s="53">
        <f>'Gesamtenergie 2019'!G14*'Energie pro Energieträger'!E$46</f>
        <v>6099.6923076923067</v>
      </c>
      <c r="I53" s="55">
        <f>'Gesamtenergie 2019'!H14*'Energie pro Energieträger'!E$48</f>
        <v>0</v>
      </c>
      <c r="J53" s="54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2">
        <f>'Gesamtenergie 2019'!E15*'Energie pro Energieträger'!D$47</f>
        <v>0</v>
      </c>
      <c r="G54" s="56">
        <f>'Gesamtenergie 2019'!F15*'Energie pro Energieträger'!D$45</f>
        <v>442.90789175557711</v>
      </c>
      <c r="H54" s="53">
        <f>'Gesamtenergie 2019'!G15*'Energie pro Energieträger'!E$46</f>
        <v>5142.2254545454534</v>
      </c>
      <c r="I54" s="55">
        <f>'Gesamtenergie 2019'!H15*'Energie pro Energieträger'!E$48</f>
        <v>0</v>
      </c>
      <c r="J54" s="54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2">
        <f>'Gesamtenergie 2019'!E16*'Energie pro Energieträger'!D$47</f>
        <v>0</v>
      </c>
      <c r="G55" s="56">
        <f>'Gesamtenergie 2019'!F16*'Energie pro Energieträger'!D$45</f>
        <v>342.29042677012609</v>
      </c>
      <c r="H55" s="53">
        <f>'Gesamtenergie 2019'!G16*'Energie pro Energieträger'!E$46</f>
        <v>3974.0419580419571</v>
      </c>
      <c r="I55" s="55">
        <f>'Gesamtenergie 2019'!H16*'Energie pro Energieträger'!E$48</f>
        <v>0</v>
      </c>
      <c r="J55" s="54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2">
        <f>'Gesamtenergie 2019'!E17*'Energie pro Energieträger'!D$47</f>
        <v>0</v>
      </c>
      <c r="G56" s="56">
        <f>'Gesamtenergie 2019'!F17*'Energie pro Energieträger'!D$45</f>
        <v>796.02424830261873</v>
      </c>
      <c r="H56" s="53">
        <f>'Gesamtenergie 2019'!G17*'Energie pro Energieträger'!E$46</f>
        <v>9241.9580419580398</v>
      </c>
      <c r="I56" s="55">
        <f>'Gesamtenergie 2019'!H17*'Energie pro Energieträger'!E$48</f>
        <v>0</v>
      </c>
      <c r="J56" s="54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2">
        <f>'Gesamtenergie 2019'!E18*'Energie pro Energieträger'!D$47</f>
        <v>0</v>
      </c>
      <c r="G57" s="56">
        <f>'Gesamtenergie 2019'!F18*'Energie pro Energieträger'!D$45</f>
        <v>955.22909796314252</v>
      </c>
      <c r="H57" s="53">
        <f>'Gesamtenergie 2019'!G18*'Energie pro Energieträger'!E$46</f>
        <v>11090.349650349648</v>
      </c>
      <c r="I57" s="55">
        <f>'Gesamtenergie 2019'!H18*'Energie pro Energieträger'!E$48</f>
        <v>0</v>
      </c>
      <c r="J57" s="54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2">
        <f>'Gesamtenergie 2019'!E19*'Energie pro Energieträger'!D$47</f>
        <v>0</v>
      </c>
      <c r="G58" s="56">
        <f>'Gesamtenergie 2019'!F19*'Energie pro Energieträger'!D$45</f>
        <v>732.34230843840919</v>
      </c>
      <c r="H58" s="53">
        <f>'Gesamtenergie 2019'!G19*'Energie pro Energieträger'!E$46</f>
        <v>8502.6013986013968</v>
      </c>
      <c r="I58" s="55">
        <f>'Gesamtenergie 2019'!H19*'Energie pro Energieträger'!E$48</f>
        <v>0</v>
      </c>
      <c r="J58" s="54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2">
        <f>'Gesamtenergie 2019'!E20*'Energie pro Energieträger'!D$47</f>
        <v>0</v>
      </c>
      <c r="G59" s="56">
        <f>'Gesamtenergie 2019'!F20*'Energie pro Energieträger'!D$45</f>
        <v>371.58411910766245</v>
      </c>
      <c r="H59" s="53">
        <f>'Gesamtenergie 2019'!G20*'Energie pro Energieträger'!E$46</f>
        <v>4314.1460139860137</v>
      </c>
      <c r="I59" s="55">
        <f>'Gesamtenergie 2019'!H20*'Energie pro Energieträger'!E$48</f>
        <v>0</v>
      </c>
      <c r="J59" s="54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2">
        <f>'Gesamtenergie 2019'!E21*'Energie pro Energieträger'!D$47</f>
        <v>0</v>
      </c>
      <c r="G60" s="56">
        <f>'Gesamtenergie 2019'!F21*'Energie pro Energieträger'!D$45</f>
        <v>178.30943161978661</v>
      </c>
      <c r="H60" s="53">
        <f>'Gesamtenergie 2019'!G21*'Energie pro Energieträger'!E$46</f>
        <v>2070.1986013986011</v>
      </c>
      <c r="I60" s="55">
        <f>'Gesamtenergie 2019'!H21*'Energie pro Energieträger'!E$48</f>
        <v>0</v>
      </c>
      <c r="J60" s="54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2">
        <f>'Gesamtenergie 2019'!E22*'Energie pro Energieträger'!D$47</f>
        <v>0</v>
      </c>
      <c r="G61" s="56">
        <f>'Gesamtenergie 2019'!F22*'Energie pro Energieträger'!D$45</f>
        <v>955.22909796314252</v>
      </c>
      <c r="H61" s="53">
        <f>'Gesamtenergie 2019'!G22*'Energie pro Energieträger'!E$46</f>
        <v>11090.349650349648</v>
      </c>
      <c r="I61" s="55">
        <f>'Gesamtenergie 2019'!H22*'Energie pro Energieträger'!E$48</f>
        <v>0</v>
      </c>
      <c r="J61" s="54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2">
        <f>'Gesamtenergie 2019'!E23*'Energie pro Energieträger'!D$47</f>
        <v>0</v>
      </c>
      <c r="G62" s="56">
        <f>'Gesamtenergie 2019'!F23*'Energie pro Energieträger'!D$45</f>
        <v>254.72775945683804</v>
      </c>
      <c r="H62" s="53">
        <f>'Gesamtenergie 2019'!G23*'Energie pro Energieträger'!E$46</f>
        <v>2957.4265734265728</v>
      </c>
      <c r="I62" s="55">
        <f>'Gesamtenergie 2019'!H23*'Energie pro Energieträger'!E$48</f>
        <v>0</v>
      </c>
      <c r="J62" s="54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2">
        <f>'Gesamtenergie 2019'!E24*'Energie pro Energieträger'!D$47</f>
        <v>0</v>
      </c>
      <c r="G63" s="56">
        <f>'Gesamtenergie 2019'!F24*'Energie pro Energieträger'!D$45</f>
        <v>1353.2412221144518</v>
      </c>
      <c r="H63" s="53">
        <f>'Gesamtenergie 2019'!G24*'Energie pro Energieträger'!E$46</f>
        <v>15711.328671328667</v>
      </c>
      <c r="I63" s="55">
        <f>'Gesamtenergie 2019'!H24*'Energie pro Energieträger'!E$48</f>
        <v>0</v>
      </c>
      <c r="J63" s="54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2">
        <f>'Gesamtenergie 2019'!E25*'Energie pro Energieträger'!D$47</f>
        <v>0</v>
      </c>
      <c r="G64" s="56">
        <f>'Gesamtenergie 2019'!F25*'Energie pro Energieträger'!D$45</f>
        <v>1084.9810504364696</v>
      </c>
      <c r="H64" s="53">
        <f>'Gesamtenergie 2019'!G25*'Energie pro Energieträger'!E$46</f>
        <v>12596.78881118881</v>
      </c>
      <c r="I64" s="55">
        <f>'Gesamtenergie 2019'!H25*'Energie pro Energieträger'!E$48</f>
        <v>0</v>
      </c>
      <c r="J64" s="54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2">
        <f>'Gesamtenergie 2019'!E26*'Energie pro Energieträger'!D$47</f>
        <v>0</v>
      </c>
      <c r="G65" s="56">
        <f>'Gesamtenergie 2019'!F26*'Energie pro Energieträger'!D$45</f>
        <v>433.83321532492727</v>
      </c>
      <c r="H65" s="53">
        <f>'Gesamtenergie 2019'!G26*'Energie pro Energieträger'!E$46</f>
        <v>5036.8671328671317</v>
      </c>
      <c r="I65" s="55">
        <f>'Gesamtenergie 2019'!H26*'Energie pro Energieträger'!E$48</f>
        <v>0</v>
      </c>
      <c r="J65" s="54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2">
        <f>'Gesamtenergie 2019'!E27*'Energie pro Energieträger'!D$47</f>
        <v>0</v>
      </c>
      <c r="G66" s="56">
        <f>'Gesamtenergie 2019'!F27*'Energie pro Energieträger'!D$45</f>
        <v>433.83321532492727</v>
      </c>
      <c r="H66" s="53">
        <f>'Gesamtenergie 2019'!G27*'Energie pro Energieträger'!E$46</f>
        <v>5036.8671328671317</v>
      </c>
      <c r="I66" s="55">
        <f>'Gesamtenergie 2019'!H27*'Energie pro Energieträger'!E$48</f>
        <v>0</v>
      </c>
      <c r="J66" s="54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2">
        <f>'Gesamtenergie 2019'!E28*'Energie pro Energieträger'!D$47</f>
        <v>0</v>
      </c>
      <c r="G67" s="56">
        <f>'Gesamtenergie 2019'!F28*'Energie pro Energieträger'!D$45</f>
        <v>326.36994180407368</v>
      </c>
      <c r="H67" s="53">
        <f>'Gesamtenergie 2019'!G28*'Energie pro Energieträger'!E$46</f>
        <v>3789.2027972027963</v>
      </c>
      <c r="I67" s="55">
        <f>'Gesamtenergie 2019'!H28*'Energie pro Energieträger'!E$48</f>
        <v>0</v>
      </c>
      <c r="J67" s="54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2">
        <f>'Gesamtenergie 2019'!E29*'Energie pro Energieträger'!D$47</f>
        <v>0</v>
      </c>
      <c r="G68" s="56">
        <f>'Gesamtenergie 2019'!F29*'Energie pro Energieträger'!D$45</f>
        <v>716.42182347235689</v>
      </c>
      <c r="H68" s="53">
        <f>'Gesamtenergie 2019'!G29*'Energie pro Energieträger'!E$46</f>
        <v>8317.7622377622356</v>
      </c>
      <c r="I68" s="55">
        <f>'Gesamtenergie 2019'!H29*'Energie pro Energieträger'!E$48</f>
        <v>0</v>
      </c>
      <c r="J68" s="54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2">
        <f>'Gesamtenergie 2019'!E30*'Energie pro Energieträger'!D$47</f>
        <v>0</v>
      </c>
      <c r="G69" s="56">
        <f>'Gesamtenergie 2019'!F30*'Energie pro Energieträger'!D$45</f>
        <v>378.11151794374393</v>
      </c>
      <c r="H69" s="53">
        <f>'Gesamtenergie 2019'!G30*'Energie pro Energieträger'!E$46</f>
        <v>4389.9300699300684</v>
      </c>
      <c r="I69" s="55">
        <f>'Gesamtenergie 2019'!H30*'Energie pro Energieträger'!E$48</f>
        <v>0</v>
      </c>
      <c r="J69" s="54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2">
        <f>'Gesamtenergie 2019'!E31*'Energie pro Energieträger'!D$47</f>
        <v>0</v>
      </c>
      <c r="G70" s="56">
        <f>'Gesamtenergie 2019'!F31*'Energie pro Energieträger'!D$45</f>
        <v>378.11151794374393</v>
      </c>
      <c r="H70" s="53">
        <f>'Gesamtenergie 2019'!G31*'Energie pro Energieträger'!E$46</f>
        <v>4389.9300699300684</v>
      </c>
      <c r="I70" s="55">
        <f>'Gesamtenergie 2019'!H31*'Energie pro Energieträger'!E$48</f>
        <v>0</v>
      </c>
      <c r="J70" s="54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2">
        <f>'Gesamtenergie 2019'!E32*'Energie pro Energieträger'!D$47</f>
        <v>0</v>
      </c>
      <c r="G71" s="56">
        <f>'Gesamtenergie 2019'!F32*'Energie pro Energieträger'!D$45</f>
        <v>366.1711542192046</v>
      </c>
      <c r="H71" s="53">
        <f>'Gesamtenergie 2019'!G32*'Energie pro Energieträger'!E$46</f>
        <v>4251.3006993006984</v>
      </c>
      <c r="I71" s="55">
        <f>'Gesamtenergie 2019'!H32*'Energie pro Energieträger'!E$48</f>
        <v>0</v>
      </c>
      <c r="J71" s="54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2">
        <f>'Gesamtenergie 2019'!E33*'Energie pro Energieträger'!D$47</f>
        <v>0</v>
      </c>
      <c r="G72" s="56">
        <f>'Gesamtenergie 2019'!F33*'Energie pro Energieträger'!D$45</f>
        <v>238.80727449078563</v>
      </c>
      <c r="H72" s="53">
        <f>'Gesamtenergie 2019'!G33*'Energie pro Energieträger'!E$46</f>
        <v>2772.587412587412</v>
      </c>
      <c r="I72" s="55">
        <f>'Gesamtenergie 2019'!H33*'Energie pro Energieträger'!E$48</f>
        <v>0</v>
      </c>
      <c r="J72" s="54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2">
        <f>'Gesamtenergie 2019'!E34*'Energie pro Energieträger'!D$47</f>
        <v>0</v>
      </c>
      <c r="G73" s="56">
        <f>'Gesamtenergie 2019'!F34*'Energie pro Energieträger'!D$45</f>
        <v>602.59035596508249</v>
      </c>
      <c r="H73" s="53">
        <f>'Gesamtenergie 2019'!G34*'Energie pro Energieträger'!E$46</f>
        <v>6996.1622377622371</v>
      </c>
      <c r="I73" s="55">
        <f>'Gesamtenergie 2019'!H34*'Energie pro Energieträger'!E$48</f>
        <v>0</v>
      </c>
      <c r="J73" s="54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2">
        <f>'Gesamtenergie 2019'!E35*'Energie pro Energieträger'!D$47</f>
        <v>0</v>
      </c>
      <c r="G74" s="56">
        <f>'Gesamtenergie 2019'!F35*'Energie pro Energieträger'!D$45</f>
        <v>445.77357904946649</v>
      </c>
      <c r="H74" s="53">
        <f>'Gesamtenergie 2019'!G35*'Energie pro Energieträger'!E$46</f>
        <v>5175.4965034965026</v>
      </c>
      <c r="I74" s="55">
        <f>'Gesamtenergie 2019'!H35*'Energie pro Energieträger'!E$48</f>
        <v>0</v>
      </c>
      <c r="J74" s="54">
        <f>'Gesamtenergie 2019'!I35*'Energie pro Energieträger'!E$45</f>
        <v>1108.8469408185488</v>
      </c>
    </row>
    <row r="81" spans="4:12" ht="21" x14ac:dyDescent="0.35">
      <c r="D81" s="77" t="s">
        <v>61</v>
      </c>
      <c r="E81" s="77"/>
      <c r="F81" s="77"/>
      <c r="G81" s="77"/>
      <c r="H81" s="77"/>
      <c r="I81" s="77"/>
      <c r="J81" s="77"/>
      <c r="K81" s="57"/>
      <c r="L81" s="57"/>
    </row>
    <row r="83" spans="4:12" ht="15.75" x14ac:dyDescent="0.25">
      <c r="F83" s="86" t="s">
        <v>47</v>
      </c>
      <c r="G83" s="86"/>
      <c r="H83" s="86" t="s">
        <v>43</v>
      </c>
      <c r="I83" s="86"/>
      <c r="J83" s="86"/>
    </row>
    <row r="84" spans="4:12" x14ac:dyDescent="0.25">
      <c r="D84" s="15" t="s">
        <v>55</v>
      </c>
      <c r="E84" s="15" t="s">
        <v>56</v>
      </c>
      <c r="F84" s="70" t="str">
        <f>Studienliste!$F$17</f>
        <v>ISI-05 13</v>
      </c>
      <c r="G84" s="71" t="s">
        <v>51</v>
      </c>
      <c r="H84" s="72" t="str">
        <f>Studienliste!$F$10</f>
        <v>OTTO-01 17</v>
      </c>
      <c r="I84" s="73" t="str">
        <f>Studienliste!$F$8</f>
        <v>TUD-02 20</v>
      </c>
      <c r="J84" s="74" t="str">
        <f>G84</f>
        <v>anderes Projekt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2">
        <f>'Gesamtenergie 2019'!E7*'Energie pro Energieträger'!D$51</f>
        <v>17276.566999999999</v>
      </c>
      <c r="G85" s="56">
        <f>'Gesamtenergie 2019'!F7*'Energie pro Energieträger'!D$49</f>
        <v>21064.659</v>
      </c>
      <c r="H85" s="53">
        <f>'Gesamtenergie 2019'!G7*'Energie pro Energieträger'!E$50</f>
        <v>16903.039999999997</v>
      </c>
      <c r="I85" s="55">
        <f>'Gesamtenergie 2019'!H7*'Energie pro Energieträger'!E$52</f>
        <v>13152.678</v>
      </c>
      <c r="J85" s="54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2">
        <f>'Gesamtenergie 2019'!E8*'Energie pro Energieträger'!D$51</f>
        <v>17276.566999999999</v>
      </c>
      <c r="G86" s="56">
        <f>'Gesamtenergie 2019'!F8*'Energie pro Energieträger'!D$49</f>
        <v>21064.659</v>
      </c>
      <c r="H86" s="53">
        <f>'Gesamtenergie 2019'!G8*'Energie pro Energieträger'!E$50</f>
        <v>16903.039999999997</v>
      </c>
      <c r="I86" s="55">
        <f>'Gesamtenergie 2019'!H8*'Energie pro Energieträger'!E$52</f>
        <v>13152.678</v>
      </c>
      <c r="J86" s="54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2">
        <f>'Gesamtenergie 2019'!E9*'Energie pro Energieträger'!D$51</f>
        <v>24955.55</v>
      </c>
      <c r="G87" s="56">
        <f>'Gesamtenergie 2019'!F9*'Energie pro Energieträger'!D$49</f>
        <v>30427.350000000002</v>
      </c>
      <c r="H87" s="53">
        <f>'Gesamtenergie 2019'!G9*'Energie pro Energieträger'!E$50</f>
        <v>24415.999999999996</v>
      </c>
      <c r="I87" s="55">
        <f>'Gesamtenergie 2019'!H9*'Energie pro Energieträger'!E$52</f>
        <v>18998.7</v>
      </c>
      <c r="J87" s="54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2">
        <f>'Gesamtenergie 2019'!E10*'Energie pro Energieträger'!D$51</f>
        <v>11827.556999999999</v>
      </c>
      <c r="G88" s="56">
        <f>'Gesamtenergie 2019'!F10*'Energie pro Energieträger'!D$49</f>
        <v>14420.889000000001</v>
      </c>
      <c r="H88" s="53">
        <f>'Gesamtenergie 2019'!G10*'Energie pro Energieträger'!E$50</f>
        <v>11571.839999999998</v>
      </c>
      <c r="I88" s="55">
        <f>'Gesamtenergie 2019'!H10*'Energie pro Energieträger'!E$52</f>
        <v>9004.3379999999997</v>
      </c>
      <c r="J88" s="54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2">
        <f>'Gesamtenergie 2019'!E11*'Energie pro Energieträger'!D$51</f>
        <v>11905.4</v>
      </c>
      <c r="G89" s="56">
        <f>'Gesamtenergie 2019'!F11*'Energie pro Energieträger'!D$49</f>
        <v>14515.800000000001</v>
      </c>
      <c r="H89" s="53">
        <f>'Gesamtenergie 2019'!G11*'Energie pro Energieträger'!E$50</f>
        <v>11647.999999999998</v>
      </c>
      <c r="I89" s="55">
        <f>'Gesamtenergie 2019'!H11*'Energie pro Energieträger'!E$52</f>
        <v>9063.6</v>
      </c>
      <c r="J89" s="54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2">
        <f>'Gesamtenergie 2019'!E12*'Energie pro Energieträger'!D$51</f>
        <v>17171.25</v>
      </c>
      <c r="G90" s="56">
        <f>'Gesamtenergie 2019'!F12*'Energie pro Energieträger'!D$49</f>
        <v>20936.25</v>
      </c>
      <c r="H90" s="53">
        <f>'Gesamtenergie 2019'!G12*'Energie pro Energieträger'!E$50</f>
        <v>16800</v>
      </c>
      <c r="I90" s="55">
        <f>'Gesamtenergie 2019'!H12*'Energie pro Energieträger'!E$52</f>
        <v>13072.5</v>
      </c>
      <c r="J90" s="54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2">
        <f>'Gesamtenergie 2019'!E13*'Energie pro Energieträger'!D$51</f>
        <v>31366.149999999998</v>
      </c>
      <c r="G91" s="56">
        <f>'Gesamtenergie 2019'!F13*'Energie pro Energieträger'!D$49</f>
        <v>38243.550000000003</v>
      </c>
      <c r="H91" s="53">
        <f>'Gesamtenergie 2019'!G13*'Energie pro Energieträger'!E$50</f>
        <v>30687.999999999996</v>
      </c>
      <c r="I91" s="55">
        <f>'Gesamtenergie 2019'!H13*'Energie pro Energieträger'!E$52</f>
        <v>23879.100000000002</v>
      </c>
      <c r="J91" s="54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2">
        <f>'Gesamtenergie 2019'!E14*'Energie pro Energieträger'!D$51</f>
        <v>15110.699999999999</v>
      </c>
      <c r="G92" s="56">
        <f>'Gesamtenergie 2019'!F14*'Energie pro Energieträger'!D$49</f>
        <v>18423.900000000001</v>
      </c>
      <c r="H92" s="53">
        <f>'Gesamtenergie 2019'!G14*'Energie pro Energieträger'!E$50</f>
        <v>14783.999999999998</v>
      </c>
      <c r="I92" s="55">
        <f>'Gesamtenergie 2019'!H14*'Energie pro Energieträger'!E$52</f>
        <v>11503.800000000001</v>
      </c>
      <c r="J92" s="54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2">
        <f>'Gesamtenergie 2019'!E15*'Energie pro Energieträger'!D$51</f>
        <v>12738.777999999998</v>
      </c>
      <c r="G93" s="56">
        <f>'Gesamtenergie 2019'!F15*'Energie pro Energieträger'!D$49</f>
        <v>15531.906000000001</v>
      </c>
      <c r="H93" s="53">
        <f>'Gesamtenergie 2019'!G15*'Energie pro Energieträger'!E$50</f>
        <v>12463.359999999999</v>
      </c>
      <c r="I93" s="55">
        <f>'Gesamtenergie 2019'!H15*'Energie pro Energieträger'!E$52</f>
        <v>9698.0519999999997</v>
      </c>
      <c r="J93" s="54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2">
        <f>'Gesamtenergie 2019'!E16*'Energie pro Energieträger'!D$51</f>
        <v>9844.8499999999985</v>
      </c>
      <c r="G94" s="56">
        <f>'Gesamtenergie 2019'!F16*'Energie pro Energieträger'!D$49</f>
        <v>12003.45</v>
      </c>
      <c r="H94" s="53">
        <f>'Gesamtenergie 2019'!G16*'Energie pro Energieträger'!E$50</f>
        <v>9631.9999999999982</v>
      </c>
      <c r="I94" s="55">
        <f>'Gesamtenergie 2019'!H16*'Energie pro Energieträger'!E$52</f>
        <v>7494.9000000000005</v>
      </c>
      <c r="J94" s="54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2">
        <f>'Gesamtenergie 2019'!E17*'Energie pro Energieträger'!D$51</f>
        <v>22895</v>
      </c>
      <c r="G95" s="56">
        <f>'Gesamtenergie 2019'!F17*'Energie pro Energieträger'!D$49</f>
        <v>27915</v>
      </c>
      <c r="H95" s="53">
        <f>'Gesamtenergie 2019'!G17*'Energie pro Energieträger'!E$50</f>
        <v>22399.999999999996</v>
      </c>
      <c r="I95" s="55">
        <f>'Gesamtenergie 2019'!H17*'Energie pro Energieträger'!E$52</f>
        <v>17430</v>
      </c>
      <c r="J95" s="54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2">
        <f>'Gesamtenergie 2019'!E18*'Energie pro Energieträger'!D$51</f>
        <v>27474</v>
      </c>
      <c r="G96" s="56">
        <f>'Gesamtenergie 2019'!F18*'Energie pro Energieträger'!D$49</f>
        <v>33498</v>
      </c>
      <c r="H96" s="53">
        <f>'Gesamtenergie 2019'!G18*'Energie pro Energieträger'!E$50</f>
        <v>26879.999999999996</v>
      </c>
      <c r="I96" s="55">
        <f>'Gesamtenergie 2019'!H18*'Energie pro Energieträger'!E$52</f>
        <v>20916</v>
      </c>
      <c r="J96" s="54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2">
        <f>'Gesamtenergie 2019'!E19*'Energie pro Energieträger'!D$51</f>
        <v>21063.399999999998</v>
      </c>
      <c r="G97" s="56">
        <f>'Gesamtenergie 2019'!F19*'Energie pro Energieträger'!D$49</f>
        <v>25681.8</v>
      </c>
      <c r="H97" s="53">
        <f>'Gesamtenergie 2019'!G19*'Energie pro Energieträger'!E$50</f>
        <v>20607.999999999996</v>
      </c>
      <c r="I97" s="55">
        <f>'Gesamtenergie 2019'!H19*'Energie pro Energieträger'!E$52</f>
        <v>16035.6</v>
      </c>
      <c r="J97" s="54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2">
        <f>'Gesamtenergie 2019'!E20*'Energie pro Energieträger'!D$51</f>
        <v>10687.385999999999</v>
      </c>
      <c r="G98" s="56">
        <f>'Gesamtenergie 2019'!F20*'Energie pro Energieträger'!D$49</f>
        <v>13030.722</v>
      </c>
      <c r="H98" s="53">
        <f>'Gesamtenergie 2019'!G20*'Energie pro Energieträger'!E$50</f>
        <v>10456.32</v>
      </c>
      <c r="I98" s="55">
        <f>'Gesamtenergie 2019'!H20*'Energie pro Energieträger'!E$52</f>
        <v>8136.3240000000005</v>
      </c>
      <c r="J98" s="54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2">
        <f>'Gesamtenergie 2019'!E21*'Energie pro Energieträger'!D$51</f>
        <v>5128.4799999999996</v>
      </c>
      <c r="G99" s="56">
        <f>'Gesamtenergie 2019'!F21*'Energie pro Energieträger'!D$49</f>
        <v>6252.96</v>
      </c>
      <c r="H99" s="53">
        <f>'Gesamtenergie 2019'!G21*'Energie pro Energieträger'!E$50</f>
        <v>5017.5999999999995</v>
      </c>
      <c r="I99" s="55">
        <f>'Gesamtenergie 2019'!H21*'Energie pro Energieträger'!E$52</f>
        <v>3904.32</v>
      </c>
      <c r="J99" s="54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2">
        <f>'Gesamtenergie 2019'!E22*'Energie pro Energieträger'!D$51</f>
        <v>27474</v>
      </c>
      <c r="G100" s="56">
        <f>'Gesamtenergie 2019'!F22*'Energie pro Energieträger'!D$49</f>
        <v>33498</v>
      </c>
      <c r="H100" s="53">
        <f>'Gesamtenergie 2019'!G22*'Energie pro Energieträger'!E$50</f>
        <v>26879.999999999996</v>
      </c>
      <c r="I100" s="55">
        <f>'Gesamtenergie 2019'!H22*'Energie pro Energieträger'!E$52</f>
        <v>20916</v>
      </c>
      <c r="J100" s="54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2">
        <f>'Gesamtenergie 2019'!E23*'Energie pro Energieträger'!D$51</f>
        <v>7326.4</v>
      </c>
      <c r="G101" s="56">
        <f>'Gesamtenergie 2019'!F23*'Energie pro Energieträger'!D$49</f>
        <v>8932.8000000000011</v>
      </c>
      <c r="H101" s="53">
        <f>'Gesamtenergie 2019'!G23*'Energie pro Energieträger'!E$50</f>
        <v>7167.9999999999991</v>
      </c>
      <c r="I101" s="55">
        <f>'Gesamtenergie 2019'!H23*'Energie pro Energieträger'!E$52</f>
        <v>5577.6</v>
      </c>
      <c r="J101" s="54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2">
        <f>'Gesamtenergie 2019'!E24*'Energie pro Energieträger'!D$51</f>
        <v>38921.5</v>
      </c>
      <c r="G102" s="56">
        <f>'Gesamtenergie 2019'!F24*'Energie pro Energieträger'!D$49</f>
        <v>47455.5</v>
      </c>
      <c r="H102" s="53">
        <f>'Gesamtenergie 2019'!G24*'Energie pro Energieträger'!E$50</f>
        <v>38079.999999999993</v>
      </c>
      <c r="I102" s="55">
        <f>'Gesamtenergie 2019'!H24*'Energie pro Energieträger'!E$52</f>
        <v>29631</v>
      </c>
      <c r="J102" s="54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2">
        <f>'Gesamtenergie 2019'!E25*'Energie pro Energieträger'!D$51</f>
        <v>31205.884999999998</v>
      </c>
      <c r="G103" s="56">
        <f>'Gesamtenergie 2019'!F25*'Energie pro Energieträger'!D$49</f>
        <v>38048.145000000004</v>
      </c>
      <c r="H103" s="53">
        <f>'Gesamtenergie 2019'!G25*'Energie pro Energieträger'!E$50</f>
        <v>30531.199999999997</v>
      </c>
      <c r="I103" s="55">
        <f>'Gesamtenergie 2019'!H25*'Energie pro Energieträger'!E$52</f>
        <v>23757.09</v>
      </c>
      <c r="J103" s="54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2">
        <f>'Gesamtenergie 2019'!E26*'Energie pro Energieträger'!D$51</f>
        <v>12477.775</v>
      </c>
      <c r="G104" s="56">
        <f>'Gesamtenergie 2019'!F26*'Energie pro Energieträger'!D$49</f>
        <v>15213.675000000001</v>
      </c>
      <c r="H104" s="53">
        <f>'Gesamtenergie 2019'!G26*'Energie pro Energieträger'!E$50</f>
        <v>12207.999999999998</v>
      </c>
      <c r="I104" s="55">
        <f>'Gesamtenergie 2019'!H26*'Energie pro Energieträger'!E$52</f>
        <v>9499.35</v>
      </c>
      <c r="J104" s="54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2">
        <f>'Gesamtenergie 2019'!E27*'Energie pro Energieträger'!D$51</f>
        <v>12477.775</v>
      </c>
      <c r="G105" s="56">
        <f>'Gesamtenergie 2019'!F27*'Energie pro Energieträger'!D$49</f>
        <v>15213.675000000001</v>
      </c>
      <c r="H105" s="53">
        <f>'Gesamtenergie 2019'!G27*'Energie pro Energieträger'!E$50</f>
        <v>12207.999999999998</v>
      </c>
      <c r="I105" s="55">
        <f>'Gesamtenergie 2019'!H27*'Energie pro Energieträger'!E$52</f>
        <v>9499.35</v>
      </c>
      <c r="J105" s="54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2">
        <f>'Gesamtenergie 2019'!E28*'Energie pro Energieträger'!D$51</f>
        <v>9386.9499999999989</v>
      </c>
      <c r="G106" s="56">
        <f>'Gesamtenergie 2019'!F28*'Energie pro Energieträger'!D$49</f>
        <v>11445.15</v>
      </c>
      <c r="H106" s="53">
        <f>'Gesamtenergie 2019'!G28*'Energie pro Energieträger'!E$50</f>
        <v>9183.9999999999982</v>
      </c>
      <c r="I106" s="55">
        <f>'Gesamtenergie 2019'!H28*'Energie pro Energieträger'!E$52</f>
        <v>7146.3</v>
      </c>
      <c r="J106" s="54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2">
        <f>'Gesamtenergie 2019'!E29*'Energie pro Energieträger'!D$51</f>
        <v>20605.5</v>
      </c>
      <c r="G107" s="56">
        <f>'Gesamtenergie 2019'!F29*'Energie pro Energieträger'!D$49</f>
        <v>25123.5</v>
      </c>
      <c r="H107" s="53">
        <f>'Gesamtenergie 2019'!G29*'Energie pro Energieträger'!E$50</f>
        <v>20159.999999999996</v>
      </c>
      <c r="I107" s="55">
        <f>'Gesamtenergie 2019'!H29*'Energie pro Energieträger'!E$52</f>
        <v>15687.000000000002</v>
      </c>
      <c r="J107" s="54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2">
        <f>'Gesamtenergie 2019'!E30*'Energie pro Energieträger'!D$51</f>
        <v>10875.125</v>
      </c>
      <c r="G108" s="56">
        <f>'Gesamtenergie 2019'!F30*'Energie pro Energieträger'!D$49</f>
        <v>13259.625</v>
      </c>
      <c r="H108" s="53">
        <f>'Gesamtenergie 2019'!G30*'Energie pro Energieträger'!E$50</f>
        <v>10639.999999999998</v>
      </c>
      <c r="I108" s="55">
        <f>'Gesamtenergie 2019'!H30*'Energie pro Energieträger'!E$52</f>
        <v>8279.25</v>
      </c>
      <c r="J108" s="54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2">
        <f>'Gesamtenergie 2019'!E31*'Energie pro Energieträger'!D$51</f>
        <v>10875.125</v>
      </c>
      <c r="G109" s="56">
        <f>'Gesamtenergie 2019'!F31*'Energie pro Energieträger'!D$49</f>
        <v>13259.625</v>
      </c>
      <c r="H109" s="53">
        <f>'Gesamtenergie 2019'!G31*'Energie pro Energieträger'!E$50</f>
        <v>10639.999999999998</v>
      </c>
      <c r="I109" s="55">
        <f>'Gesamtenergie 2019'!H31*'Energie pro Energieträger'!E$52</f>
        <v>8279.25</v>
      </c>
      <c r="J109" s="54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2">
        <f>'Gesamtenergie 2019'!E32*'Energie pro Energieträger'!D$51</f>
        <v>10531.699999999999</v>
      </c>
      <c r="G110" s="56">
        <f>'Gesamtenergie 2019'!F32*'Energie pro Energieträger'!D$49</f>
        <v>12840.9</v>
      </c>
      <c r="H110" s="53">
        <f>'Gesamtenergie 2019'!G32*'Energie pro Energieträger'!E$50</f>
        <v>10303.999999999998</v>
      </c>
      <c r="I110" s="55">
        <f>'Gesamtenergie 2019'!H32*'Energie pro Energieträger'!E$52</f>
        <v>8017.8</v>
      </c>
      <c r="J110" s="54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2">
        <f>'Gesamtenergie 2019'!E33*'Energie pro Energieträger'!D$51</f>
        <v>6868.5</v>
      </c>
      <c r="G111" s="56">
        <f>'Gesamtenergie 2019'!F33*'Energie pro Energieträger'!D$49</f>
        <v>8374.5</v>
      </c>
      <c r="H111" s="53">
        <f>'Gesamtenergie 2019'!G33*'Energie pro Energieträger'!E$50</f>
        <v>6719.9999999999991</v>
      </c>
      <c r="I111" s="55">
        <f>'Gesamtenergie 2019'!H33*'Energie pro Energieträger'!E$52</f>
        <v>5229</v>
      </c>
      <c r="J111" s="54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2">
        <f>'Gesamtenergie 2019'!E34*'Energie pro Energieträger'!D$51</f>
        <v>17331.514999999999</v>
      </c>
      <c r="G112" s="56">
        <f>'Gesamtenergie 2019'!F34*'Energie pro Energieträger'!D$49</f>
        <v>21131.655000000002</v>
      </c>
      <c r="H112" s="53">
        <f>'Gesamtenergie 2019'!G34*'Energie pro Energieträger'!E$50</f>
        <v>16956.8</v>
      </c>
      <c r="I112" s="55">
        <f>'Gesamtenergie 2019'!H34*'Energie pro Energieträger'!E$52</f>
        <v>13194.51</v>
      </c>
      <c r="J112" s="54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2">
        <f>'Gesamtenergie 2019'!E35*'Energie pro Energieträger'!D$51</f>
        <v>12821.199999999999</v>
      </c>
      <c r="G113" s="56">
        <f>'Gesamtenergie 2019'!F35*'Energie pro Energieträger'!D$49</f>
        <v>15632.4</v>
      </c>
      <c r="H113" s="53">
        <f>'Gesamtenergie 2019'!G35*'Energie pro Energieträger'!E$50</f>
        <v>12543.999999999998</v>
      </c>
      <c r="I113" s="55">
        <f>'Gesamtenergie 2019'!H35*'Energie pro Energieträger'!E$52</f>
        <v>9760.8000000000011</v>
      </c>
      <c r="J113" s="54">
        <f>'Gesamtenergie 2019'!I35*'Energie pro Energieträger'!E$49</f>
        <v>8775.5111111111109</v>
      </c>
    </row>
    <row r="118" spans="4:12" ht="21" x14ac:dyDescent="0.35">
      <c r="D118" s="77" t="s">
        <v>62</v>
      </c>
      <c r="E118" s="77"/>
      <c r="F118" s="77"/>
      <c r="G118" s="77"/>
      <c r="H118" s="77"/>
      <c r="I118" s="77"/>
      <c r="J118" s="77"/>
      <c r="K118" s="57"/>
      <c r="L118" s="57"/>
    </row>
    <row r="120" spans="4:12" ht="15.75" x14ac:dyDescent="0.25">
      <c r="F120" s="86" t="s">
        <v>47</v>
      </c>
      <c r="G120" s="86"/>
      <c r="H120" s="86" t="s">
        <v>43</v>
      </c>
      <c r="I120" s="86"/>
      <c r="J120" s="86"/>
    </row>
    <row r="121" spans="4:12" x14ac:dyDescent="0.25">
      <c r="D121" s="15" t="s">
        <v>55</v>
      </c>
      <c r="E121" s="15" t="s">
        <v>56</v>
      </c>
      <c r="F121" s="70" t="str">
        <f>Studienliste!$F$17</f>
        <v>ISI-05 13</v>
      </c>
      <c r="G121" s="71" t="s">
        <v>51</v>
      </c>
      <c r="H121" s="72" t="str">
        <f>Studienliste!$F$10</f>
        <v>OTTO-01 17</v>
      </c>
      <c r="I121" s="73" t="str">
        <f>Studienliste!$F$8</f>
        <v>TUD-02 20</v>
      </c>
      <c r="J121" s="74" t="str">
        <f>G121</f>
        <v>anderes Projekt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2">
        <f>'Gesamtenergie 2019'!E7*'Energie pro Energieträger'!D$55</f>
        <v>0</v>
      </c>
      <c r="G122" s="56">
        <f>'Gesamtenergie 2019'!F7*'Energie pro Energieträger'!D$53</f>
        <v>0</v>
      </c>
      <c r="H122" s="53">
        <f>'Gesamtenergie 2019'!G7*'Energie pro Energieträger'!E$54</f>
        <v>8662.5969230769206</v>
      </c>
      <c r="I122" s="55">
        <f>'Gesamtenergie 2019'!H7*'Energie pro Energieträger'!E$56</f>
        <v>13152.678</v>
      </c>
      <c r="J122" s="54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2">
        <f>'Gesamtenergie 2019'!E8*'Energie pro Energieträger'!D$55</f>
        <v>0</v>
      </c>
      <c r="G123" s="56">
        <f>'Gesamtenergie 2019'!F8*'Energie pro Energieträger'!D$53</f>
        <v>0</v>
      </c>
      <c r="H123" s="53">
        <f>'Gesamtenergie 2019'!G8*'Energie pro Energieträger'!E$54</f>
        <v>8662.5969230769206</v>
      </c>
      <c r="I123" s="55">
        <f>'Gesamtenergie 2019'!H8*'Energie pro Energieträger'!E$56</f>
        <v>13152.678</v>
      </c>
      <c r="J123" s="54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2">
        <f>'Gesamtenergie 2019'!E9*'Energie pro Energieträger'!D$55</f>
        <v>0</v>
      </c>
      <c r="G124" s="56">
        <f>'Gesamtenergie 2019'!F9*'Energie pro Energieträger'!D$53</f>
        <v>0</v>
      </c>
      <c r="H124" s="53">
        <f>'Gesamtenergie 2019'!G9*'Energie pro Energieträger'!E$54</f>
        <v>12512.895104895102</v>
      </c>
      <c r="I124" s="55">
        <f>'Gesamtenergie 2019'!H9*'Energie pro Energieträger'!E$56</f>
        <v>18998.7</v>
      </c>
      <c r="J124" s="54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2">
        <f>'Gesamtenergie 2019'!E10*'Energie pro Energieträger'!D$55</f>
        <v>0</v>
      </c>
      <c r="G125" s="56">
        <f>'Gesamtenergie 2019'!F10*'Energie pro Energieträger'!D$53</f>
        <v>0</v>
      </c>
      <c r="H125" s="53">
        <f>'Gesamtenergie 2019'!G10*'Energie pro Energieträger'!E$54</f>
        <v>5930.4234965034957</v>
      </c>
      <c r="I125" s="55">
        <f>'Gesamtenergie 2019'!H10*'Energie pro Energieträger'!E$56</f>
        <v>9004.3379999999997</v>
      </c>
      <c r="J125" s="54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2">
        <f>'Gesamtenergie 2019'!E11*'Energie pro Energieträger'!D$55</f>
        <v>0</v>
      </c>
      <c r="G126" s="56">
        <f>'Gesamtenergie 2019'!F11*'Energie pro Energieträger'!D$53</f>
        <v>0</v>
      </c>
      <c r="H126" s="53">
        <f>'Gesamtenergie 2019'!G11*'Energie pro Energieträger'!E$54</f>
        <v>5969.4545454545441</v>
      </c>
      <c r="I126" s="55">
        <f>'Gesamtenergie 2019'!H11*'Energie pro Energieträger'!E$56</f>
        <v>9063.6</v>
      </c>
      <c r="J126" s="54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2">
        <f>'Gesamtenergie 2019'!E12*'Energie pro Energieträger'!D$55</f>
        <v>0</v>
      </c>
      <c r="G127" s="56">
        <f>'Gesamtenergie 2019'!F12*'Energie pro Energieträger'!D$53</f>
        <v>0</v>
      </c>
      <c r="H127" s="53">
        <f>'Gesamtenergie 2019'!G12*'Energie pro Energieträger'!E$54</f>
        <v>8609.7902097902097</v>
      </c>
      <c r="I127" s="55">
        <f>'Gesamtenergie 2019'!H12*'Energie pro Energieträger'!E$56</f>
        <v>13072.5</v>
      </c>
      <c r="J127" s="54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2">
        <f>'Gesamtenergie 2019'!E13*'Energie pro Energieträger'!D$55</f>
        <v>0</v>
      </c>
      <c r="G128" s="56">
        <f>'Gesamtenergie 2019'!F13*'Energie pro Energieträger'!D$53</f>
        <v>0</v>
      </c>
      <c r="H128" s="53">
        <f>'Gesamtenergie 2019'!G13*'Energie pro Energieträger'!E$54</f>
        <v>15727.21678321678</v>
      </c>
      <c r="I128" s="55">
        <f>'Gesamtenergie 2019'!H13*'Energie pro Energieträger'!E$56</f>
        <v>23879.100000000002</v>
      </c>
      <c r="J128" s="54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2">
        <f>'Gesamtenergie 2019'!E14*'Energie pro Energieträger'!D$55</f>
        <v>0</v>
      </c>
      <c r="G129" s="56">
        <f>'Gesamtenergie 2019'!F14*'Energie pro Energieträger'!D$53</f>
        <v>0</v>
      </c>
      <c r="H129" s="53">
        <f>'Gesamtenergie 2019'!G14*'Energie pro Energieträger'!E$54</f>
        <v>7576.6153846153829</v>
      </c>
      <c r="I129" s="55">
        <f>'Gesamtenergie 2019'!H14*'Energie pro Energieträger'!E$56</f>
        <v>11503.800000000001</v>
      </c>
      <c r="J129" s="54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2">
        <f>'Gesamtenergie 2019'!E15*'Energie pro Energieträger'!D$55</f>
        <v>0</v>
      </c>
      <c r="G130" s="56">
        <f>'Gesamtenergie 2019'!F15*'Energie pro Energieträger'!D$53</f>
        <v>0</v>
      </c>
      <c r="H130" s="53">
        <f>'Gesamtenergie 2019'!G15*'Energie pro Energieträger'!E$54</f>
        <v>6387.3163636363624</v>
      </c>
      <c r="I130" s="55">
        <f>'Gesamtenergie 2019'!H15*'Energie pro Energieträger'!E$56</f>
        <v>9698.0519999999997</v>
      </c>
      <c r="J130" s="54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2">
        <f>'Gesamtenergie 2019'!E16*'Energie pro Energieträger'!D$55</f>
        <v>0</v>
      </c>
      <c r="G131" s="56">
        <f>'Gesamtenergie 2019'!F16*'Energie pro Energieträger'!D$53</f>
        <v>0</v>
      </c>
      <c r="H131" s="53">
        <f>'Gesamtenergie 2019'!G16*'Energie pro Energieträger'!E$54</f>
        <v>4936.2797202797192</v>
      </c>
      <c r="I131" s="55">
        <f>'Gesamtenergie 2019'!H16*'Energie pro Energieträger'!E$56</f>
        <v>7494.9000000000005</v>
      </c>
      <c r="J131" s="54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2">
        <f>'Gesamtenergie 2019'!E17*'Energie pro Energieträger'!D$55</f>
        <v>0</v>
      </c>
      <c r="G132" s="56">
        <f>'Gesamtenergie 2019'!F17*'Energie pro Energieträger'!D$53</f>
        <v>0</v>
      </c>
      <c r="H132" s="53">
        <f>'Gesamtenergie 2019'!G17*'Energie pro Energieträger'!E$54</f>
        <v>11479.720279720277</v>
      </c>
      <c r="I132" s="55">
        <f>'Gesamtenergie 2019'!H17*'Energie pro Energieträger'!E$56</f>
        <v>17430</v>
      </c>
      <c r="J132" s="54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2">
        <f>'Gesamtenergie 2019'!E18*'Energie pro Energieträger'!D$55</f>
        <v>0</v>
      </c>
      <c r="G133" s="56">
        <f>'Gesamtenergie 2019'!F18*'Energie pro Energieträger'!D$53</f>
        <v>0</v>
      </c>
      <c r="H133" s="53">
        <f>'Gesamtenergie 2019'!G18*'Energie pro Energieträger'!E$54</f>
        <v>13775.664335664333</v>
      </c>
      <c r="I133" s="55">
        <f>'Gesamtenergie 2019'!H18*'Energie pro Energieträger'!E$56</f>
        <v>20916</v>
      </c>
      <c r="J133" s="54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2">
        <f>'Gesamtenergie 2019'!E19*'Energie pro Energieträger'!D$55</f>
        <v>0</v>
      </c>
      <c r="G134" s="56">
        <f>'Gesamtenergie 2019'!F19*'Energie pro Energieträger'!D$53</f>
        <v>0</v>
      </c>
      <c r="H134" s="53">
        <f>'Gesamtenergie 2019'!G19*'Energie pro Energieträger'!E$54</f>
        <v>10561.342657342655</v>
      </c>
      <c r="I134" s="55">
        <f>'Gesamtenergie 2019'!H19*'Energie pro Energieträger'!E$56</f>
        <v>16035.6</v>
      </c>
      <c r="J134" s="54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2">
        <f>'Gesamtenergie 2019'!E20*'Energie pro Energieträger'!D$55</f>
        <v>0</v>
      </c>
      <c r="G135" s="56">
        <f>'Gesamtenergie 2019'!F20*'Energie pro Energieträger'!D$53</f>
        <v>0</v>
      </c>
      <c r="H135" s="53">
        <f>'Gesamtenergie 2019'!G20*'Energie pro Energieträger'!E$54</f>
        <v>5358.7334265734262</v>
      </c>
      <c r="I135" s="55">
        <f>'Gesamtenergie 2019'!H20*'Energie pro Energieträger'!E$56</f>
        <v>8136.3240000000005</v>
      </c>
      <c r="J135" s="54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2">
        <f>'Gesamtenergie 2019'!E21*'Energie pro Energieträger'!D$55</f>
        <v>0</v>
      </c>
      <c r="G136" s="56">
        <f>'Gesamtenergie 2019'!F21*'Energie pro Energieträger'!D$53</f>
        <v>0</v>
      </c>
      <c r="H136" s="53">
        <f>'Gesamtenergie 2019'!G21*'Energie pro Energieträger'!E$54</f>
        <v>2571.457342657342</v>
      </c>
      <c r="I136" s="55">
        <f>'Gesamtenergie 2019'!H21*'Energie pro Energieträger'!E$56</f>
        <v>3904.32</v>
      </c>
      <c r="J136" s="54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2">
        <f>'Gesamtenergie 2019'!E22*'Energie pro Energieträger'!D$55</f>
        <v>0</v>
      </c>
      <c r="G137" s="56">
        <f>'Gesamtenergie 2019'!F22*'Energie pro Energieträger'!D$53</f>
        <v>0</v>
      </c>
      <c r="H137" s="53">
        <f>'Gesamtenergie 2019'!G22*'Energie pro Energieträger'!E$54</f>
        <v>13775.664335664333</v>
      </c>
      <c r="I137" s="55">
        <f>'Gesamtenergie 2019'!H22*'Energie pro Energieträger'!E$56</f>
        <v>20916</v>
      </c>
      <c r="J137" s="54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2">
        <f>'Gesamtenergie 2019'!E23*'Energie pro Energieträger'!D$55</f>
        <v>0</v>
      </c>
      <c r="G138" s="56">
        <f>'Gesamtenergie 2019'!F23*'Energie pro Energieträger'!D$53</f>
        <v>0</v>
      </c>
      <c r="H138" s="53">
        <f>'Gesamtenergie 2019'!G23*'Energie pro Energieträger'!E$54</f>
        <v>3673.5104895104887</v>
      </c>
      <c r="I138" s="55">
        <f>'Gesamtenergie 2019'!H23*'Energie pro Energieträger'!E$56</f>
        <v>5577.6</v>
      </c>
      <c r="J138" s="54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2">
        <f>'Gesamtenergie 2019'!E24*'Energie pro Energieträger'!D$55</f>
        <v>0</v>
      </c>
      <c r="G139" s="56">
        <f>'Gesamtenergie 2019'!F24*'Energie pro Energieträger'!D$53</f>
        <v>0</v>
      </c>
      <c r="H139" s="53">
        <f>'Gesamtenergie 2019'!G24*'Energie pro Energieträger'!E$54</f>
        <v>19515.524475524471</v>
      </c>
      <c r="I139" s="55">
        <f>'Gesamtenergie 2019'!H24*'Energie pro Energieträger'!E$56</f>
        <v>29631</v>
      </c>
      <c r="J139" s="54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2">
        <f>'Gesamtenergie 2019'!E25*'Energie pro Energieträger'!D$55</f>
        <v>0</v>
      </c>
      <c r="G140" s="56">
        <f>'Gesamtenergie 2019'!F25*'Energie pro Energieträger'!D$53</f>
        <v>0</v>
      </c>
      <c r="H140" s="53">
        <f>'Gesamtenergie 2019'!G25*'Energie pro Energieträger'!E$54</f>
        <v>15646.858741258739</v>
      </c>
      <c r="I140" s="55">
        <f>'Gesamtenergie 2019'!H25*'Energie pro Energieträger'!E$56</f>
        <v>23757.09</v>
      </c>
      <c r="J140" s="54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2">
        <f>'Gesamtenergie 2019'!E26*'Energie pro Energieträger'!D$55</f>
        <v>0</v>
      </c>
      <c r="G141" s="56">
        <f>'Gesamtenergie 2019'!F26*'Energie pro Energieträger'!D$53</f>
        <v>0</v>
      </c>
      <c r="H141" s="53">
        <f>'Gesamtenergie 2019'!G26*'Energie pro Energieträger'!E$54</f>
        <v>6256.4475524475511</v>
      </c>
      <c r="I141" s="55">
        <f>'Gesamtenergie 2019'!H26*'Energie pro Energieträger'!E$56</f>
        <v>9499.35</v>
      </c>
      <c r="J141" s="54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2">
        <f>'Gesamtenergie 2019'!E27*'Energie pro Energieträger'!D$55</f>
        <v>0</v>
      </c>
      <c r="G142" s="56">
        <f>'Gesamtenergie 2019'!F27*'Energie pro Energieträger'!D$53</f>
        <v>0</v>
      </c>
      <c r="H142" s="53">
        <f>'Gesamtenergie 2019'!G27*'Energie pro Energieträger'!E$54</f>
        <v>6256.4475524475511</v>
      </c>
      <c r="I142" s="55">
        <f>'Gesamtenergie 2019'!H27*'Energie pro Energieträger'!E$56</f>
        <v>9499.35</v>
      </c>
      <c r="J142" s="54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2">
        <f>'Gesamtenergie 2019'!E28*'Energie pro Energieträger'!D$55</f>
        <v>0</v>
      </c>
      <c r="G143" s="56">
        <f>'Gesamtenergie 2019'!F28*'Energie pro Energieträger'!D$53</f>
        <v>0</v>
      </c>
      <c r="H143" s="53">
        <f>'Gesamtenergie 2019'!G28*'Energie pro Energieträger'!E$54</f>
        <v>4706.6853146853136</v>
      </c>
      <c r="I143" s="55">
        <f>'Gesamtenergie 2019'!H28*'Energie pro Energieträger'!E$56</f>
        <v>7146.3</v>
      </c>
      <c r="J143" s="54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2">
        <f>'Gesamtenergie 2019'!E29*'Energie pro Energieträger'!D$55</f>
        <v>0</v>
      </c>
      <c r="G144" s="56">
        <f>'Gesamtenergie 2019'!F29*'Energie pro Energieträger'!D$53</f>
        <v>0</v>
      </c>
      <c r="H144" s="53">
        <f>'Gesamtenergie 2019'!G29*'Energie pro Energieträger'!E$54</f>
        <v>10331.748251748249</v>
      </c>
      <c r="I144" s="55">
        <f>'Gesamtenergie 2019'!H29*'Energie pro Energieträger'!E$56</f>
        <v>15687.000000000002</v>
      </c>
      <c r="J144" s="54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2">
        <f>'Gesamtenergie 2019'!E30*'Energie pro Energieträger'!D$55</f>
        <v>0</v>
      </c>
      <c r="G145" s="56">
        <f>'Gesamtenergie 2019'!F30*'Energie pro Energieträger'!D$53</f>
        <v>0</v>
      </c>
      <c r="H145" s="53">
        <f>'Gesamtenergie 2019'!G30*'Energie pro Energieträger'!E$54</f>
        <v>5452.8671328671317</v>
      </c>
      <c r="I145" s="55">
        <f>'Gesamtenergie 2019'!H30*'Energie pro Energieträger'!E$56</f>
        <v>8279.25</v>
      </c>
      <c r="J145" s="54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2">
        <f>'Gesamtenergie 2019'!E31*'Energie pro Energieträger'!D$55</f>
        <v>0</v>
      </c>
      <c r="G146" s="56">
        <f>'Gesamtenergie 2019'!F31*'Energie pro Energieträger'!D$53</f>
        <v>0</v>
      </c>
      <c r="H146" s="53">
        <f>'Gesamtenergie 2019'!G31*'Energie pro Energieträger'!E$54</f>
        <v>5452.8671328671317</v>
      </c>
      <c r="I146" s="55">
        <f>'Gesamtenergie 2019'!H31*'Energie pro Energieträger'!E$56</f>
        <v>8279.25</v>
      </c>
      <c r="J146" s="54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2">
        <f>'Gesamtenergie 2019'!E32*'Energie pro Energieträger'!D$55</f>
        <v>0</v>
      </c>
      <c r="G147" s="56">
        <f>'Gesamtenergie 2019'!F32*'Energie pro Energieträger'!D$53</f>
        <v>0</v>
      </c>
      <c r="H147" s="53">
        <f>'Gesamtenergie 2019'!G32*'Energie pro Energieträger'!E$54</f>
        <v>5280.6713286713275</v>
      </c>
      <c r="I147" s="55">
        <f>'Gesamtenergie 2019'!H32*'Energie pro Energieträger'!E$56</f>
        <v>8017.8</v>
      </c>
      <c r="J147" s="54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2">
        <f>'Gesamtenergie 2019'!E33*'Energie pro Energieträger'!D$55</f>
        <v>0</v>
      </c>
      <c r="G148" s="56">
        <f>'Gesamtenergie 2019'!F33*'Energie pro Energieträger'!D$53</f>
        <v>0</v>
      </c>
      <c r="H148" s="53">
        <f>'Gesamtenergie 2019'!G33*'Energie pro Energieträger'!E$54</f>
        <v>3443.9160839160832</v>
      </c>
      <c r="I148" s="55">
        <f>'Gesamtenergie 2019'!H33*'Energie pro Energieträger'!E$56</f>
        <v>5229</v>
      </c>
      <c r="J148" s="54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2">
        <f>'Gesamtenergie 2019'!E34*'Energie pro Energieträger'!D$55</f>
        <v>0</v>
      </c>
      <c r="G149" s="56">
        <f>'Gesamtenergie 2019'!F34*'Energie pro Energieträger'!D$53</f>
        <v>0</v>
      </c>
      <c r="H149" s="53">
        <f>'Gesamtenergie 2019'!G34*'Energie pro Energieträger'!E$54</f>
        <v>8690.1482517482509</v>
      </c>
      <c r="I149" s="55">
        <f>'Gesamtenergie 2019'!H34*'Energie pro Energieträger'!E$56</f>
        <v>13194.51</v>
      </c>
      <c r="J149" s="54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2">
        <f>'Gesamtenergie 2019'!E35*'Energie pro Energieträger'!D$55</f>
        <v>0</v>
      </c>
      <c r="G150" s="56">
        <f>'Gesamtenergie 2019'!F35*'Energie pro Energieträger'!D$53</f>
        <v>0</v>
      </c>
      <c r="H150" s="53">
        <f>'Gesamtenergie 2019'!G35*'Energie pro Energieträger'!E$54</f>
        <v>6428.6433566433552</v>
      </c>
      <c r="I150" s="55">
        <f>'Gesamtenergie 2019'!H35*'Energie pro Energieträger'!E$56</f>
        <v>9760.8000000000011</v>
      </c>
      <c r="J150" s="54">
        <f>'Gesamtenergie 2019'!I35*'Energie pro Energieträger'!E$53</f>
        <v>7434.0955771400104</v>
      </c>
    </row>
  </sheetData>
  <mergeCells count="12">
    <mergeCell ref="F120:G120"/>
    <mergeCell ref="H120:J120"/>
    <mergeCell ref="D118:J118"/>
    <mergeCell ref="D5:J5"/>
    <mergeCell ref="D42:J42"/>
    <mergeCell ref="D81:J81"/>
    <mergeCell ref="F7:G7"/>
    <mergeCell ref="H7:J7"/>
    <mergeCell ref="F44:G44"/>
    <mergeCell ref="H44:J44"/>
    <mergeCell ref="F83:G83"/>
    <mergeCell ref="H83:J8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I5" sqref="I5:I34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77" t="s">
        <v>114</v>
      </c>
      <c r="D2" s="77"/>
      <c r="E2" s="77"/>
      <c r="F2" s="77"/>
      <c r="G2" s="77"/>
      <c r="H2" s="77"/>
      <c r="I2" s="77"/>
    </row>
    <row r="4" spans="3:9" ht="15.75" x14ac:dyDescent="0.25">
      <c r="E4" s="86" t="s">
        <v>47</v>
      </c>
      <c r="F4" s="86"/>
      <c r="G4" s="86" t="s">
        <v>43</v>
      </c>
      <c r="H4" s="86"/>
      <c r="I4" s="86"/>
    </row>
    <row r="5" spans="3:9" s="1" customFormat="1" x14ac:dyDescent="0.25">
      <c r="C5" s="15" t="s">
        <v>55</v>
      </c>
      <c r="D5" s="50" t="s">
        <v>56</v>
      </c>
      <c r="E5" s="70" t="str">
        <f>Studienliste!$F$17</f>
        <v>ISI-05 13</v>
      </c>
      <c r="F5" s="94" t="s">
        <v>51</v>
      </c>
      <c r="G5" s="95" t="str">
        <f>Studienliste!$F$10</f>
        <v>OTTO-01 17</v>
      </c>
      <c r="H5" s="96" t="str">
        <f>Studienliste!$F$8</f>
        <v>TUD-02 20</v>
      </c>
      <c r="I5" s="97" t="str">
        <f>F5</f>
        <v>anderes Projekt</v>
      </c>
    </row>
    <row r="6" spans="3:9" x14ac:dyDescent="0.25">
      <c r="C6" s="8" t="str">
        <f>'Produktion je Standort'!C6</f>
        <v>Austria</v>
      </c>
      <c r="D6" s="8" t="str">
        <f>'Produktion je Standort'!D6</f>
        <v>Donawitz</v>
      </c>
      <c r="E6" s="52">
        <f>Sekundäranteil!$C$13*'Gesamtenergie 2019'!E7</f>
        <v>6205.4607999999989</v>
      </c>
      <c r="F6" s="56">
        <f>Sekundäranteil!$C$13*'Gesamtenergie 2019'!F7</f>
        <v>7566.0815999999995</v>
      </c>
      <c r="G6" s="53">
        <f>Sekundäranteil!$C$13*'Gesamtenergie 2019'!G7</f>
        <v>6071.2959999999985</v>
      </c>
      <c r="H6" s="55">
        <f>Sekundäranteil!$C$13*'Gesamtenergie 2019'!H7</f>
        <v>4724.2271999999994</v>
      </c>
      <c r="I6" s="54">
        <f>Sekundäranteil!$C$13*'Gesamtenergie 2019'!I7</f>
        <v>4247.3473777777772</v>
      </c>
    </row>
    <row r="7" spans="3:9" x14ac:dyDescent="0.25">
      <c r="C7" s="8" t="str">
        <f>'Produktion je Standort'!C7</f>
        <v>Austria</v>
      </c>
      <c r="D7" s="8" t="str">
        <f>'Produktion je Standort'!D7</f>
        <v>Linz</v>
      </c>
      <c r="E7" s="52">
        <f>Sekundäranteil!$C$13*'Gesamtenergie 2019'!E8</f>
        <v>6205.4607999999989</v>
      </c>
      <c r="F7" s="56">
        <f>Sekundäranteil!$C$13*'Gesamtenergie 2019'!F8</f>
        <v>7566.0815999999995</v>
      </c>
      <c r="G7" s="53">
        <f>Sekundäranteil!$C$13*'Gesamtenergie 2019'!G8</f>
        <v>6071.2959999999985</v>
      </c>
      <c r="H7" s="55">
        <f>Sekundäranteil!$C$13*'Gesamtenergie 2019'!H8</f>
        <v>4724.2271999999994</v>
      </c>
      <c r="I7" s="54">
        <f>Sekundäranteil!$C$13*'Gesamtenergie 2019'!I8</f>
        <v>4247.3473777777772</v>
      </c>
    </row>
    <row r="8" spans="3:9" x14ac:dyDescent="0.25">
      <c r="C8" s="8" t="str">
        <f>'Produktion je Standort'!C8</f>
        <v>Belgium</v>
      </c>
      <c r="D8" s="8" t="str">
        <f>'Produktion je Standort'!D8</f>
        <v>Ghent</v>
      </c>
      <c r="E8" s="52">
        <f>Sekundäranteil!$C$13*'Gesamtenergie 2019'!E9</f>
        <v>8963.626122448979</v>
      </c>
      <c r="F8" s="56">
        <f>Sekundäranteil!$C$13*'Gesamtenergie 2019'!F9</f>
        <v>10929.007346938775</v>
      </c>
      <c r="G8" s="53">
        <f>Sekundäranteil!$C$13*'Gesamtenergie 2019'!G9</f>
        <v>8769.8285714285703</v>
      </c>
      <c r="H8" s="55">
        <f>Sekundäranteil!$C$13*'Gesamtenergie 2019'!H9</f>
        <v>6824.022857142857</v>
      </c>
      <c r="I8" s="54">
        <f>Sekundäranteil!$C$13*'Gesamtenergie 2019'!I9</f>
        <v>6135.1824036281168</v>
      </c>
    </row>
    <row r="9" spans="3:9" x14ac:dyDescent="0.25">
      <c r="C9" s="8" t="str">
        <f>'Produktion je Standort'!C9</f>
        <v>Czech Republic</v>
      </c>
      <c r="D9" s="8" t="str">
        <f>'Produktion je Standort'!D9</f>
        <v>Trinec</v>
      </c>
      <c r="E9" s="52">
        <f>Sekundäranteil!$C$13*'Gesamtenergie 2019'!E10</f>
        <v>4248.2653714285707</v>
      </c>
      <c r="F9" s="56">
        <f>Sekundäranteil!$C$13*'Gesamtenergie 2019'!F10</f>
        <v>5179.747885714286</v>
      </c>
      <c r="G9" s="53">
        <f>Sekundäranteil!$C$13*'Gesamtenergie 2019'!G10</f>
        <v>4156.4159999999993</v>
      </c>
      <c r="H9" s="55">
        <f>Sekundäranteil!$C$13*'Gesamtenergie 2019'!H10</f>
        <v>3234.2111999999997</v>
      </c>
      <c r="I9" s="54">
        <f>Sekundäranteil!$C$13*'Gesamtenergie 2019'!I10</f>
        <v>2907.7387428571424</v>
      </c>
    </row>
    <row r="10" spans="3:9" x14ac:dyDescent="0.25">
      <c r="C10" s="8" t="str">
        <f>'Produktion je Standort'!C10</f>
        <v>Finland</v>
      </c>
      <c r="D10" s="8" t="str">
        <f>'Produktion je Standort'!D10</f>
        <v>Raahe</v>
      </c>
      <c r="E10" s="52">
        <f>Sekundäranteil!$C$13*'Gesamtenergie 2019'!E11</f>
        <v>4276.2253061224483</v>
      </c>
      <c r="F10" s="56">
        <f>Sekundäranteil!$C$13*'Gesamtenergie 2019'!F11</f>
        <v>5213.8383673469389</v>
      </c>
      <c r="G10" s="53">
        <f>Sekundäranteil!$C$13*'Gesamtenergie 2019'!G11</f>
        <v>4183.7714285714274</v>
      </c>
      <c r="H10" s="55">
        <f>Sekundäranteil!$C$13*'Gesamtenergie 2019'!H11</f>
        <v>3255.497142857143</v>
      </c>
      <c r="I10" s="54">
        <f>Sekundäranteil!$C$13*'Gesamtenergie 2019'!I11</f>
        <v>2926.8760090702945</v>
      </c>
    </row>
    <row r="11" spans="3:9" x14ac:dyDescent="0.25">
      <c r="C11" s="8" t="str">
        <f>'Produktion je Standort'!C11</f>
        <v>France</v>
      </c>
      <c r="D11" s="8" t="str">
        <f>'Produktion je Standort'!D11</f>
        <v>Fos-Sur-Mer</v>
      </c>
      <c r="E11" s="52">
        <f>Sekundäranteil!$C$13*'Gesamtenergie 2019'!E12</f>
        <v>6167.6326530612241</v>
      </c>
      <c r="F11" s="56">
        <f>Sekundäranteil!$C$13*'Gesamtenergie 2019'!F12</f>
        <v>7519.9591836734689</v>
      </c>
      <c r="G11" s="53">
        <f>Sekundäranteil!$C$13*'Gesamtenergie 2019'!G12</f>
        <v>6034.2857142857138</v>
      </c>
      <c r="H11" s="55">
        <f>Sekundäranteil!$C$13*'Gesamtenergie 2019'!H12</f>
        <v>4695.4285714285716</v>
      </c>
      <c r="I11" s="54">
        <f>Sekundäranteil!$C$13*'Gesamtenergie 2019'!I12</f>
        <v>4221.4557823129244</v>
      </c>
    </row>
    <row r="12" spans="3:9" x14ac:dyDescent="0.25">
      <c r="C12" s="8" t="str">
        <f>'Produktion je Standort'!C12</f>
        <v>France</v>
      </c>
      <c r="D12" s="8" t="str">
        <f>'Produktion je Standort'!D12</f>
        <v>Dunkerque</v>
      </c>
      <c r="E12" s="52">
        <f>Sekundäranteil!$C$13*'Gesamtenergie 2019'!E13</f>
        <v>11266.208979591835</v>
      </c>
      <c r="F12" s="56">
        <f>Sekundäranteil!$C$13*'Gesamtenergie 2019'!F13</f>
        <v>13736.458775510204</v>
      </c>
      <c r="G12" s="53">
        <f>Sekundäranteil!$C$13*'Gesamtenergie 2019'!G13</f>
        <v>11022.62857142857</v>
      </c>
      <c r="H12" s="55">
        <f>Sekundäranteil!$C$13*'Gesamtenergie 2019'!H13</f>
        <v>8576.982857142857</v>
      </c>
      <c r="I12" s="54">
        <f>Sekundäranteil!$C$13*'Gesamtenergie 2019'!I13</f>
        <v>7711.1925623582756</v>
      </c>
    </row>
    <row r="13" spans="3:9" x14ac:dyDescent="0.25">
      <c r="C13" s="8" t="str">
        <f>'Produktion je Standort'!C13</f>
        <v>Germany</v>
      </c>
      <c r="D13" s="8" t="str">
        <f>'Produktion je Standort'!D13</f>
        <v>Bremen</v>
      </c>
      <c r="E13" s="52">
        <f>Sekundäranteil!$C$13*'Gesamtenergie 2019'!E14</f>
        <v>5427.516734693877</v>
      </c>
      <c r="F13" s="56">
        <f>Sekundäranteil!$C$13*'Gesamtenergie 2019'!F14</f>
        <v>6617.5640816326531</v>
      </c>
      <c r="G13" s="53">
        <f>Sekundäranteil!$C$13*'Gesamtenergie 2019'!G14</f>
        <v>5310.1714285714279</v>
      </c>
      <c r="H13" s="55">
        <f>Sekundäranteil!$C$13*'Gesamtenergie 2019'!H14</f>
        <v>4131.977142857143</v>
      </c>
      <c r="I13" s="54">
        <f>Sekundäranteil!$C$13*'Gesamtenergie 2019'!I14</f>
        <v>3714.8810884353734</v>
      </c>
    </row>
    <row r="14" spans="3:9" x14ac:dyDescent="0.25">
      <c r="C14" s="8" t="str">
        <f>'Produktion je Standort'!C14</f>
        <v>Germany</v>
      </c>
      <c r="D14" s="8" t="str">
        <f>'Produktion je Standort'!D14</f>
        <v>Voelklingen</v>
      </c>
      <c r="E14" s="52">
        <f>Sekundäranteil!$C$13*'Gesamtenergie 2019'!E15</f>
        <v>4575.5610775510195</v>
      </c>
      <c r="F14" s="56">
        <f>Sekundäranteil!$C$13*'Gesamtenergie 2019'!F15</f>
        <v>5578.807053061224</v>
      </c>
      <c r="G14" s="53">
        <f>Sekundäranteil!$C$13*'Gesamtenergie 2019'!G15</f>
        <v>4476.6354285714278</v>
      </c>
      <c r="H14" s="55">
        <f>Sekundäranteil!$C$13*'Gesamtenergie 2019'!H15</f>
        <v>3483.3819428571423</v>
      </c>
      <c r="I14" s="54">
        <f>Sekundäranteil!$C$13*'Gesamtenergie 2019'!I15</f>
        <v>3131.7573297052149</v>
      </c>
    </row>
    <row r="15" spans="3:9" x14ac:dyDescent="0.25">
      <c r="C15" s="8" t="str">
        <f>'Produktion je Standort'!C15</f>
        <v>Germany</v>
      </c>
      <c r="D15" s="8" t="str">
        <f>'Produktion je Standort'!D15</f>
        <v>Eisenhuettenstadt</v>
      </c>
      <c r="E15" s="52">
        <f>Sekundäranteil!$C$13*'Gesamtenergie 2019'!E16</f>
        <v>3536.1093877551011</v>
      </c>
      <c r="F15" s="56">
        <f>Sekundäranteil!$C$13*'Gesamtenergie 2019'!F16</f>
        <v>4311.4432653061222</v>
      </c>
      <c r="G15" s="53">
        <f>Sekundäranteil!$C$13*'Gesamtenergie 2019'!G16</f>
        <v>3459.6571428571419</v>
      </c>
      <c r="H15" s="55">
        <f>Sekundäranteil!$C$13*'Gesamtenergie 2019'!H16</f>
        <v>2692.0457142857144</v>
      </c>
      <c r="I15" s="54">
        <f>Sekundäranteil!$C$13*'Gesamtenergie 2019'!I16</f>
        <v>2420.3013151927435</v>
      </c>
    </row>
    <row r="16" spans="3:9" x14ac:dyDescent="0.25">
      <c r="C16" s="8" t="str">
        <f>'Produktion je Standort'!C16</f>
        <v>Germany</v>
      </c>
      <c r="D16" s="8" t="str">
        <f>'Produktion je Standort'!D16</f>
        <v>Duisburg-Huckingen</v>
      </c>
      <c r="E16" s="52">
        <f>Sekundäranteil!$C$13*'Gesamtenergie 2019'!E17</f>
        <v>8223.5102040816328</v>
      </c>
      <c r="F16" s="56">
        <f>Sekundäranteil!$C$13*'Gesamtenergie 2019'!F17</f>
        <v>10026.612244897959</v>
      </c>
      <c r="G16" s="53">
        <f>Sekundäranteil!$C$13*'Gesamtenergie 2019'!G17</f>
        <v>8045.7142857142835</v>
      </c>
      <c r="H16" s="55">
        <f>Sekundäranteil!$C$13*'Gesamtenergie 2019'!H17</f>
        <v>6260.5714285714284</v>
      </c>
      <c r="I16" s="54">
        <f>Sekundäranteil!$C$13*'Gesamtenergie 2019'!I17</f>
        <v>5628.6077097505658</v>
      </c>
    </row>
    <row r="17" spans="3:9" x14ac:dyDescent="0.25">
      <c r="C17" s="8" t="str">
        <f>'Produktion je Standort'!C17</f>
        <v>Germany</v>
      </c>
      <c r="D17" s="8" t="str">
        <f>'Produktion je Standort'!D17</f>
        <v>Duisburg-Beeckerwerth</v>
      </c>
      <c r="E17" s="52">
        <f>Sekundäranteil!$C$13*'Gesamtenergie 2019'!E18</f>
        <v>9868.212244897959</v>
      </c>
      <c r="F17" s="56">
        <f>Sekundäranteil!$C$13*'Gesamtenergie 2019'!F18</f>
        <v>12031.934693877551</v>
      </c>
      <c r="G17" s="53">
        <f>Sekundäranteil!$C$13*'Gesamtenergie 2019'!G18</f>
        <v>9654.8571428571413</v>
      </c>
      <c r="H17" s="55">
        <f>Sekundäranteil!$C$13*'Gesamtenergie 2019'!H18</f>
        <v>7512.6857142857134</v>
      </c>
      <c r="I17" s="54">
        <f>Sekundäranteil!$C$13*'Gesamtenergie 2019'!I18</f>
        <v>6754.3292517006794</v>
      </c>
    </row>
    <row r="18" spans="3:9" x14ac:dyDescent="0.25">
      <c r="C18" s="8" t="str">
        <f>'Produktion je Standort'!C18</f>
        <v>Germany</v>
      </c>
      <c r="D18" s="8" t="str">
        <f>'Produktion je Standort'!D18</f>
        <v>Salzgitter</v>
      </c>
      <c r="E18" s="52">
        <f>Sekundäranteil!$C$13*'Gesamtenergie 2019'!E19</f>
        <v>7565.6293877551007</v>
      </c>
      <c r="F18" s="56">
        <f>Sekundäranteil!$C$13*'Gesamtenergie 2019'!F19</f>
        <v>9224.4832653061221</v>
      </c>
      <c r="G18" s="53">
        <f>Sekundäranteil!$C$13*'Gesamtenergie 2019'!G19</f>
        <v>7402.0571428571411</v>
      </c>
      <c r="H18" s="55">
        <f>Sekundäranteil!$C$13*'Gesamtenergie 2019'!H19</f>
        <v>5759.7257142857143</v>
      </c>
      <c r="I18" s="54">
        <f>Sekundäranteil!$C$13*'Gesamtenergie 2019'!I19</f>
        <v>5178.3190929705206</v>
      </c>
    </row>
    <row r="19" spans="3:9" x14ac:dyDescent="0.25">
      <c r="C19" s="8" t="str">
        <f>'Produktion je Standort'!C19</f>
        <v>Germany</v>
      </c>
      <c r="D19" s="8" t="str">
        <f>'Produktion je Standort'!D19</f>
        <v>Dillingen</v>
      </c>
      <c r="E19" s="52">
        <f>Sekundäranteil!$C$13*'Gesamtenergie 2019'!E20</f>
        <v>3838.7345632653055</v>
      </c>
      <c r="F19" s="56">
        <f>Sekundäranteil!$C$13*'Gesamtenergie 2019'!F20</f>
        <v>4680.4225959183668</v>
      </c>
      <c r="G19" s="53">
        <f>Sekundäranteil!$C$13*'Gesamtenergie 2019'!G20</f>
        <v>3755.7394285714281</v>
      </c>
      <c r="H19" s="55">
        <f>Sekundäranteil!$C$13*'Gesamtenergie 2019'!H20</f>
        <v>2922.4347428571427</v>
      </c>
      <c r="I19" s="54">
        <f>Sekundäranteil!$C$13*'Gesamtenergie 2019'!I20</f>
        <v>2627.4340789115645</v>
      </c>
    </row>
    <row r="20" spans="3:9" x14ac:dyDescent="0.25">
      <c r="C20" s="8" t="str">
        <f>'Produktion je Standort'!C20</f>
        <v>Germany</v>
      </c>
      <c r="D20" s="8" t="str">
        <f>'Produktion je Standort'!D20</f>
        <v>Duisburg</v>
      </c>
      <c r="E20" s="52">
        <f>Sekundäranteil!$C$13*'Gesamtenergie 2019'!E21</f>
        <v>1842.0662857142854</v>
      </c>
      <c r="F20" s="56">
        <f>Sekundäranteil!$C$13*'Gesamtenergie 2019'!F21</f>
        <v>2245.9611428571429</v>
      </c>
      <c r="G20" s="53">
        <f>Sekundäranteil!$C$13*'Gesamtenergie 2019'!G21</f>
        <v>1802.2399999999998</v>
      </c>
      <c r="H20" s="55">
        <f>Sekundäranteil!$C$13*'Gesamtenergie 2019'!H21</f>
        <v>1402.3679999999999</v>
      </c>
      <c r="I20" s="54">
        <f>Sekundäranteil!$C$13*'Gesamtenergie 2019'!I21</f>
        <v>1260.8081269841268</v>
      </c>
    </row>
    <row r="21" spans="3:9" x14ac:dyDescent="0.25">
      <c r="C21" s="8" t="str">
        <f>'Produktion je Standort'!C21</f>
        <v>Germany</v>
      </c>
      <c r="D21" s="8" t="str">
        <f>'Produktion je Standort'!D21</f>
        <v>Duisburg-Bruckhausen</v>
      </c>
      <c r="E21" s="52">
        <f>Sekundäranteil!$C$13*'Gesamtenergie 2019'!E22</f>
        <v>9868.212244897959</v>
      </c>
      <c r="F21" s="56">
        <f>Sekundäranteil!$C$13*'Gesamtenergie 2019'!F22</f>
        <v>12031.934693877551</v>
      </c>
      <c r="G21" s="53">
        <f>Sekundäranteil!$C$13*'Gesamtenergie 2019'!G22</f>
        <v>9654.8571428571413</v>
      </c>
      <c r="H21" s="55">
        <f>Sekundäranteil!$C$13*'Gesamtenergie 2019'!H22</f>
        <v>7512.6857142857134</v>
      </c>
      <c r="I21" s="54">
        <f>Sekundäranteil!$C$13*'Gesamtenergie 2019'!I22</f>
        <v>6754.3292517006794</v>
      </c>
    </row>
    <row r="22" spans="3:9" x14ac:dyDescent="0.25">
      <c r="C22" s="8" t="str">
        <f>'Produktion je Standort'!C22</f>
        <v>Hungaria</v>
      </c>
      <c r="D22" s="8" t="str">
        <f>'Produktion je Standort'!D22</f>
        <v>Dunauijvaros</v>
      </c>
      <c r="E22" s="52">
        <f>Sekundäranteil!$C$13*'Gesamtenergie 2019'!E23</f>
        <v>2631.5232653061221</v>
      </c>
      <c r="F22" s="56">
        <f>Sekundäranteil!$C$13*'Gesamtenergie 2019'!F23</f>
        <v>3208.5159183673472</v>
      </c>
      <c r="G22" s="53">
        <f>Sekundäranteil!$C$13*'Gesamtenergie 2019'!G23</f>
        <v>2574.6285714285709</v>
      </c>
      <c r="H22" s="55">
        <f>Sekundäranteil!$C$13*'Gesamtenergie 2019'!H23</f>
        <v>2003.3828571428571</v>
      </c>
      <c r="I22" s="54">
        <f>Sekundäranteil!$C$13*'Gesamtenergie 2019'!I23</f>
        <v>1801.1544671201812</v>
      </c>
    </row>
    <row r="23" spans="3:9" x14ac:dyDescent="0.25">
      <c r="C23" s="8" t="str">
        <f>'Produktion je Standort'!C23</f>
        <v>Italy</v>
      </c>
      <c r="D23" s="8" t="str">
        <f>'Produktion je Standort'!D23</f>
        <v>Taranto</v>
      </c>
      <c r="E23" s="52">
        <f>Sekundäranteil!$C$13*'Gesamtenergie 2019'!E24</f>
        <v>13979.967346938774</v>
      </c>
      <c r="F23" s="56">
        <f>Sekundäranteil!$C$13*'Gesamtenergie 2019'!F24</f>
        <v>17045.240816326528</v>
      </c>
      <c r="G23" s="53">
        <f>Sekundäranteil!$C$13*'Gesamtenergie 2019'!G24</f>
        <v>13677.714285714283</v>
      </c>
      <c r="H23" s="55">
        <f>Sekundäranteil!$C$13*'Gesamtenergie 2019'!H24</f>
        <v>10642.971428571427</v>
      </c>
      <c r="I23" s="54">
        <f>Sekundäranteil!$C$13*'Gesamtenergie 2019'!I24</f>
        <v>9568.6331065759623</v>
      </c>
    </row>
    <row r="24" spans="3:9" x14ac:dyDescent="0.25">
      <c r="C24" s="8" t="str">
        <f>'Produktion je Standort'!C24</f>
        <v>Netherlands</v>
      </c>
      <c r="D24" s="8" t="str">
        <f>'Produktion je Standort'!D24</f>
        <v>Ijmuiden</v>
      </c>
      <c r="E24" s="52">
        <f>Sekundäranteil!$C$13*'Gesamtenergie 2019'!E25</f>
        <v>11208.644408163264</v>
      </c>
      <c r="F24" s="56">
        <f>Sekundäranteil!$C$13*'Gesamtenergie 2019'!F25</f>
        <v>13666.27248979592</v>
      </c>
      <c r="G24" s="53">
        <f>Sekundäranteil!$C$13*'Gesamtenergie 2019'!G25</f>
        <v>10966.30857142857</v>
      </c>
      <c r="H24" s="55">
        <f>Sekundäranteil!$C$13*'Gesamtenergie 2019'!H25</f>
        <v>8533.1588571428565</v>
      </c>
      <c r="I24" s="54">
        <f>Sekundäranteil!$C$13*'Gesamtenergie 2019'!I25</f>
        <v>7671.7923083900223</v>
      </c>
    </row>
    <row r="25" spans="3:9" x14ac:dyDescent="0.25">
      <c r="C25" s="8" t="str">
        <f>'Produktion je Standort'!C25</f>
        <v>Poland</v>
      </c>
      <c r="D25" s="8" t="str">
        <f>'Produktion je Standort'!D25</f>
        <v>Krakow</v>
      </c>
      <c r="E25" s="52">
        <f>Sekundäranteil!$C$13*'Gesamtenergie 2019'!E26</f>
        <v>4481.8130612244895</v>
      </c>
      <c r="F25" s="56">
        <f>Sekundäranteil!$C$13*'Gesamtenergie 2019'!F26</f>
        <v>5464.5036734693876</v>
      </c>
      <c r="G25" s="53">
        <f>Sekundäranteil!$C$13*'Gesamtenergie 2019'!G26</f>
        <v>4384.9142857142851</v>
      </c>
      <c r="H25" s="55">
        <f>Sekundäranteil!$C$13*'Gesamtenergie 2019'!H26</f>
        <v>3412.0114285714285</v>
      </c>
      <c r="I25" s="54">
        <f>Sekundäranteil!$C$13*'Gesamtenergie 2019'!I26</f>
        <v>3067.5912018140584</v>
      </c>
    </row>
    <row r="26" spans="3:9" x14ac:dyDescent="0.25">
      <c r="C26" s="8" t="str">
        <f>'Produktion je Standort'!C26</f>
        <v>Poland</v>
      </c>
      <c r="D26" s="8" t="str">
        <f>'Produktion je Standort'!D26</f>
        <v>Dabrowa Gornicza</v>
      </c>
      <c r="E26" s="52">
        <f>Sekundäranteil!$C$13*'Gesamtenergie 2019'!E27</f>
        <v>4481.8130612244895</v>
      </c>
      <c r="F26" s="56">
        <f>Sekundäranteil!$C$13*'Gesamtenergie 2019'!F27</f>
        <v>5464.5036734693876</v>
      </c>
      <c r="G26" s="53">
        <f>Sekundäranteil!$C$13*'Gesamtenergie 2019'!G27</f>
        <v>4384.9142857142851</v>
      </c>
      <c r="H26" s="55">
        <f>Sekundäranteil!$C$13*'Gesamtenergie 2019'!H27</f>
        <v>3412.0114285714285</v>
      </c>
      <c r="I26" s="54">
        <f>Sekundäranteil!$C$13*'Gesamtenergie 2019'!I27</f>
        <v>3067.5912018140584</v>
      </c>
    </row>
    <row r="27" spans="3:9" x14ac:dyDescent="0.25">
      <c r="C27" s="8" t="str">
        <f>'Produktion je Standort'!C27</f>
        <v>Romania</v>
      </c>
      <c r="D27" s="8" t="str">
        <f>'Produktion je Standort'!D27</f>
        <v>Galati</v>
      </c>
      <c r="E27" s="52">
        <f>Sekundäranteil!$C$13*'Gesamtenergie 2019'!E28</f>
        <v>3371.6391836734688</v>
      </c>
      <c r="F27" s="56">
        <f>Sekundäranteil!$C$13*'Gesamtenergie 2019'!F28</f>
        <v>4110.9110204081626</v>
      </c>
      <c r="G27" s="53">
        <f>Sekundäranteil!$C$13*'Gesamtenergie 2019'!G28</f>
        <v>3298.7428571428563</v>
      </c>
      <c r="H27" s="55">
        <f>Sekundäranteil!$C$13*'Gesamtenergie 2019'!H28</f>
        <v>2566.8342857142857</v>
      </c>
      <c r="I27" s="54">
        <f>Sekundäranteil!$C$13*'Gesamtenergie 2019'!I28</f>
        <v>2307.7291609977319</v>
      </c>
    </row>
    <row r="28" spans="3:9" x14ac:dyDescent="0.25">
      <c r="C28" s="8" t="str">
        <f>'Produktion je Standort'!C28</f>
        <v>Slovakia</v>
      </c>
      <c r="D28" s="8" t="str">
        <f>'Produktion je Standort'!D28</f>
        <v>Kosice</v>
      </c>
      <c r="E28" s="52">
        <f>Sekundäranteil!$C$13*'Gesamtenergie 2019'!E29</f>
        <v>7401.1591836734688</v>
      </c>
      <c r="F28" s="56">
        <f>Sekundäranteil!$C$13*'Gesamtenergie 2019'!F29</f>
        <v>9023.9510204081635</v>
      </c>
      <c r="G28" s="53">
        <f>Sekundäranteil!$C$13*'Gesamtenergie 2019'!G29</f>
        <v>7241.1428571428551</v>
      </c>
      <c r="H28" s="55">
        <f>Sekundäranteil!$C$13*'Gesamtenergie 2019'!H29</f>
        <v>5634.5142857142864</v>
      </c>
      <c r="I28" s="54">
        <f>Sekundäranteil!$C$13*'Gesamtenergie 2019'!I29</f>
        <v>5065.7469387755091</v>
      </c>
    </row>
    <row r="29" spans="3:9" x14ac:dyDescent="0.25">
      <c r="C29" s="8" t="str">
        <f>'Produktion je Standort'!C29</f>
        <v>Spain</v>
      </c>
      <c r="D29" s="8" t="str">
        <f>'Produktion je Standort'!D29</f>
        <v>Gijon</v>
      </c>
      <c r="E29" s="52">
        <f>Sekundäranteil!$C$13*'Gesamtenergie 2019'!E30</f>
        <v>3906.1673469387752</v>
      </c>
      <c r="F29" s="56">
        <f>Sekundäranteil!$C$13*'Gesamtenergie 2019'!F30</f>
        <v>4762.6408163265305</v>
      </c>
      <c r="G29" s="53">
        <f>Sekundäranteil!$C$13*'Gesamtenergie 2019'!G30</f>
        <v>3821.7142857142849</v>
      </c>
      <c r="H29" s="55">
        <f>Sekundäranteil!$C$13*'Gesamtenergie 2019'!H30</f>
        <v>2973.7714285714283</v>
      </c>
      <c r="I29" s="54">
        <f>Sekundäranteil!$C$13*'Gesamtenergie 2019'!I30</f>
        <v>2673.588662131519</v>
      </c>
    </row>
    <row r="30" spans="3:9" x14ac:dyDescent="0.25">
      <c r="C30" s="8" t="str">
        <f>'Produktion je Standort'!C30</f>
        <v>Spain</v>
      </c>
      <c r="D30" s="8" t="str">
        <f>'Produktion je Standort'!D30</f>
        <v>Aviles</v>
      </c>
      <c r="E30" s="52">
        <f>Sekundäranteil!$C$13*'Gesamtenergie 2019'!E31</f>
        <v>3906.1673469387752</v>
      </c>
      <c r="F30" s="56">
        <f>Sekundäranteil!$C$13*'Gesamtenergie 2019'!F31</f>
        <v>4762.6408163265305</v>
      </c>
      <c r="G30" s="53">
        <f>Sekundäranteil!$C$13*'Gesamtenergie 2019'!G31</f>
        <v>3821.7142857142849</v>
      </c>
      <c r="H30" s="55">
        <f>Sekundäranteil!$C$13*'Gesamtenergie 2019'!H31</f>
        <v>2973.7714285714283</v>
      </c>
      <c r="I30" s="54">
        <f>Sekundäranteil!$C$13*'Gesamtenergie 2019'!I31</f>
        <v>2673.588662131519</v>
      </c>
    </row>
    <row r="31" spans="3:9" x14ac:dyDescent="0.25">
      <c r="C31" s="8" t="str">
        <f>'Produktion je Standort'!C31</f>
        <v>Sweden</v>
      </c>
      <c r="D31" s="8" t="str">
        <f>'Produktion je Standort'!D31</f>
        <v>Lulea</v>
      </c>
      <c r="E31" s="52">
        <f>Sekundäranteil!$C$13*'Gesamtenergie 2019'!E32</f>
        <v>3782.8146938775503</v>
      </c>
      <c r="F31" s="56">
        <f>Sekundäranteil!$C$13*'Gesamtenergie 2019'!F32</f>
        <v>4612.2416326530611</v>
      </c>
      <c r="G31" s="53">
        <f>Sekundäranteil!$C$13*'Gesamtenergie 2019'!G32</f>
        <v>3701.0285714285706</v>
      </c>
      <c r="H31" s="55">
        <f>Sekundäranteil!$C$13*'Gesamtenergie 2019'!H32</f>
        <v>2879.8628571428571</v>
      </c>
      <c r="I31" s="54">
        <f>Sekundäranteil!$C$13*'Gesamtenergie 2019'!I32</f>
        <v>2589.1595464852603</v>
      </c>
    </row>
    <row r="32" spans="3:9" x14ac:dyDescent="0.25">
      <c r="C32" s="8" t="str">
        <f>'Produktion je Standort'!C32</f>
        <v>Sweden</v>
      </c>
      <c r="D32" s="8" t="str">
        <f>'Produktion je Standort'!D32</f>
        <v>Oxeloesund</v>
      </c>
      <c r="E32" s="52">
        <f>Sekundäranteil!$C$13*'Gesamtenergie 2019'!E33</f>
        <v>2467.0530612244897</v>
      </c>
      <c r="F32" s="56">
        <f>Sekundäranteil!$C$13*'Gesamtenergie 2019'!F33</f>
        <v>3007.9836734693877</v>
      </c>
      <c r="G32" s="53">
        <f>Sekundäranteil!$C$13*'Gesamtenergie 2019'!G33</f>
        <v>2413.7142857142853</v>
      </c>
      <c r="H32" s="55">
        <f>Sekundäranteil!$C$13*'Gesamtenergie 2019'!H33</f>
        <v>1878.1714285714284</v>
      </c>
      <c r="I32" s="54">
        <f>Sekundäranteil!$C$13*'Gesamtenergie 2019'!I33</f>
        <v>1688.5823129251698</v>
      </c>
    </row>
    <row r="33" spans="3:9" x14ac:dyDescent="0.25">
      <c r="C33" s="8" t="str">
        <f>'Produktion je Standort'!C33</f>
        <v>United Kingdom</v>
      </c>
      <c r="D33" s="8" t="str">
        <f>'Produktion je Standort'!D33</f>
        <v>Port Talbot</v>
      </c>
      <c r="E33" s="52">
        <f>Sekundäranteil!$C$13*'Gesamtenergie 2019'!E34</f>
        <v>6225.1972244897952</v>
      </c>
      <c r="F33" s="56">
        <f>Sekundäranteil!$C$13*'Gesamtenergie 2019'!F34</f>
        <v>7590.1454693877558</v>
      </c>
      <c r="G33" s="53">
        <f>Sekundäranteil!$C$13*'Gesamtenergie 2019'!G34</f>
        <v>6090.6057142857135</v>
      </c>
      <c r="H33" s="55">
        <f>Sekundäranteil!$C$13*'Gesamtenergie 2019'!H34</f>
        <v>4739.2525714285712</v>
      </c>
      <c r="I33" s="54">
        <f>Sekundäranteil!$C$13*'Gesamtenergie 2019'!I34</f>
        <v>4260.8560362811786</v>
      </c>
    </row>
    <row r="34" spans="3:9" x14ac:dyDescent="0.25">
      <c r="C34" s="8" t="str">
        <f>'Produktion je Standort'!C34</f>
        <v>United Kingdom</v>
      </c>
      <c r="D34" s="8" t="str">
        <f>'Produktion je Standort'!D34</f>
        <v>Scunthorpe</v>
      </c>
      <c r="E34" s="52">
        <f>Sekundäranteil!$C$13*'Gesamtenergie 2019'!E35</f>
        <v>4605.1657142857139</v>
      </c>
      <c r="F34" s="56">
        <f>Sekundäranteil!$C$13*'Gesamtenergie 2019'!F35</f>
        <v>5614.9028571428571</v>
      </c>
      <c r="G34" s="53">
        <f>Sekundäranteil!$C$13*'Gesamtenergie 2019'!G35</f>
        <v>4505.5999999999995</v>
      </c>
      <c r="H34" s="55">
        <f>Sekundäranteil!$C$13*'Gesamtenergie 2019'!H35</f>
        <v>3505.92</v>
      </c>
      <c r="I34" s="54">
        <f>Sekundäranteil!$C$13*'Gesamtenergie 2019'!I35</f>
        <v>3152.0203174603171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7" t="s">
        <v>124</v>
      </c>
      <c r="D3" s="77"/>
      <c r="E3" s="77"/>
      <c r="F3" s="77"/>
      <c r="G3" s="77"/>
      <c r="H3" s="77"/>
      <c r="I3" s="77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55</v>
      </c>
      <c r="D6" s="15" t="s">
        <v>56</v>
      </c>
      <c r="E6" s="70" t="str">
        <f>Studienliste!$F$17</f>
        <v>ISI-05 13</v>
      </c>
      <c r="F6" s="71" t="s">
        <v>51</v>
      </c>
      <c r="G6" s="72" t="str">
        <f>Studienliste!$F$10</f>
        <v>OTTO-01 17</v>
      </c>
      <c r="H6" s="73" t="str">
        <f>Studienliste!$F$8</f>
        <v>TUD-02 20</v>
      </c>
      <c r="I6" s="74" t="str">
        <f>F6</f>
        <v>anderes Projekt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2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6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3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5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4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2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6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3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5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4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2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6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3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5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4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2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6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3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5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4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2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6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3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5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4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2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6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3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5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4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2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6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3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5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4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2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6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3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5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4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2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6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3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5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4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2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6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3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5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4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2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6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3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5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4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2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6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3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5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4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2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6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3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5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4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2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6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3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5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4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2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6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3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5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4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2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6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3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5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4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2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6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3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5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4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2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6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3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5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4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2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6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3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5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4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2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6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3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5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4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2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6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3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5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4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2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6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3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5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4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2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6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3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5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4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2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6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3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5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4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2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6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3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5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4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2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6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3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5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4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2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6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3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5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4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2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6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3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5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4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2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6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3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5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4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Energiebedarf Sek.stahl 2019</vt:lpstr>
      <vt:lpstr>Gesamtenergie 2050</vt:lpstr>
      <vt:lpstr>Verbrauch je Träger 2050</vt:lpstr>
      <vt:lpstr>Energiebedarf Sek.Stahl 2050</vt:lpstr>
      <vt:lpstr>Energie-Mehrbedarf 2050</vt:lpstr>
      <vt:lpstr>Gesamtenergie 2050 var.</vt:lpstr>
      <vt:lpstr>Verbrauch je Träger 2050 var.</vt:lpstr>
      <vt:lpstr>Energiebedarf Sek.stahl var.</vt:lpstr>
      <vt:lpstr>Energie-Mehrbedarf 2050 var.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2020-10-13T07:27:11Z</dcterms:modified>
</cp:coreProperties>
</file>