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robe\Documents\test2\"/>
    </mc:Choice>
  </mc:AlternateContent>
  <bookViews>
    <workbookView xWindow="0" yWindow="0" windowWidth="28800" windowHeight="14130" tabRatio="822" activeTab="4"/>
  </bookViews>
  <sheets>
    <sheet name="Studienliste" sheetId="4" r:id="rId1"/>
    <sheet name="Produktion je Standort" sheetId="7" r:id="rId2"/>
    <sheet name="spezifische Verbräuche" sheetId="5" r:id="rId3"/>
    <sheet name="Energie pro Energieträger" sheetId="6" r:id="rId4"/>
    <sheet name="Sekundäranteil" sheetId="1" r:id="rId5"/>
    <sheet name="Gesamtenergie 2019" sheetId="9" r:id="rId6"/>
    <sheet name="Verbrauch je Träger 2019" sheetId="15" r:id="rId7"/>
    <sheet name="Energiebedarf Sek.stahl 2019" sheetId="14" r:id="rId8"/>
    <sheet name="Gesamtenergie 2050" sheetId="21" r:id="rId9"/>
    <sheet name="Verbrauch je Träger 2050" sheetId="22" r:id="rId10"/>
    <sheet name="Energiebedarf Sek.Stahl 2050" sheetId="13" r:id="rId11"/>
    <sheet name="Energie-Mehrbedarf 2050" sheetId="20" r:id="rId12"/>
    <sheet name="Gesamtenergie 2050 var." sheetId="16" r:id="rId13"/>
    <sheet name="Verbrauch je Träger 2050 var." sheetId="19" r:id="rId14"/>
    <sheet name="Energiebedarf Sek.stahl var." sheetId="17" r:id="rId15"/>
    <sheet name="Energie-Mehrbedarf 2050 var." sheetId="18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J150" i="22" l="1"/>
  <c r="I150" i="22"/>
  <c r="H150" i="22"/>
  <c r="G150" i="22"/>
  <c r="F150" i="22"/>
  <c r="E150" i="22"/>
  <c r="D150" i="22"/>
  <c r="J149" i="22"/>
  <c r="I149" i="22"/>
  <c r="H149" i="22"/>
  <c r="G149" i="22"/>
  <c r="F149" i="22"/>
  <c r="E149" i="22"/>
  <c r="D149" i="22"/>
  <c r="J148" i="22"/>
  <c r="I148" i="22"/>
  <c r="H148" i="22"/>
  <c r="G148" i="22"/>
  <c r="F148" i="22"/>
  <c r="E148" i="22"/>
  <c r="D148" i="22"/>
  <c r="J147" i="22"/>
  <c r="I147" i="22"/>
  <c r="H147" i="22"/>
  <c r="G147" i="22"/>
  <c r="F147" i="22"/>
  <c r="E147" i="22"/>
  <c r="D147" i="22"/>
  <c r="J146" i="22"/>
  <c r="I146" i="22"/>
  <c r="H146" i="22"/>
  <c r="G146" i="22"/>
  <c r="F146" i="22"/>
  <c r="E146" i="22"/>
  <c r="D146" i="22"/>
  <c r="J145" i="22"/>
  <c r="I145" i="22"/>
  <c r="H145" i="22"/>
  <c r="G145" i="22"/>
  <c r="F145" i="22"/>
  <c r="E145" i="22"/>
  <c r="D145" i="22"/>
  <c r="J144" i="22"/>
  <c r="I144" i="22"/>
  <c r="H144" i="22"/>
  <c r="G144" i="22"/>
  <c r="F144" i="22"/>
  <c r="E144" i="22"/>
  <c r="D144" i="22"/>
  <c r="J143" i="22"/>
  <c r="I143" i="22"/>
  <c r="H143" i="22"/>
  <c r="G143" i="22"/>
  <c r="F143" i="22"/>
  <c r="E143" i="22"/>
  <c r="D143" i="22"/>
  <c r="J142" i="22"/>
  <c r="I142" i="22"/>
  <c r="H142" i="22"/>
  <c r="G142" i="22"/>
  <c r="F142" i="22"/>
  <c r="E142" i="22"/>
  <c r="D142" i="22"/>
  <c r="J141" i="22"/>
  <c r="I141" i="22"/>
  <c r="H141" i="22"/>
  <c r="G141" i="22"/>
  <c r="F141" i="22"/>
  <c r="E141" i="22"/>
  <c r="D141" i="22"/>
  <c r="J140" i="22"/>
  <c r="I140" i="22"/>
  <c r="H140" i="22"/>
  <c r="G140" i="22"/>
  <c r="F140" i="22"/>
  <c r="E140" i="22"/>
  <c r="D140" i="22"/>
  <c r="J139" i="22"/>
  <c r="I139" i="22"/>
  <c r="H139" i="22"/>
  <c r="G139" i="22"/>
  <c r="F139" i="22"/>
  <c r="E139" i="22"/>
  <c r="D139" i="22"/>
  <c r="J138" i="22"/>
  <c r="I138" i="22"/>
  <c r="H138" i="22"/>
  <c r="G138" i="22"/>
  <c r="F138" i="22"/>
  <c r="E138" i="22"/>
  <c r="D138" i="22"/>
  <c r="J137" i="22"/>
  <c r="I137" i="22"/>
  <c r="H137" i="22"/>
  <c r="G137" i="22"/>
  <c r="F137" i="22"/>
  <c r="E137" i="22"/>
  <c r="D137" i="22"/>
  <c r="J136" i="22"/>
  <c r="I136" i="22"/>
  <c r="H136" i="22"/>
  <c r="G136" i="22"/>
  <c r="F136" i="22"/>
  <c r="E136" i="22"/>
  <c r="D136" i="22"/>
  <c r="J135" i="22"/>
  <c r="I135" i="22"/>
  <c r="H135" i="22"/>
  <c r="G135" i="22"/>
  <c r="F135" i="22"/>
  <c r="E135" i="22"/>
  <c r="D135" i="22"/>
  <c r="J134" i="22"/>
  <c r="I134" i="22"/>
  <c r="H134" i="22"/>
  <c r="G134" i="22"/>
  <c r="F134" i="22"/>
  <c r="E134" i="22"/>
  <c r="D134" i="22"/>
  <c r="J133" i="22"/>
  <c r="I133" i="22"/>
  <c r="H133" i="22"/>
  <c r="G133" i="22"/>
  <c r="F133" i="22"/>
  <c r="E133" i="22"/>
  <c r="D133" i="22"/>
  <c r="J132" i="22"/>
  <c r="I132" i="22"/>
  <c r="H132" i="22"/>
  <c r="G132" i="22"/>
  <c r="F132" i="22"/>
  <c r="E132" i="22"/>
  <c r="D132" i="22"/>
  <c r="J131" i="22"/>
  <c r="I131" i="22"/>
  <c r="H131" i="22"/>
  <c r="G131" i="22"/>
  <c r="F131" i="22"/>
  <c r="E131" i="22"/>
  <c r="D131" i="22"/>
  <c r="J130" i="22"/>
  <c r="I130" i="22"/>
  <c r="H130" i="22"/>
  <c r="G130" i="22"/>
  <c r="F130" i="22"/>
  <c r="E130" i="22"/>
  <c r="D130" i="22"/>
  <c r="J129" i="22"/>
  <c r="I129" i="22"/>
  <c r="H129" i="22"/>
  <c r="G129" i="22"/>
  <c r="F129" i="22"/>
  <c r="E129" i="22"/>
  <c r="D129" i="22"/>
  <c r="J128" i="22"/>
  <c r="I128" i="22"/>
  <c r="H128" i="22"/>
  <c r="G128" i="22"/>
  <c r="F128" i="22"/>
  <c r="E128" i="22"/>
  <c r="D128" i="22"/>
  <c r="J127" i="22"/>
  <c r="I127" i="22"/>
  <c r="H127" i="22"/>
  <c r="G127" i="22"/>
  <c r="F127" i="22"/>
  <c r="E127" i="22"/>
  <c r="D127" i="22"/>
  <c r="J126" i="22"/>
  <c r="I126" i="22"/>
  <c r="H126" i="22"/>
  <c r="G126" i="22"/>
  <c r="F126" i="22"/>
  <c r="E126" i="22"/>
  <c r="D126" i="22"/>
  <c r="J125" i="22"/>
  <c r="I125" i="22"/>
  <c r="H125" i="22"/>
  <c r="G125" i="22"/>
  <c r="F125" i="22"/>
  <c r="E125" i="22"/>
  <c r="D125" i="22"/>
  <c r="J124" i="22"/>
  <c r="I124" i="22"/>
  <c r="H124" i="22"/>
  <c r="G124" i="22"/>
  <c r="F124" i="22"/>
  <c r="E124" i="22"/>
  <c r="D124" i="22"/>
  <c r="J123" i="22"/>
  <c r="I123" i="22"/>
  <c r="H123" i="22"/>
  <c r="G123" i="22"/>
  <c r="F123" i="22"/>
  <c r="E123" i="22"/>
  <c r="D123" i="22"/>
  <c r="J122" i="22"/>
  <c r="I122" i="22"/>
  <c r="H122" i="22"/>
  <c r="G122" i="22"/>
  <c r="F122" i="22"/>
  <c r="E122" i="22"/>
  <c r="D122" i="22"/>
  <c r="J121" i="22"/>
  <c r="I121" i="22"/>
  <c r="H121" i="22"/>
  <c r="F121" i="22"/>
  <c r="J113" i="22"/>
  <c r="I113" i="22"/>
  <c r="H113" i="22"/>
  <c r="G113" i="22"/>
  <c r="F113" i="22"/>
  <c r="E113" i="22"/>
  <c r="D113" i="22"/>
  <c r="J112" i="22"/>
  <c r="I112" i="22"/>
  <c r="H112" i="22"/>
  <c r="G112" i="22"/>
  <c r="F112" i="22"/>
  <c r="E112" i="22"/>
  <c r="D112" i="22"/>
  <c r="J111" i="22"/>
  <c r="I111" i="22"/>
  <c r="H111" i="22"/>
  <c r="G111" i="22"/>
  <c r="F111" i="22"/>
  <c r="E111" i="22"/>
  <c r="D111" i="22"/>
  <c r="J110" i="22"/>
  <c r="I110" i="22"/>
  <c r="H110" i="22"/>
  <c r="G110" i="22"/>
  <c r="F110" i="22"/>
  <c r="E110" i="22"/>
  <c r="D110" i="22"/>
  <c r="J109" i="22"/>
  <c r="I109" i="22"/>
  <c r="H109" i="22"/>
  <c r="G109" i="22"/>
  <c r="F109" i="22"/>
  <c r="E109" i="22"/>
  <c r="D109" i="22"/>
  <c r="J108" i="22"/>
  <c r="I108" i="22"/>
  <c r="H108" i="22"/>
  <c r="G108" i="22"/>
  <c r="F108" i="22"/>
  <c r="E108" i="22"/>
  <c r="D108" i="22"/>
  <c r="J107" i="22"/>
  <c r="I107" i="22"/>
  <c r="H107" i="22"/>
  <c r="G107" i="22"/>
  <c r="F107" i="22"/>
  <c r="E107" i="22"/>
  <c r="D107" i="22"/>
  <c r="J106" i="22"/>
  <c r="I106" i="22"/>
  <c r="H106" i="22"/>
  <c r="G106" i="22"/>
  <c r="F106" i="22"/>
  <c r="E106" i="22"/>
  <c r="D106" i="22"/>
  <c r="J105" i="22"/>
  <c r="I105" i="22"/>
  <c r="H105" i="22"/>
  <c r="G105" i="22"/>
  <c r="F105" i="22"/>
  <c r="E105" i="22"/>
  <c r="D105" i="22"/>
  <c r="J104" i="22"/>
  <c r="I104" i="22"/>
  <c r="H104" i="22"/>
  <c r="G104" i="22"/>
  <c r="F104" i="22"/>
  <c r="E104" i="22"/>
  <c r="D104" i="22"/>
  <c r="J103" i="22"/>
  <c r="I103" i="22"/>
  <c r="H103" i="22"/>
  <c r="G103" i="22"/>
  <c r="F103" i="22"/>
  <c r="E103" i="22"/>
  <c r="D103" i="22"/>
  <c r="J102" i="22"/>
  <c r="I102" i="22"/>
  <c r="H102" i="22"/>
  <c r="G102" i="22"/>
  <c r="F102" i="22"/>
  <c r="E102" i="22"/>
  <c r="D102" i="22"/>
  <c r="J101" i="22"/>
  <c r="I101" i="22"/>
  <c r="H101" i="22"/>
  <c r="G101" i="22"/>
  <c r="F101" i="22"/>
  <c r="E101" i="22"/>
  <c r="D101" i="22"/>
  <c r="J100" i="22"/>
  <c r="I100" i="22"/>
  <c r="H100" i="22"/>
  <c r="G100" i="22"/>
  <c r="F100" i="22"/>
  <c r="E100" i="22"/>
  <c r="D100" i="22"/>
  <c r="J99" i="22"/>
  <c r="I99" i="22"/>
  <c r="H99" i="22"/>
  <c r="G99" i="22"/>
  <c r="F99" i="22"/>
  <c r="E99" i="22"/>
  <c r="D99" i="22"/>
  <c r="J98" i="22"/>
  <c r="I98" i="22"/>
  <c r="H98" i="22"/>
  <c r="G98" i="22"/>
  <c r="F98" i="22"/>
  <c r="E98" i="22"/>
  <c r="D98" i="22"/>
  <c r="J97" i="22"/>
  <c r="I97" i="22"/>
  <c r="H97" i="22"/>
  <c r="G97" i="22"/>
  <c r="F97" i="22"/>
  <c r="E97" i="22"/>
  <c r="D97" i="22"/>
  <c r="J96" i="22"/>
  <c r="I96" i="22"/>
  <c r="H96" i="22"/>
  <c r="G96" i="22"/>
  <c r="F96" i="22"/>
  <c r="E96" i="22"/>
  <c r="D96" i="22"/>
  <c r="J95" i="22"/>
  <c r="I95" i="22"/>
  <c r="H95" i="22"/>
  <c r="G95" i="22"/>
  <c r="F95" i="22"/>
  <c r="E95" i="22"/>
  <c r="D95" i="22"/>
  <c r="J94" i="22"/>
  <c r="I94" i="22"/>
  <c r="H94" i="22"/>
  <c r="G94" i="22"/>
  <c r="F94" i="22"/>
  <c r="E94" i="22"/>
  <c r="D94" i="22"/>
  <c r="J93" i="22"/>
  <c r="I93" i="22"/>
  <c r="H93" i="22"/>
  <c r="G93" i="22"/>
  <c r="F93" i="22"/>
  <c r="E93" i="22"/>
  <c r="D93" i="22"/>
  <c r="J92" i="22"/>
  <c r="I92" i="22"/>
  <c r="H92" i="22"/>
  <c r="G92" i="22"/>
  <c r="F92" i="22"/>
  <c r="E92" i="22"/>
  <c r="D92" i="22"/>
  <c r="J91" i="22"/>
  <c r="I91" i="22"/>
  <c r="H91" i="22"/>
  <c r="G91" i="22"/>
  <c r="F91" i="22"/>
  <c r="E91" i="22"/>
  <c r="D91" i="22"/>
  <c r="J90" i="22"/>
  <c r="I90" i="22"/>
  <c r="H90" i="22"/>
  <c r="G90" i="22"/>
  <c r="F90" i="22"/>
  <c r="E90" i="22"/>
  <c r="D90" i="22"/>
  <c r="J89" i="22"/>
  <c r="I89" i="22"/>
  <c r="H89" i="22"/>
  <c r="G89" i="22"/>
  <c r="F89" i="22"/>
  <c r="E89" i="22"/>
  <c r="D89" i="22"/>
  <c r="J88" i="22"/>
  <c r="I88" i="22"/>
  <c r="H88" i="22"/>
  <c r="G88" i="22"/>
  <c r="F88" i="22"/>
  <c r="E88" i="22"/>
  <c r="D88" i="22"/>
  <c r="J87" i="22"/>
  <c r="I87" i="22"/>
  <c r="H87" i="22"/>
  <c r="G87" i="22"/>
  <c r="F87" i="22"/>
  <c r="E87" i="22"/>
  <c r="D87" i="22"/>
  <c r="J86" i="22"/>
  <c r="I86" i="22"/>
  <c r="H86" i="22"/>
  <c r="G86" i="22"/>
  <c r="F86" i="22"/>
  <c r="E86" i="22"/>
  <c r="D86" i="22"/>
  <c r="J85" i="22"/>
  <c r="I85" i="22"/>
  <c r="H85" i="22"/>
  <c r="G85" i="22"/>
  <c r="F85" i="22"/>
  <c r="E85" i="22"/>
  <c r="D85" i="22"/>
  <c r="J84" i="22"/>
  <c r="I84" i="22"/>
  <c r="H84" i="22"/>
  <c r="F84" i="22"/>
  <c r="J74" i="22"/>
  <c r="I74" i="22"/>
  <c r="H74" i="22"/>
  <c r="G74" i="22"/>
  <c r="F74" i="22"/>
  <c r="E74" i="22"/>
  <c r="D74" i="22"/>
  <c r="J73" i="22"/>
  <c r="I73" i="22"/>
  <c r="H73" i="22"/>
  <c r="G73" i="22"/>
  <c r="F73" i="22"/>
  <c r="E73" i="22"/>
  <c r="D73" i="22"/>
  <c r="J72" i="22"/>
  <c r="I72" i="22"/>
  <c r="H72" i="22"/>
  <c r="G72" i="22"/>
  <c r="F72" i="22"/>
  <c r="E72" i="22"/>
  <c r="D72" i="22"/>
  <c r="J71" i="22"/>
  <c r="I71" i="22"/>
  <c r="H71" i="22"/>
  <c r="G71" i="22"/>
  <c r="F71" i="22"/>
  <c r="E71" i="22"/>
  <c r="D71" i="22"/>
  <c r="J70" i="22"/>
  <c r="I70" i="22"/>
  <c r="H70" i="22"/>
  <c r="G70" i="22"/>
  <c r="F70" i="22"/>
  <c r="E70" i="22"/>
  <c r="D70" i="22"/>
  <c r="J69" i="22"/>
  <c r="I69" i="22"/>
  <c r="H69" i="22"/>
  <c r="G69" i="22"/>
  <c r="F69" i="22"/>
  <c r="E69" i="22"/>
  <c r="D69" i="22"/>
  <c r="J68" i="22"/>
  <c r="I68" i="22"/>
  <c r="H68" i="22"/>
  <c r="G68" i="22"/>
  <c r="F68" i="22"/>
  <c r="E68" i="22"/>
  <c r="D68" i="22"/>
  <c r="J67" i="22"/>
  <c r="I67" i="22"/>
  <c r="H67" i="22"/>
  <c r="G67" i="22"/>
  <c r="F67" i="22"/>
  <c r="E67" i="22"/>
  <c r="D67" i="22"/>
  <c r="J66" i="22"/>
  <c r="I66" i="22"/>
  <c r="H66" i="22"/>
  <c r="G66" i="22"/>
  <c r="F66" i="22"/>
  <c r="E66" i="22"/>
  <c r="D66" i="22"/>
  <c r="J65" i="22"/>
  <c r="I65" i="22"/>
  <c r="H65" i="22"/>
  <c r="G65" i="22"/>
  <c r="F65" i="22"/>
  <c r="E65" i="22"/>
  <c r="D65" i="22"/>
  <c r="J64" i="22"/>
  <c r="I64" i="22"/>
  <c r="H64" i="22"/>
  <c r="G64" i="22"/>
  <c r="F64" i="22"/>
  <c r="E64" i="22"/>
  <c r="D64" i="22"/>
  <c r="J63" i="22"/>
  <c r="I63" i="22"/>
  <c r="H63" i="22"/>
  <c r="G63" i="22"/>
  <c r="F63" i="22"/>
  <c r="E63" i="22"/>
  <c r="D63" i="22"/>
  <c r="J62" i="22"/>
  <c r="I62" i="22"/>
  <c r="H62" i="22"/>
  <c r="G62" i="22"/>
  <c r="F62" i="22"/>
  <c r="E62" i="22"/>
  <c r="D62" i="22"/>
  <c r="J61" i="22"/>
  <c r="I61" i="22"/>
  <c r="H61" i="22"/>
  <c r="G61" i="22"/>
  <c r="F61" i="22"/>
  <c r="E61" i="22"/>
  <c r="D61" i="22"/>
  <c r="J60" i="22"/>
  <c r="I60" i="22"/>
  <c r="H60" i="22"/>
  <c r="G60" i="22"/>
  <c r="F60" i="22"/>
  <c r="E60" i="22"/>
  <c r="D60" i="22"/>
  <c r="J59" i="22"/>
  <c r="I59" i="22"/>
  <c r="H59" i="22"/>
  <c r="G59" i="22"/>
  <c r="F59" i="22"/>
  <c r="E59" i="22"/>
  <c r="D59" i="22"/>
  <c r="J58" i="22"/>
  <c r="I58" i="22"/>
  <c r="H58" i="22"/>
  <c r="G58" i="22"/>
  <c r="F58" i="22"/>
  <c r="E58" i="22"/>
  <c r="D58" i="22"/>
  <c r="J57" i="22"/>
  <c r="I57" i="22"/>
  <c r="H57" i="22"/>
  <c r="G57" i="22"/>
  <c r="F57" i="22"/>
  <c r="E57" i="22"/>
  <c r="D57" i="22"/>
  <c r="J56" i="22"/>
  <c r="I56" i="22"/>
  <c r="H56" i="22"/>
  <c r="G56" i="22"/>
  <c r="F56" i="22"/>
  <c r="E56" i="22"/>
  <c r="D56" i="22"/>
  <c r="J55" i="22"/>
  <c r="I55" i="22"/>
  <c r="H55" i="22"/>
  <c r="G55" i="22"/>
  <c r="F55" i="22"/>
  <c r="E55" i="22"/>
  <c r="D55" i="22"/>
  <c r="J54" i="22"/>
  <c r="I54" i="22"/>
  <c r="H54" i="22"/>
  <c r="G54" i="22"/>
  <c r="F54" i="22"/>
  <c r="E54" i="22"/>
  <c r="D54" i="22"/>
  <c r="J53" i="22"/>
  <c r="I53" i="22"/>
  <c r="H53" i="22"/>
  <c r="G53" i="22"/>
  <c r="F53" i="22"/>
  <c r="E53" i="22"/>
  <c r="D53" i="22"/>
  <c r="J52" i="22"/>
  <c r="I52" i="22"/>
  <c r="H52" i="22"/>
  <c r="G52" i="22"/>
  <c r="F52" i="22"/>
  <c r="E52" i="22"/>
  <c r="D52" i="22"/>
  <c r="J51" i="22"/>
  <c r="I51" i="22"/>
  <c r="H51" i="22"/>
  <c r="G51" i="22"/>
  <c r="F51" i="22"/>
  <c r="E51" i="22"/>
  <c r="D51" i="22"/>
  <c r="J50" i="22"/>
  <c r="I50" i="22"/>
  <c r="H50" i="22"/>
  <c r="G50" i="22"/>
  <c r="F50" i="22"/>
  <c r="E50" i="22"/>
  <c r="D50" i="22"/>
  <c r="J49" i="22"/>
  <c r="I49" i="22"/>
  <c r="H49" i="22"/>
  <c r="G49" i="22"/>
  <c r="F49" i="22"/>
  <c r="E49" i="22"/>
  <c r="D49" i="22"/>
  <c r="J48" i="22"/>
  <c r="I48" i="22"/>
  <c r="H48" i="22"/>
  <c r="G48" i="22"/>
  <c r="F48" i="22"/>
  <c r="E48" i="22"/>
  <c r="D48" i="22"/>
  <c r="J47" i="22"/>
  <c r="I47" i="22"/>
  <c r="H47" i="22"/>
  <c r="G47" i="22"/>
  <c r="F47" i="22"/>
  <c r="E47" i="22"/>
  <c r="D47" i="22"/>
  <c r="J46" i="22"/>
  <c r="I46" i="22"/>
  <c r="H46" i="22"/>
  <c r="G46" i="22"/>
  <c r="F46" i="22"/>
  <c r="E46" i="22"/>
  <c r="D46" i="22"/>
  <c r="J45" i="22"/>
  <c r="I45" i="22"/>
  <c r="H45" i="22"/>
  <c r="F45" i="22"/>
  <c r="J37" i="22"/>
  <c r="I37" i="22"/>
  <c r="H37" i="22"/>
  <c r="G37" i="22"/>
  <c r="F37" i="22"/>
  <c r="E37" i="22"/>
  <c r="D37" i="22"/>
  <c r="J36" i="22"/>
  <c r="I36" i="22"/>
  <c r="H36" i="22"/>
  <c r="G36" i="22"/>
  <c r="F36" i="22"/>
  <c r="E36" i="22"/>
  <c r="D36" i="22"/>
  <c r="J35" i="22"/>
  <c r="I35" i="22"/>
  <c r="H35" i="22"/>
  <c r="G35" i="22"/>
  <c r="F35" i="22"/>
  <c r="E35" i="22"/>
  <c r="D35" i="22"/>
  <c r="J34" i="22"/>
  <c r="I34" i="22"/>
  <c r="H34" i="22"/>
  <c r="G34" i="22"/>
  <c r="F34" i="22"/>
  <c r="E34" i="22"/>
  <c r="D34" i="22"/>
  <c r="J33" i="22"/>
  <c r="I33" i="22"/>
  <c r="H33" i="22"/>
  <c r="G33" i="22"/>
  <c r="F33" i="22"/>
  <c r="E33" i="22"/>
  <c r="D33" i="22"/>
  <c r="J32" i="22"/>
  <c r="I32" i="22"/>
  <c r="H32" i="22"/>
  <c r="G32" i="22"/>
  <c r="F32" i="22"/>
  <c r="E32" i="22"/>
  <c r="D32" i="22"/>
  <c r="J31" i="22"/>
  <c r="I31" i="22"/>
  <c r="H31" i="22"/>
  <c r="G31" i="22"/>
  <c r="F31" i="22"/>
  <c r="E31" i="22"/>
  <c r="D31" i="22"/>
  <c r="J30" i="22"/>
  <c r="I30" i="22"/>
  <c r="H30" i="22"/>
  <c r="G30" i="22"/>
  <c r="F30" i="22"/>
  <c r="E30" i="22"/>
  <c r="D30" i="22"/>
  <c r="J29" i="22"/>
  <c r="I29" i="22"/>
  <c r="H29" i="22"/>
  <c r="G29" i="22"/>
  <c r="F29" i="22"/>
  <c r="E29" i="22"/>
  <c r="D29" i="22"/>
  <c r="J28" i="22"/>
  <c r="I28" i="22"/>
  <c r="H28" i="22"/>
  <c r="G28" i="22"/>
  <c r="F28" i="22"/>
  <c r="E28" i="22"/>
  <c r="D28" i="22"/>
  <c r="J27" i="22"/>
  <c r="I27" i="22"/>
  <c r="H27" i="22"/>
  <c r="G27" i="22"/>
  <c r="F27" i="22"/>
  <c r="E27" i="22"/>
  <c r="D27" i="22"/>
  <c r="J26" i="22"/>
  <c r="I26" i="22"/>
  <c r="H26" i="22"/>
  <c r="G26" i="22"/>
  <c r="F26" i="22"/>
  <c r="E26" i="22"/>
  <c r="D26" i="22"/>
  <c r="J25" i="22"/>
  <c r="I25" i="22"/>
  <c r="H25" i="22"/>
  <c r="G25" i="22"/>
  <c r="F25" i="22"/>
  <c r="E25" i="22"/>
  <c r="D25" i="22"/>
  <c r="J24" i="22"/>
  <c r="I24" i="22"/>
  <c r="H24" i="22"/>
  <c r="G24" i="22"/>
  <c r="F24" i="22"/>
  <c r="E24" i="22"/>
  <c r="D24" i="22"/>
  <c r="J23" i="22"/>
  <c r="I23" i="22"/>
  <c r="H23" i="22"/>
  <c r="G23" i="22"/>
  <c r="F23" i="22"/>
  <c r="E23" i="22"/>
  <c r="D23" i="22"/>
  <c r="J22" i="22"/>
  <c r="I22" i="22"/>
  <c r="H22" i="22"/>
  <c r="G22" i="22"/>
  <c r="F22" i="22"/>
  <c r="E22" i="22"/>
  <c r="D22" i="22"/>
  <c r="J21" i="22"/>
  <c r="I21" i="22"/>
  <c r="H21" i="22"/>
  <c r="G21" i="22"/>
  <c r="F21" i="22"/>
  <c r="E21" i="22"/>
  <c r="D21" i="22"/>
  <c r="J20" i="22"/>
  <c r="I20" i="22"/>
  <c r="H20" i="22"/>
  <c r="G20" i="22"/>
  <c r="F20" i="22"/>
  <c r="E20" i="22"/>
  <c r="D20" i="22"/>
  <c r="J19" i="22"/>
  <c r="I19" i="22"/>
  <c r="H19" i="22"/>
  <c r="G19" i="22"/>
  <c r="F19" i="22"/>
  <c r="E19" i="22"/>
  <c r="D19" i="22"/>
  <c r="J18" i="22"/>
  <c r="I18" i="22"/>
  <c r="H18" i="22"/>
  <c r="G18" i="22"/>
  <c r="F18" i="22"/>
  <c r="E18" i="22"/>
  <c r="D18" i="22"/>
  <c r="J17" i="22"/>
  <c r="I17" i="22"/>
  <c r="H17" i="22"/>
  <c r="G17" i="22"/>
  <c r="F17" i="22"/>
  <c r="E17" i="22"/>
  <c r="D17" i="22"/>
  <c r="J16" i="22"/>
  <c r="I16" i="22"/>
  <c r="H16" i="22"/>
  <c r="G16" i="22"/>
  <c r="F16" i="22"/>
  <c r="E16" i="22"/>
  <c r="D16" i="22"/>
  <c r="J15" i="22"/>
  <c r="I15" i="22"/>
  <c r="H15" i="22"/>
  <c r="G15" i="22"/>
  <c r="F15" i="22"/>
  <c r="E15" i="22"/>
  <c r="D15" i="22"/>
  <c r="J14" i="22"/>
  <c r="I14" i="22"/>
  <c r="H14" i="22"/>
  <c r="G14" i="22"/>
  <c r="F14" i="22"/>
  <c r="E14" i="22"/>
  <c r="D14" i="22"/>
  <c r="J13" i="22"/>
  <c r="I13" i="22"/>
  <c r="H13" i="22"/>
  <c r="G13" i="22"/>
  <c r="F13" i="22"/>
  <c r="E13" i="22"/>
  <c r="D13" i="22"/>
  <c r="J12" i="22"/>
  <c r="I12" i="22"/>
  <c r="H12" i="22"/>
  <c r="G12" i="22"/>
  <c r="F12" i="22"/>
  <c r="E12" i="22"/>
  <c r="D12" i="22"/>
  <c r="J11" i="22"/>
  <c r="I11" i="22"/>
  <c r="H11" i="22"/>
  <c r="G11" i="22"/>
  <c r="F11" i="22"/>
  <c r="E11" i="22"/>
  <c r="D11" i="22"/>
  <c r="J10" i="22"/>
  <c r="I10" i="22"/>
  <c r="H10" i="22"/>
  <c r="G10" i="22"/>
  <c r="F10" i="22"/>
  <c r="E10" i="22"/>
  <c r="D10" i="22"/>
  <c r="J9" i="22"/>
  <c r="I9" i="22"/>
  <c r="H9" i="22"/>
  <c r="G9" i="22"/>
  <c r="F9" i="22"/>
  <c r="E9" i="22"/>
  <c r="D9" i="22"/>
  <c r="J8" i="22"/>
  <c r="I8" i="22"/>
  <c r="H8" i="22"/>
  <c r="F8" i="22"/>
  <c r="I35" i="21"/>
  <c r="H35" i="21"/>
  <c r="G35" i="21"/>
  <c r="F35" i="21"/>
  <c r="E35" i="21"/>
  <c r="D35" i="21"/>
  <c r="C35" i="21"/>
  <c r="I34" i="21"/>
  <c r="H34" i="21"/>
  <c r="G34" i="21"/>
  <c r="F34" i="21"/>
  <c r="E34" i="21"/>
  <c r="D34" i="21"/>
  <c r="C34" i="21"/>
  <c r="I33" i="21"/>
  <c r="H33" i="21"/>
  <c r="G33" i="21"/>
  <c r="F33" i="21"/>
  <c r="E33" i="21"/>
  <c r="D33" i="21"/>
  <c r="C33" i="21"/>
  <c r="I32" i="21"/>
  <c r="H32" i="21"/>
  <c r="G32" i="21"/>
  <c r="F32" i="21"/>
  <c r="E32" i="21"/>
  <c r="D32" i="21"/>
  <c r="C32" i="21"/>
  <c r="I31" i="21"/>
  <c r="H31" i="21"/>
  <c r="G31" i="21"/>
  <c r="F31" i="21"/>
  <c r="E31" i="21"/>
  <c r="D31" i="21"/>
  <c r="C31" i="21"/>
  <c r="I30" i="21"/>
  <c r="H30" i="21"/>
  <c r="G30" i="21"/>
  <c r="F30" i="21"/>
  <c r="E30" i="21"/>
  <c r="D30" i="21"/>
  <c r="C30" i="21"/>
  <c r="I29" i="21"/>
  <c r="H29" i="21"/>
  <c r="G29" i="21"/>
  <c r="F29" i="21"/>
  <c r="E29" i="21"/>
  <c r="D29" i="21"/>
  <c r="C29" i="21"/>
  <c r="I28" i="21"/>
  <c r="H28" i="21"/>
  <c r="G28" i="21"/>
  <c r="F28" i="21"/>
  <c r="E28" i="21"/>
  <c r="D28" i="21"/>
  <c r="C28" i="21"/>
  <c r="I27" i="21"/>
  <c r="H27" i="21"/>
  <c r="G27" i="21"/>
  <c r="F27" i="21"/>
  <c r="E27" i="21"/>
  <c r="D27" i="21"/>
  <c r="C27" i="21"/>
  <c r="I26" i="21"/>
  <c r="H26" i="21"/>
  <c r="G26" i="21"/>
  <c r="F26" i="21"/>
  <c r="E26" i="21"/>
  <c r="D26" i="21"/>
  <c r="C26" i="21"/>
  <c r="I25" i="21"/>
  <c r="H25" i="21"/>
  <c r="G25" i="21"/>
  <c r="F25" i="21"/>
  <c r="E25" i="21"/>
  <c r="D25" i="21"/>
  <c r="C25" i="21"/>
  <c r="I24" i="21"/>
  <c r="H24" i="21"/>
  <c r="G24" i="21"/>
  <c r="F24" i="21"/>
  <c r="E24" i="21"/>
  <c r="D24" i="21"/>
  <c r="C24" i="21"/>
  <c r="I23" i="21"/>
  <c r="H23" i="21"/>
  <c r="G23" i="21"/>
  <c r="F23" i="21"/>
  <c r="E23" i="21"/>
  <c r="D23" i="21"/>
  <c r="C23" i="21"/>
  <c r="I22" i="21"/>
  <c r="H22" i="21"/>
  <c r="G22" i="21"/>
  <c r="F22" i="21"/>
  <c r="E22" i="21"/>
  <c r="D22" i="21"/>
  <c r="C22" i="21"/>
  <c r="I21" i="21"/>
  <c r="H21" i="21"/>
  <c r="G21" i="21"/>
  <c r="F21" i="21"/>
  <c r="E21" i="21"/>
  <c r="D21" i="21"/>
  <c r="C21" i="21"/>
  <c r="I20" i="21"/>
  <c r="H20" i="21"/>
  <c r="G20" i="21"/>
  <c r="F20" i="21"/>
  <c r="E20" i="21"/>
  <c r="D20" i="21"/>
  <c r="C20" i="21"/>
  <c r="I19" i="21"/>
  <c r="H19" i="21"/>
  <c r="G19" i="21"/>
  <c r="F19" i="21"/>
  <c r="E19" i="21"/>
  <c r="D19" i="21"/>
  <c r="C19" i="21"/>
  <c r="I18" i="21"/>
  <c r="H18" i="21"/>
  <c r="G18" i="21"/>
  <c r="F18" i="21"/>
  <c r="E18" i="21"/>
  <c r="D18" i="21"/>
  <c r="C18" i="21"/>
  <c r="I17" i="21"/>
  <c r="H17" i="21"/>
  <c r="G17" i="21"/>
  <c r="F17" i="21"/>
  <c r="E17" i="21"/>
  <c r="D17" i="21"/>
  <c r="C17" i="21"/>
  <c r="I16" i="21"/>
  <c r="H16" i="21"/>
  <c r="G16" i="21"/>
  <c r="F16" i="21"/>
  <c r="E16" i="21"/>
  <c r="D16" i="21"/>
  <c r="C16" i="21"/>
  <c r="I15" i="21"/>
  <c r="H15" i="21"/>
  <c r="G15" i="21"/>
  <c r="F15" i="21"/>
  <c r="E15" i="21"/>
  <c r="D15" i="21"/>
  <c r="C15" i="21"/>
  <c r="I14" i="21"/>
  <c r="H14" i="21"/>
  <c r="G14" i="21"/>
  <c r="F14" i="21"/>
  <c r="E14" i="21"/>
  <c r="D14" i="21"/>
  <c r="C14" i="21"/>
  <c r="I13" i="21"/>
  <c r="H13" i="21"/>
  <c r="G13" i="21"/>
  <c r="F13" i="21"/>
  <c r="E13" i="21"/>
  <c r="D13" i="21"/>
  <c r="C13" i="21"/>
  <c r="I12" i="21"/>
  <c r="H12" i="21"/>
  <c r="G12" i="21"/>
  <c r="F12" i="21"/>
  <c r="E12" i="21"/>
  <c r="D12" i="21"/>
  <c r="C12" i="21"/>
  <c r="I11" i="21"/>
  <c r="H11" i="21"/>
  <c r="G11" i="21"/>
  <c r="F11" i="21"/>
  <c r="E11" i="21"/>
  <c r="D11" i="21"/>
  <c r="C11" i="21"/>
  <c r="I10" i="21"/>
  <c r="H10" i="21"/>
  <c r="G10" i="21"/>
  <c r="F10" i="21"/>
  <c r="E10" i="21"/>
  <c r="D10" i="21"/>
  <c r="C10" i="21"/>
  <c r="I9" i="21"/>
  <c r="H9" i="21"/>
  <c r="G9" i="21"/>
  <c r="F9" i="21"/>
  <c r="E9" i="21"/>
  <c r="D9" i="21"/>
  <c r="C9" i="21"/>
  <c r="I8" i="21"/>
  <c r="H8" i="21"/>
  <c r="G8" i="21"/>
  <c r="F8" i="21"/>
  <c r="E8" i="21"/>
  <c r="D8" i="21"/>
  <c r="C8" i="21"/>
  <c r="I7" i="21"/>
  <c r="H7" i="21"/>
  <c r="G7" i="21"/>
  <c r="F7" i="21"/>
  <c r="E7" i="21"/>
  <c r="D7" i="21"/>
  <c r="C7" i="21"/>
  <c r="I6" i="21"/>
  <c r="H6" i="21"/>
  <c r="G6" i="21"/>
  <c r="E6" i="21"/>
  <c r="E27" i="1" l="1"/>
  <c r="J121" i="15"/>
  <c r="I121" i="15"/>
  <c r="H121" i="15"/>
  <c r="F121" i="15"/>
  <c r="J84" i="15"/>
  <c r="I84" i="15"/>
  <c r="H84" i="15"/>
  <c r="F84" i="15"/>
  <c r="J45" i="15"/>
  <c r="I45" i="15"/>
  <c r="H45" i="15"/>
  <c r="F45" i="15"/>
  <c r="I120" i="19"/>
  <c r="H120" i="19"/>
  <c r="G120" i="19"/>
  <c r="E120" i="19"/>
  <c r="I84" i="19"/>
  <c r="H84" i="19"/>
  <c r="G84" i="19"/>
  <c r="E84" i="19"/>
  <c r="I45" i="19"/>
  <c r="H45" i="19"/>
  <c r="G45" i="19"/>
  <c r="E45" i="19"/>
  <c r="I76" i="13"/>
  <c r="H76" i="13"/>
  <c r="G76" i="13"/>
  <c r="E76" i="13"/>
  <c r="I41" i="13"/>
  <c r="H41" i="13"/>
  <c r="G41" i="13"/>
  <c r="E41" i="13"/>
  <c r="I76" i="17"/>
  <c r="H76" i="17"/>
  <c r="G76" i="17"/>
  <c r="E76" i="17"/>
  <c r="I41" i="17"/>
  <c r="H41" i="17"/>
  <c r="G41" i="17"/>
  <c r="E41" i="17"/>
  <c r="I77" i="20"/>
  <c r="H77" i="20"/>
  <c r="G77" i="20"/>
  <c r="E77" i="20"/>
  <c r="I42" i="20"/>
  <c r="H42" i="20"/>
  <c r="G42" i="20"/>
  <c r="E42" i="20"/>
  <c r="I77" i="18"/>
  <c r="H77" i="18"/>
  <c r="G77" i="18"/>
  <c r="E77" i="18"/>
  <c r="I42" i="18"/>
  <c r="H42" i="18"/>
  <c r="G42" i="18"/>
  <c r="E42" i="18"/>
  <c r="I6" i="18"/>
  <c r="H6" i="18"/>
  <c r="G6" i="18"/>
  <c r="E6" i="18"/>
  <c r="I6" i="20"/>
  <c r="H6" i="20"/>
  <c r="G6" i="20"/>
  <c r="E6" i="20"/>
  <c r="I6" i="17"/>
  <c r="H6" i="17"/>
  <c r="G6" i="17"/>
  <c r="E6" i="17"/>
  <c r="I6" i="13"/>
  <c r="H6" i="13"/>
  <c r="G6" i="13"/>
  <c r="E6" i="13"/>
  <c r="I8" i="19"/>
  <c r="H8" i="19"/>
  <c r="G8" i="19"/>
  <c r="E8" i="19"/>
  <c r="I6" i="16"/>
  <c r="H6" i="16"/>
  <c r="G6" i="16"/>
  <c r="E6" i="16"/>
  <c r="I5" i="14"/>
  <c r="H5" i="14"/>
  <c r="G5" i="14"/>
  <c r="E5" i="14"/>
  <c r="J8" i="15"/>
  <c r="I8" i="15"/>
  <c r="H8" i="15"/>
  <c r="F8" i="15"/>
  <c r="H6" i="9"/>
  <c r="G6" i="9"/>
  <c r="E6" i="9"/>
  <c r="I6" i="9"/>
  <c r="C121" i="19" l="1"/>
  <c r="D121" i="19"/>
  <c r="C122" i="19"/>
  <c r="D122" i="19"/>
  <c r="C123" i="19"/>
  <c r="D123" i="19"/>
  <c r="C124" i="19"/>
  <c r="D124" i="19"/>
  <c r="C125" i="19"/>
  <c r="D125" i="19"/>
  <c r="C126" i="19"/>
  <c r="D126" i="19"/>
  <c r="C127" i="19"/>
  <c r="D127" i="19"/>
  <c r="C128" i="19"/>
  <c r="D128" i="19"/>
  <c r="C129" i="19"/>
  <c r="D129" i="19"/>
  <c r="C130" i="19"/>
  <c r="D130" i="19"/>
  <c r="C131" i="19"/>
  <c r="D131" i="19"/>
  <c r="C132" i="19"/>
  <c r="D132" i="19"/>
  <c r="C133" i="19"/>
  <c r="D133" i="19"/>
  <c r="C134" i="19"/>
  <c r="D134" i="19"/>
  <c r="C135" i="19"/>
  <c r="D135" i="19"/>
  <c r="C136" i="19"/>
  <c r="D136" i="19"/>
  <c r="C137" i="19"/>
  <c r="D137" i="19"/>
  <c r="C138" i="19"/>
  <c r="D138" i="19"/>
  <c r="C139" i="19"/>
  <c r="D139" i="19"/>
  <c r="C140" i="19"/>
  <c r="D140" i="19"/>
  <c r="C141" i="19"/>
  <c r="D141" i="19"/>
  <c r="C142" i="19"/>
  <c r="D142" i="19"/>
  <c r="C143" i="19"/>
  <c r="D143" i="19"/>
  <c r="C144" i="19"/>
  <c r="D144" i="19"/>
  <c r="C145" i="19"/>
  <c r="D145" i="19"/>
  <c r="C146" i="19"/>
  <c r="D146" i="19"/>
  <c r="C147" i="19"/>
  <c r="D147" i="19"/>
  <c r="C148" i="19"/>
  <c r="D148" i="19"/>
  <c r="C149" i="19"/>
  <c r="D149" i="19"/>
  <c r="C99" i="20" l="1"/>
  <c r="C64" i="20" s="1"/>
  <c r="C91" i="20"/>
  <c r="C56" i="20" s="1"/>
  <c r="C83" i="20"/>
  <c r="C48" i="20" s="1"/>
  <c r="D35" i="20"/>
  <c r="D106" i="20" s="1"/>
  <c r="D71" i="20" s="1"/>
  <c r="C35" i="20"/>
  <c r="C106" i="20" s="1"/>
  <c r="C71" i="20" s="1"/>
  <c r="D34" i="20"/>
  <c r="D105" i="20" s="1"/>
  <c r="D70" i="20" s="1"/>
  <c r="C34" i="20"/>
  <c r="C105" i="20" s="1"/>
  <c r="C70" i="20" s="1"/>
  <c r="D33" i="20"/>
  <c r="D104" i="20" s="1"/>
  <c r="D69" i="20" s="1"/>
  <c r="C33" i="20"/>
  <c r="C104" i="20" s="1"/>
  <c r="C69" i="20" s="1"/>
  <c r="D32" i="20"/>
  <c r="D103" i="20" s="1"/>
  <c r="D68" i="20" s="1"/>
  <c r="C32" i="20"/>
  <c r="C103" i="20" s="1"/>
  <c r="C68" i="20" s="1"/>
  <c r="D31" i="20"/>
  <c r="D102" i="20" s="1"/>
  <c r="D67" i="20" s="1"/>
  <c r="C31" i="20"/>
  <c r="C102" i="20" s="1"/>
  <c r="C67" i="20" s="1"/>
  <c r="D30" i="20"/>
  <c r="D101" i="20" s="1"/>
  <c r="D66" i="20" s="1"/>
  <c r="C30" i="20"/>
  <c r="C101" i="20" s="1"/>
  <c r="C66" i="20" s="1"/>
  <c r="D29" i="20"/>
  <c r="D100" i="20" s="1"/>
  <c r="D65" i="20" s="1"/>
  <c r="C29" i="20"/>
  <c r="C100" i="20" s="1"/>
  <c r="C65" i="20" s="1"/>
  <c r="D28" i="20"/>
  <c r="D99" i="20" s="1"/>
  <c r="D64" i="20" s="1"/>
  <c r="C28" i="20"/>
  <c r="D27" i="20"/>
  <c r="D98" i="20" s="1"/>
  <c r="D63" i="20" s="1"/>
  <c r="C27" i="20"/>
  <c r="C98" i="20" s="1"/>
  <c r="C63" i="20" s="1"/>
  <c r="D26" i="20"/>
  <c r="D97" i="20" s="1"/>
  <c r="D62" i="20" s="1"/>
  <c r="C26" i="20"/>
  <c r="C97" i="20" s="1"/>
  <c r="C62" i="20" s="1"/>
  <c r="D25" i="20"/>
  <c r="D96" i="20" s="1"/>
  <c r="D61" i="20" s="1"/>
  <c r="C25" i="20"/>
  <c r="C96" i="20" s="1"/>
  <c r="C61" i="20" s="1"/>
  <c r="D24" i="20"/>
  <c r="D95" i="20" s="1"/>
  <c r="D60" i="20" s="1"/>
  <c r="C24" i="20"/>
  <c r="C95" i="20" s="1"/>
  <c r="C60" i="20" s="1"/>
  <c r="D23" i="20"/>
  <c r="D94" i="20" s="1"/>
  <c r="D59" i="20" s="1"/>
  <c r="C23" i="20"/>
  <c r="C94" i="20" s="1"/>
  <c r="C59" i="20" s="1"/>
  <c r="D22" i="20"/>
  <c r="D93" i="20" s="1"/>
  <c r="D58" i="20" s="1"/>
  <c r="C22" i="20"/>
  <c r="C93" i="20" s="1"/>
  <c r="C58" i="20" s="1"/>
  <c r="D21" i="20"/>
  <c r="D92" i="20" s="1"/>
  <c r="D57" i="20" s="1"/>
  <c r="C21" i="20"/>
  <c r="C92" i="20" s="1"/>
  <c r="C57" i="20" s="1"/>
  <c r="D20" i="20"/>
  <c r="D91" i="20" s="1"/>
  <c r="D56" i="20" s="1"/>
  <c r="C20" i="20"/>
  <c r="D19" i="20"/>
  <c r="D90" i="20" s="1"/>
  <c r="D55" i="20" s="1"/>
  <c r="C19" i="20"/>
  <c r="C90" i="20" s="1"/>
  <c r="C55" i="20" s="1"/>
  <c r="D18" i="20"/>
  <c r="D89" i="20" s="1"/>
  <c r="D54" i="20" s="1"/>
  <c r="C18" i="20"/>
  <c r="C89" i="20" s="1"/>
  <c r="C54" i="20" s="1"/>
  <c r="D17" i="20"/>
  <c r="D88" i="20" s="1"/>
  <c r="D53" i="20" s="1"/>
  <c r="C17" i="20"/>
  <c r="C88" i="20" s="1"/>
  <c r="C53" i="20" s="1"/>
  <c r="D16" i="20"/>
  <c r="D87" i="20" s="1"/>
  <c r="D52" i="20" s="1"/>
  <c r="C16" i="20"/>
  <c r="C87" i="20" s="1"/>
  <c r="C52" i="20" s="1"/>
  <c r="D15" i="20"/>
  <c r="D86" i="20" s="1"/>
  <c r="D51" i="20" s="1"/>
  <c r="C15" i="20"/>
  <c r="C86" i="20" s="1"/>
  <c r="C51" i="20" s="1"/>
  <c r="D14" i="20"/>
  <c r="D85" i="20" s="1"/>
  <c r="D50" i="20" s="1"/>
  <c r="C14" i="20"/>
  <c r="C85" i="20" s="1"/>
  <c r="C50" i="20" s="1"/>
  <c r="D13" i="20"/>
  <c r="D84" i="20" s="1"/>
  <c r="D49" i="20" s="1"/>
  <c r="C13" i="20"/>
  <c r="C84" i="20" s="1"/>
  <c r="C49" i="20" s="1"/>
  <c r="D12" i="20"/>
  <c r="D83" i="20" s="1"/>
  <c r="D48" i="20" s="1"/>
  <c r="C12" i="20"/>
  <c r="D11" i="20"/>
  <c r="D82" i="20" s="1"/>
  <c r="D47" i="20" s="1"/>
  <c r="C11" i="20"/>
  <c r="C82" i="20" s="1"/>
  <c r="C47" i="20" s="1"/>
  <c r="D10" i="20"/>
  <c r="D81" i="20" s="1"/>
  <c r="D46" i="20" s="1"/>
  <c r="C10" i="20"/>
  <c r="C81" i="20" s="1"/>
  <c r="C46" i="20" s="1"/>
  <c r="D9" i="20"/>
  <c r="D80" i="20" s="1"/>
  <c r="D45" i="20" s="1"/>
  <c r="C9" i="20"/>
  <c r="C80" i="20" s="1"/>
  <c r="C45" i="20" s="1"/>
  <c r="D8" i="20"/>
  <c r="D79" i="20" s="1"/>
  <c r="D44" i="20" s="1"/>
  <c r="C8" i="20"/>
  <c r="C79" i="20" s="1"/>
  <c r="C44" i="20" s="1"/>
  <c r="D7" i="20"/>
  <c r="D78" i="20" s="1"/>
  <c r="D43" i="20" s="1"/>
  <c r="C7" i="20"/>
  <c r="C78" i="20" s="1"/>
  <c r="C43" i="20" s="1"/>
  <c r="D8" i="1" l="1"/>
  <c r="D9" i="1"/>
  <c r="D10" i="1"/>
  <c r="D11" i="1"/>
  <c r="D12" i="1"/>
  <c r="D7" i="1"/>
  <c r="D123" i="15"/>
  <c r="E123" i="15"/>
  <c r="D124" i="15"/>
  <c r="E124" i="15"/>
  <c r="D125" i="15"/>
  <c r="E125" i="15"/>
  <c r="D126" i="15"/>
  <c r="E126" i="15"/>
  <c r="D127" i="15"/>
  <c r="E127" i="15"/>
  <c r="D128" i="15"/>
  <c r="E128" i="15"/>
  <c r="D129" i="15"/>
  <c r="E129" i="15"/>
  <c r="D130" i="15"/>
  <c r="E130" i="15"/>
  <c r="D131" i="15"/>
  <c r="E131" i="15"/>
  <c r="D132" i="15"/>
  <c r="E132" i="15"/>
  <c r="D133" i="15"/>
  <c r="E133" i="15"/>
  <c r="D134" i="15"/>
  <c r="E134" i="15"/>
  <c r="D135" i="15"/>
  <c r="E135" i="15"/>
  <c r="D136" i="15"/>
  <c r="E136" i="15"/>
  <c r="D137" i="15"/>
  <c r="E137" i="15"/>
  <c r="D138" i="15"/>
  <c r="E138" i="15"/>
  <c r="D139" i="15"/>
  <c r="E139" i="15"/>
  <c r="D140" i="15"/>
  <c r="E140" i="15"/>
  <c r="D141" i="15"/>
  <c r="E141" i="15"/>
  <c r="D142" i="15"/>
  <c r="E142" i="15"/>
  <c r="D143" i="15"/>
  <c r="E143" i="15"/>
  <c r="D144" i="15"/>
  <c r="E144" i="15"/>
  <c r="D145" i="15"/>
  <c r="E145" i="15"/>
  <c r="D146" i="15"/>
  <c r="E146" i="15"/>
  <c r="D147" i="15"/>
  <c r="E147" i="15"/>
  <c r="D148" i="15"/>
  <c r="E148" i="15"/>
  <c r="D149" i="15"/>
  <c r="E149" i="15"/>
  <c r="D150" i="15"/>
  <c r="E150" i="15"/>
  <c r="E122" i="15"/>
  <c r="D122" i="15"/>
  <c r="D86" i="15"/>
  <c r="C10" i="19" s="1"/>
  <c r="C47" i="19" s="1"/>
  <c r="C86" i="19" s="1"/>
  <c r="E86" i="15"/>
  <c r="D10" i="19" s="1"/>
  <c r="D47" i="19" s="1"/>
  <c r="D86" i="19" s="1"/>
  <c r="D87" i="15"/>
  <c r="C11" i="19" s="1"/>
  <c r="C48" i="19" s="1"/>
  <c r="C87" i="19" s="1"/>
  <c r="E87" i="15"/>
  <c r="D11" i="19" s="1"/>
  <c r="D48" i="19" s="1"/>
  <c r="D87" i="19" s="1"/>
  <c r="D88" i="15"/>
  <c r="C12" i="19" s="1"/>
  <c r="C49" i="19" s="1"/>
  <c r="C88" i="19" s="1"/>
  <c r="E88" i="15"/>
  <c r="D12" i="19" s="1"/>
  <c r="D49" i="19" s="1"/>
  <c r="D88" i="19" s="1"/>
  <c r="D89" i="15"/>
  <c r="C13" i="19" s="1"/>
  <c r="C50" i="19" s="1"/>
  <c r="C89" i="19" s="1"/>
  <c r="E89" i="15"/>
  <c r="D13" i="19" s="1"/>
  <c r="D50" i="19" s="1"/>
  <c r="D89" i="19" s="1"/>
  <c r="D90" i="15"/>
  <c r="C14" i="19" s="1"/>
  <c r="C51" i="19" s="1"/>
  <c r="C90" i="19" s="1"/>
  <c r="E90" i="15"/>
  <c r="D14" i="19" s="1"/>
  <c r="D51" i="19" s="1"/>
  <c r="D90" i="19" s="1"/>
  <c r="D91" i="15"/>
  <c r="C15" i="19" s="1"/>
  <c r="C52" i="19" s="1"/>
  <c r="C91" i="19" s="1"/>
  <c r="E91" i="15"/>
  <c r="D15" i="19" s="1"/>
  <c r="D52" i="19" s="1"/>
  <c r="D91" i="19" s="1"/>
  <c r="D92" i="15"/>
  <c r="C16" i="19" s="1"/>
  <c r="C53" i="19" s="1"/>
  <c r="C92" i="19" s="1"/>
  <c r="E92" i="15"/>
  <c r="D16" i="19" s="1"/>
  <c r="D53" i="19" s="1"/>
  <c r="D92" i="19" s="1"/>
  <c r="D93" i="15"/>
  <c r="C17" i="19" s="1"/>
  <c r="C54" i="19" s="1"/>
  <c r="C93" i="19" s="1"/>
  <c r="E93" i="15"/>
  <c r="D17" i="19" s="1"/>
  <c r="D54" i="19" s="1"/>
  <c r="D93" i="19" s="1"/>
  <c r="D94" i="15"/>
  <c r="C18" i="19" s="1"/>
  <c r="C55" i="19" s="1"/>
  <c r="C94" i="19" s="1"/>
  <c r="E94" i="15"/>
  <c r="D18" i="19" s="1"/>
  <c r="D55" i="19" s="1"/>
  <c r="D94" i="19" s="1"/>
  <c r="D95" i="15"/>
  <c r="C19" i="19" s="1"/>
  <c r="C56" i="19" s="1"/>
  <c r="C95" i="19" s="1"/>
  <c r="E95" i="15"/>
  <c r="D19" i="19" s="1"/>
  <c r="D56" i="19" s="1"/>
  <c r="D95" i="19" s="1"/>
  <c r="D96" i="15"/>
  <c r="C20" i="19" s="1"/>
  <c r="C57" i="19" s="1"/>
  <c r="C96" i="19" s="1"/>
  <c r="E96" i="15"/>
  <c r="D20" i="19" s="1"/>
  <c r="D57" i="19" s="1"/>
  <c r="D96" i="19" s="1"/>
  <c r="D97" i="15"/>
  <c r="C21" i="19" s="1"/>
  <c r="C58" i="19" s="1"/>
  <c r="C97" i="19" s="1"/>
  <c r="E97" i="15"/>
  <c r="D21" i="19" s="1"/>
  <c r="D58" i="19" s="1"/>
  <c r="D97" i="19" s="1"/>
  <c r="D98" i="15"/>
  <c r="C22" i="19" s="1"/>
  <c r="C59" i="19" s="1"/>
  <c r="C98" i="19" s="1"/>
  <c r="E98" i="15"/>
  <c r="D22" i="19" s="1"/>
  <c r="D59" i="19" s="1"/>
  <c r="D98" i="19" s="1"/>
  <c r="D99" i="15"/>
  <c r="C23" i="19" s="1"/>
  <c r="C60" i="19" s="1"/>
  <c r="C99" i="19" s="1"/>
  <c r="E99" i="15"/>
  <c r="D23" i="19" s="1"/>
  <c r="D60" i="19" s="1"/>
  <c r="D99" i="19" s="1"/>
  <c r="D100" i="15"/>
  <c r="C24" i="19" s="1"/>
  <c r="C61" i="19" s="1"/>
  <c r="C100" i="19" s="1"/>
  <c r="E100" i="15"/>
  <c r="D24" i="19" s="1"/>
  <c r="D61" i="19" s="1"/>
  <c r="D100" i="19" s="1"/>
  <c r="D101" i="15"/>
  <c r="C25" i="19" s="1"/>
  <c r="C62" i="19" s="1"/>
  <c r="C101" i="19" s="1"/>
  <c r="E101" i="15"/>
  <c r="D25" i="19" s="1"/>
  <c r="D62" i="19" s="1"/>
  <c r="D101" i="19" s="1"/>
  <c r="D102" i="15"/>
  <c r="C26" i="19" s="1"/>
  <c r="C63" i="19" s="1"/>
  <c r="C102" i="19" s="1"/>
  <c r="E102" i="15"/>
  <c r="D26" i="19" s="1"/>
  <c r="D63" i="19" s="1"/>
  <c r="D102" i="19" s="1"/>
  <c r="D103" i="15"/>
  <c r="C27" i="19" s="1"/>
  <c r="C64" i="19" s="1"/>
  <c r="C103" i="19" s="1"/>
  <c r="E103" i="15"/>
  <c r="D27" i="19" s="1"/>
  <c r="D64" i="19" s="1"/>
  <c r="D103" i="19" s="1"/>
  <c r="D104" i="15"/>
  <c r="C28" i="19" s="1"/>
  <c r="C65" i="19" s="1"/>
  <c r="C104" i="19" s="1"/>
  <c r="E104" i="15"/>
  <c r="D28" i="19" s="1"/>
  <c r="D65" i="19" s="1"/>
  <c r="D104" i="19" s="1"/>
  <c r="D105" i="15"/>
  <c r="C29" i="19" s="1"/>
  <c r="C66" i="19" s="1"/>
  <c r="C105" i="19" s="1"/>
  <c r="E105" i="15"/>
  <c r="D29" i="19" s="1"/>
  <c r="D66" i="19" s="1"/>
  <c r="D105" i="19" s="1"/>
  <c r="D106" i="15"/>
  <c r="C30" i="19" s="1"/>
  <c r="C67" i="19" s="1"/>
  <c r="C106" i="19" s="1"/>
  <c r="E106" i="15"/>
  <c r="D30" i="19" s="1"/>
  <c r="D67" i="19" s="1"/>
  <c r="D106" i="19" s="1"/>
  <c r="D107" i="15"/>
  <c r="C31" i="19" s="1"/>
  <c r="C68" i="19" s="1"/>
  <c r="C107" i="19" s="1"/>
  <c r="E107" i="15"/>
  <c r="D31" i="19" s="1"/>
  <c r="D68" i="19" s="1"/>
  <c r="D107" i="19" s="1"/>
  <c r="D108" i="15"/>
  <c r="C32" i="19" s="1"/>
  <c r="C69" i="19" s="1"/>
  <c r="C108" i="19" s="1"/>
  <c r="E108" i="15"/>
  <c r="D32" i="19" s="1"/>
  <c r="D69" i="19" s="1"/>
  <c r="D108" i="19" s="1"/>
  <c r="D109" i="15"/>
  <c r="C33" i="19" s="1"/>
  <c r="C70" i="19" s="1"/>
  <c r="C109" i="19" s="1"/>
  <c r="E109" i="15"/>
  <c r="D33" i="19" s="1"/>
  <c r="D70" i="19" s="1"/>
  <c r="D109" i="19" s="1"/>
  <c r="D110" i="15"/>
  <c r="C34" i="19" s="1"/>
  <c r="C71" i="19" s="1"/>
  <c r="C110" i="19" s="1"/>
  <c r="E110" i="15"/>
  <c r="D34" i="19" s="1"/>
  <c r="D71" i="19" s="1"/>
  <c r="D110" i="19" s="1"/>
  <c r="D111" i="15"/>
  <c r="C35" i="19" s="1"/>
  <c r="C72" i="19" s="1"/>
  <c r="C111" i="19" s="1"/>
  <c r="E111" i="15"/>
  <c r="D35" i="19" s="1"/>
  <c r="D72" i="19" s="1"/>
  <c r="D111" i="19" s="1"/>
  <c r="D112" i="15"/>
  <c r="C36" i="19" s="1"/>
  <c r="C73" i="19" s="1"/>
  <c r="C112" i="19" s="1"/>
  <c r="E112" i="15"/>
  <c r="D36" i="19" s="1"/>
  <c r="D73" i="19" s="1"/>
  <c r="D112" i="19" s="1"/>
  <c r="D113" i="15"/>
  <c r="C37" i="19" s="1"/>
  <c r="C74" i="19" s="1"/>
  <c r="C113" i="19" s="1"/>
  <c r="E113" i="15"/>
  <c r="D37" i="19" s="1"/>
  <c r="D74" i="19" s="1"/>
  <c r="D113" i="19" s="1"/>
  <c r="E85" i="15"/>
  <c r="D9" i="19" s="1"/>
  <c r="D46" i="19" s="1"/>
  <c r="D85" i="19" s="1"/>
  <c r="D85" i="15"/>
  <c r="C9" i="19" s="1"/>
  <c r="C46" i="19" s="1"/>
  <c r="C85" i="19" s="1"/>
  <c r="D47" i="15"/>
  <c r="E47" i="15"/>
  <c r="D48" i="15"/>
  <c r="E48" i="15"/>
  <c r="D49" i="15"/>
  <c r="E49" i="15"/>
  <c r="D50" i="15"/>
  <c r="E50" i="15"/>
  <c r="D51" i="15"/>
  <c r="E51" i="15"/>
  <c r="D52" i="15"/>
  <c r="E52" i="15"/>
  <c r="D53" i="15"/>
  <c r="E53" i="15"/>
  <c r="D54" i="15"/>
  <c r="E54" i="15"/>
  <c r="D55" i="15"/>
  <c r="E55" i="15"/>
  <c r="D56" i="15"/>
  <c r="E56" i="15"/>
  <c r="D57" i="15"/>
  <c r="E57" i="15"/>
  <c r="D58" i="15"/>
  <c r="E58" i="15"/>
  <c r="D59" i="15"/>
  <c r="E59" i="15"/>
  <c r="D60" i="15"/>
  <c r="E60" i="15"/>
  <c r="D61" i="15"/>
  <c r="E61" i="15"/>
  <c r="D62" i="15"/>
  <c r="E62" i="15"/>
  <c r="D63" i="15"/>
  <c r="E63" i="15"/>
  <c r="D64" i="15"/>
  <c r="E64" i="15"/>
  <c r="D65" i="15"/>
  <c r="E65" i="15"/>
  <c r="D66" i="15"/>
  <c r="E66" i="15"/>
  <c r="D67" i="15"/>
  <c r="E67" i="15"/>
  <c r="D68" i="15"/>
  <c r="E68" i="15"/>
  <c r="D69" i="15"/>
  <c r="E69" i="15"/>
  <c r="D70" i="15"/>
  <c r="E70" i="15"/>
  <c r="D71" i="15"/>
  <c r="E71" i="15"/>
  <c r="D72" i="15"/>
  <c r="E72" i="15"/>
  <c r="D73" i="15"/>
  <c r="E73" i="15"/>
  <c r="D74" i="15"/>
  <c r="E74" i="15"/>
  <c r="E46" i="15"/>
  <c r="D46" i="15"/>
  <c r="D35" i="18" l="1"/>
  <c r="D106" i="18" s="1"/>
  <c r="D71" i="18" s="1"/>
  <c r="C35" i="18"/>
  <c r="C106" i="18" s="1"/>
  <c r="C71" i="18" s="1"/>
  <c r="D34" i="18"/>
  <c r="D105" i="18" s="1"/>
  <c r="D70" i="18" s="1"/>
  <c r="C34" i="18"/>
  <c r="C105" i="18" s="1"/>
  <c r="C70" i="18" s="1"/>
  <c r="D33" i="18"/>
  <c r="D104" i="18" s="1"/>
  <c r="D69" i="18" s="1"/>
  <c r="C33" i="18"/>
  <c r="C104" i="18" s="1"/>
  <c r="C69" i="18" s="1"/>
  <c r="D32" i="18"/>
  <c r="D103" i="18" s="1"/>
  <c r="D68" i="18" s="1"/>
  <c r="C32" i="18"/>
  <c r="C103" i="18" s="1"/>
  <c r="C68" i="18" s="1"/>
  <c r="D31" i="18"/>
  <c r="D102" i="18" s="1"/>
  <c r="D67" i="18" s="1"/>
  <c r="C31" i="18"/>
  <c r="C102" i="18" s="1"/>
  <c r="C67" i="18" s="1"/>
  <c r="D30" i="18"/>
  <c r="D101" i="18" s="1"/>
  <c r="D66" i="18" s="1"/>
  <c r="C30" i="18"/>
  <c r="C101" i="18" s="1"/>
  <c r="C66" i="18" s="1"/>
  <c r="D29" i="18"/>
  <c r="D100" i="18" s="1"/>
  <c r="D65" i="18" s="1"/>
  <c r="C29" i="18"/>
  <c r="C100" i="18" s="1"/>
  <c r="C65" i="18" s="1"/>
  <c r="D28" i="18"/>
  <c r="D99" i="18" s="1"/>
  <c r="D64" i="18" s="1"/>
  <c r="C28" i="18"/>
  <c r="C99" i="18" s="1"/>
  <c r="C64" i="18" s="1"/>
  <c r="D27" i="18"/>
  <c r="D98" i="18" s="1"/>
  <c r="D63" i="18" s="1"/>
  <c r="C27" i="18"/>
  <c r="C98" i="18" s="1"/>
  <c r="C63" i="18" s="1"/>
  <c r="D26" i="18"/>
  <c r="D97" i="18" s="1"/>
  <c r="D62" i="18" s="1"/>
  <c r="C26" i="18"/>
  <c r="C97" i="18" s="1"/>
  <c r="C62" i="18" s="1"/>
  <c r="D25" i="18"/>
  <c r="D96" i="18" s="1"/>
  <c r="D61" i="18" s="1"/>
  <c r="C25" i="18"/>
  <c r="C96" i="18" s="1"/>
  <c r="C61" i="18" s="1"/>
  <c r="D24" i="18"/>
  <c r="D95" i="18" s="1"/>
  <c r="D60" i="18" s="1"/>
  <c r="C24" i="18"/>
  <c r="C95" i="18" s="1"/>
  <c r="C60" i="18" s="1"/>
  <c r="D23" i="18"/>
  <c r="D94" i="18" s="1"/>
  <c r="D59" i="18" s="1"/>
  <c r="C23" i="18"/>
  <c r="C94" i="18" s="1"/>
  <c r="C59" i="18" s="1"/>
  <c r="D22" i="18"/>
  <c r="D93" i="18" s="1"/>
  <c r="D58" i="18" s="1"/>
  <c r="C22" i="18"/>
  <c r="C93" i="18" s="1"/>
  <c r="C58" i="18" s="1"/>
  <c r="D21" i="18"/>
  <c r="D92" i="18" s="1"/>
  <c r="D57" i="18" s="1"/>
  <c r="C21" i="18"/>
  <c r="C92" i="18" s="1"/>
  <c r="C57" i="18" s="1"/>
  <c r="D20" i="18"/>
  <c r="D91" i="18" s="1"/>
  <c r="D56" i="18" s="1"/>
  <c r="C20" i="18"/>
  <c r="C91" i="18" s="1"/>
  <c r="C56" i="18" s="1"/>
  <c r="D19" i="18"/>
  <c r="D90" i="18" s="1"/>
  <c r="D55" i="18" s="1"/>
  <c r="C19" i="18"/>
  <c r="C90" i="18" s="1"/>
  <c r="C55" i="18" s="1"/>
  <c r="D18" i="18"/>
  <c r="D89" i="18" s="1"/>
  <c r="D54" i="18" s="1"/>
  <c r="C18" i="18"/>
  <c r="C89" i="18" s="1"/>
  <c r="C54" i="18" s="1"/>
  <c r="D17" i="18"/>
  <c r="D88" i="18" s="1"/>
  <c r="D53" i="18" s="1"/>
  <c r="C17" i="18"/>
  <c r="C88" i="18" s="1"/>
  <c r="C53" i="18" s="1"/>
  <c r="D16" i="18"/>
  <c r="D87" i="18" s="1"/>
  <c r="D52" i="18" s="1"/>
  <c r="C16" i="18"/>
  <c r="C87" i="18" s="1"/>
  <c r="C52" i="18" s="1"/>
  <c r="D15" i="18"/>
  <c r="D86" i="18" s="1"/>
  <c r="D51" i="18" s="1"/>
  <c r="C15" i="18"/>
  <c r="C86" i="18" s="1"/>
  <c r="C51" i="18" s="1"/>
  <c r="D14" i="18"/>
  <c r="D85" i="18" s="1"/>
  <c r="D50" i="18" s="1"/>
  <c r="C14" i="18"/>
  <c r="C85" i="18" s="1"/>
  <c r="C50" i="18" s="1"/>
  <c r="D13" i="18"/>
  <c r="D84" i="18" s="1"/>
  <c r="D49" i="18" s="1"/>
  <c r="C13" i="18"/>
  <c r="C84" i="18" s="1"/>
  <c r="C49" i="18" s="1"/>
  <c r="D12" i="18"/>
  <c r="D83" i="18" s="1"/>
  <c r="D48" i="18" s="1"/>
  <c r="C12" i="18"/>
  <c r="C83" i="18" s="1"/>
  <c r="C48" i="18" s="1"/>
  <c r="D11" i="18"/>
  <c r="D82" i="18" s="1"/>
  <c r="D47" i="18" s="1"/>
  <c r="C11" i="18"/>
  <c r="C82" i="18" s="1"/>
  <c r="C47" i="18" s="1"/>
  <c r="D10" i="18"/>
  <c r="D81" i="18" s="1"/>
  <c r="D46" i="18" s="1"/>
  <c r="C10" i="18"/>
  <c r="C81" i="18" s="1"/>
  <c r="C46" i="18" s="1"/>
  <c r="D9" i="18"/>
  <c r="D80" i="18" s="1"/>
  <c r="D45" i="18" s="1"/>
  <c r="C9" i="18"/>
  <c r="C80" i="18" s="1"/>
  <c r="C45" i="18" s="1"/>
  <c r="D8" i="18"/>
  <c r="D79" i="18" s="1"/>
  <c r="D44" i="18" s="1"/>
  <c r="C8" i="18"/>
  <c r="C79" i="18" s="1"/>
  <c r="C44" i="18" s="1"/>
  <c r="D7" i="18"/>
  <c r="D78" i="18" s="1"/>
  <c r="D43" i="18" s="1"/>
  <c r="C7" i="18"/>
  <c r="C78" i="18" s="1"/>
  <c r="C43" i="18" s="1"/>
  <c r="D35" i="17"/>
  <c r="D105" i="17" s="1"/>
  <c r="D70" i="17" s="1"/>
  <c r="C35" i="17"/>
  <c r="C105" i="17" s="1"/>
  <c r="C70" i="17" s="1"/>
  <c r="D34" i="17"/>
  <c r="D104" i="17" s="1"/>
  <c r="D69" i="17" s="1"/>
  <c r="C34" i="17"/>
  <c r="C104" i="17" s="1"/>
  <c r="C69" i="17" s="1"/>
  <c r="D33" i="17"/>
  <c r="D103" i="17" s="1"/>
  <c r="D68" i="17" s="1"/>
  <c r="C33" i="17"/>
  <c r="C103" i="17" s="1"/>
  <c r="C68" i="17" s="1"/>
  <c r="D32" i="17"/>
  <c r="D102" i="17" s="1"/>
  <c r="D67" i="17" s="1"/>
  <c r="C32" i="17"/>
  <c r="C102" i="17" s="1"/>
  <c r="C67" i="17" s="1"/>
  <c r="D31" i="17"/>
  <c r="D101" i="17" s="1"/>
  <c r="D66" i="17" s="1"/>
  <c r="C31" i="17"/>
  <c r="C101" i="17" s="1"/>
  <c r="C66" i="17" s="1"/>
  <c r="D30" i="17"/>
  <c r="D100" i="17" s="1"/>
  <c r="D65" i="17" s="1"/>
  <c r="C30" i="17"/>
  <c r="C100" i="17" s="1"/>
  <c r="C65" i="17" s="1"/>
  <c r="D29" i="17"/>
  <c r="D99" i="17" s="1"/>
  <c r="D64" i="17" s="1"/>
  <c r="C29" i="17"/>
  <c r="C99" i="17" s="1"/>
  <c r="C64" i="17" s="1"/>
  <c r="D28" i="17"/>
  <c r="D98" i="17" s="1"/>
  <c r="D63" i="17" s="1"/>
  <c r="C28" i="17"/>
  <c r="C98" i="17" s="1"/>
  <c r="C63" i="17" s="1"/>
  <c r="D27" i="17"/>
  <c r="D97" i="17" s="1"/>
  <c r="D62" i="17" s="1"/>
  <c r="C27" i="17"/>
  <c r="C97" i="17" s="1"/>
  <c r="C62" i="17" s="1"/>
  <c r="D26" i="17"/>
  <c r="D96" i="17" s="1"/>
  <c r="D61" i="17" s="1"/>
  <c r="C26" i="17"/>
  <c r="C96" i="17" s="1"/>
  <c r="C61" i="17" s="1"/>
  <c r="D25" i="17"/>
  <c r="D95" i="17" s="1"/>
  <c r="D60" i="17" s="1"/>
  <c r="C25" i="17"/>
  <c r="C95" i="17" s="1"/>
  <c r="C60" i="17" s="1"/>
  <c r="D24" i="17"/>
  <c r="D94" i="17" s="1"/>
  <c r="D59" i="17" s="1"/>
  <c r="C24" i="17"/>
  <c r="C94" i="17" s="1"/>
  <c r="C59" i="17" s="1"/>
  <c r="D23" i="17"/>
  <c r="D93" i="17" s="1"/>
  <c r="D58" i="17" s="1"/>
  <c r="C23" i="17"/>
  <c r="C93" i="17" s="1"/>
  <c r="C58" i="17" s="1"/>
  <c r="D22" i="17"/>
  <c r="D92" i="17" s="1"/>
  <c r="D57" i="17" s="1"/>
  <c r="C22" i="17"/>
  <c r="C92" i="17" s="1"/>
  <c r="C57" i="17" s="1"/>
  <c r="D21" i="17"/>
  <c r="D91" i="17" s="1"/>
  <c r="D56" i="17" s="1"/>
  <c r="C21" i="17"/>
  <c r="C91" i="17" s="1"/>
  <c r="C56" i="17" s="1"/>
  <c r="D20" i="17"/>
  <c r="D90" i="17" s="1"/>
  <c r="D55" i="17" s="1"/>
  <c r="C20" i="17"/>
  <c r="C90" i="17" s="1"/>
  <c r="C55" i="17" s="1"/>
  <c r="D19" i="17"/>
  <c r="D89" i="17" s="1"/>
  <c r="D54" i="17" s="1"/>
  <c r="C19" i="17"/>
  <c r="C89" i="17" s="1"/>
  <c r="C54" i="17" s="1"/>
  <c r="D18" i="17"/>
  <c r="D88" i="17" s="1"/>
  <c r="D53" i="17" s="1"/>
  <c r="C18" i="17"/>
  <c r="C88" i="17" s="1"/>
  <c r="C53" i="17" s="1"/>
  <c r="D17" i="17"/>
  <c r="D87" i="17" s="1"/>
  <c r="D52" i="17" s="1"/>
  <c r="C17" i="17"/>
  <c r="C87" i="17" s="1"/>
  <c r="C52" i="17" s="1"/>
  <c r="D16" i="17"/>
  <c r="D86" i="17" s="1"/>
  <c r="D51" i="17" s="1"/>
  <c r="C16" i="17"/>
  <c r="C86" i="17" s="1"/>
  <c r="C51" i="17" s="1"/>
  <c r="D15" i="17"/>
  <c r="D85" i="17" s="1"/>
  <c r="D50" i="17" s="1"/>
  <c r="C15" i="17"/>
  <c r="C85" i="17" s="1"/>
  <c r="C50" i="17" s="1"/>
  <c r="D14" i="17"/>
  <c r="D84" i="17" s="1"/>
  <c r="D49" i="17" s="1"/>
  <c r="C14" i="17"/>
  <c r="C84" i="17" s="1"/>
  <c r="C49" i="17" s="1"/>
  <c r="D13" i="17"/>
  <c r="D83" i="17" s="1"/>
  <c r="D48" i="17" s="1"/>
  <c r="C13" i="17"/>
  <c r="C83" i="17" s="1"/>
  <c r="C48" i="17" s="1"/>
  <c r="D12" i="17"/>
  <c r="D82" i="17" s="1"/>
  <c r="D47" i="17" s="1"/>
  <c r="C12" i="17"/>
  <c r="C82" i="17" s="1"/>
  <c r="C47" i="17" s="1"/>
  <c r="D11" i="17"/>
  <c r="D81" i="17" s="1"/>
  <c r="D46" i="17" s="1"/>
  <c r="C11" i="17"/>
  <c r="C81" i="17" s="1"/>
  <c r="C46" i="17" s="1"/>
  <c r="D10" i="17"/>
  <c r="D80" i="17" s="1"/>
  <c r="D45" i="17" s="1"/>
  <c r="C10" i="17"/>
  <c r="C80" i="17" s="1"/>
  <c r="C45" i="17" s="1"/>
  <c r="D9" i="17"/>
  <c r="D79" i="17" s="1"/>
  <c r="D44" i="17" s="1"/>
  <c r="C9" i="17"/>
  <c r="C79" i="17" s="1"/>
  <c r="C44" i="17" s="1"/>
  <c r="D8" i="17"/>
  <c r="D78" i="17" s="1"/>
  <c r="D43" i="17" s="1"/>
  <c r="C8" i="17"/>
  <c r="C78" i="17" s="1"/>
  <c r="C43" i="17" s="1"/>
  <c r="D7" i="17"/>
  <c r="D77" i="17" s="1"/>
  <c r="D42" i="17" s="1"/>
  <c r="C7" i="17"/>
  <c r="C77" i="17" s="1"/>
  <c r="C42" i="17" s="1"/>
  <c r="D35" i="16"/>
  <c r="C35" i="16"/>
  <c r="D34" i="16"/>
  <c r="C34" i="16"/>
  <c r="D33" i="16"/>
  <c r="C33" i="16"/>
  <c r="D32" i="16"/>
  <c r="C32" i="16"/>
  <c r="D31" i="16"/>
  <c r="C31" i="16"/>
  <c r="D30" i="16"/>
  <c r="C30" i="16"/>
  <c r="D29" i="16"/>
  <c r="C29" i="16"/>
  <c r="D28" i="16"/>
  <c r="C28" i="16"/>
  <c r="D27" i="16"/>
  <c r="C27" i="16"/>
  <c r="D26" i="16"/>
  <c r="C26" i="16"/>
  <c r="D25" i="16"/>
  <c r="C25" i="16"/>
  <c r="D24" i="16"/>
  <c r="C24" i="16"/>
  <c r="D23" i="16"/>
  <c r="C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D15" i="16"/>
  <c r="C15" i="16"/>
  <c r="D14" i="16"/>
  <c r="C14" i="16"/>
  <c r="D13" i="16"/>
  <c r="C13" i="16"/>
  <c r="D12" i="16"/>
  <c r="C12" i="16"/>
  <c r="D11" i="16"/>
  <c r="C11" i="16"/>
  <c r="D10" i="16"/>
  <c r="C10" i="16"/>
  <c r="D9" i="16"/>
  <c r="C9" i="16"/>
  <c r="D8" i="16"/>
  <c r="C8" i="16"/>
  <c r="D7" i="16"/>
  <c r="C7" i="16"/>
  <c r="C62" i="6" l="1"/>
  <c r="C57" i="6"/>
  <c r="C53" i="6"/>
  <c r="C49" i="6"/>
  <c r="C45" i="6"/>
  <c r="C41" i="6"/>
  <c r="C29" i="6"/>
  <c r="C24" i="6"/>
  <c r="C20" i="6"/>
  <c r="C16" i="6"/>
  <c r="C12" i="6"/>
  <c r="C8" i="6"/>
  <c r="D56" i="13"/>
  <c r="D91" i="13" s="1"/>
  <c r="C8" i="13"/>
  <c r="C43" i="13" s="1"/>
  <c r="C78" i="13" s="1"/>
  <c r="D8" i="13"/>
  <c r="D43" i="13" s="1"/>
  <c r="D78" i="13" s="1"/>
  <c r="C9" i="13"/>
  <c r="C44" i="13" s="1"/>
  <c r="C79" i="13" s="1"/>
  <c r="D9" i="13"/>
  <c r="D44" i="13" s="1"/>
  <c r="D79" i="13" s="1"/>
  <c r="C10" i="13"/>
  <c r="C45" i="13" s="1"/>
  <c r="C80" i="13" s="1"/>
  <c r="D10" i="13"/>
  <c r="D45" i="13" s="1"/>
  <c r="D80" i="13" s="1"/>
  <c r="C11" i="13"/>
  <c r="C46" i="13" s="1"/>
  <c r="C81" i="13" s="1"/>
  <c r="D11" i="13"/>
  <c r="D46" i="13" s="1"/>
  <c r="D81" i="13" s="1"/>
  <c r="C12" i="13"/>
  <c r="C47" i="13" s="1"/>
  <c r="C82" i="13" s="1"/>
  <c r="D12" i="13"/>
  <c r="D47" i="13" s="1"/>
  <c r="D82" i="13" s="1"/>
  <c r="C13" i="13"/>
  <c r="C48" i="13" s="1"/>
  <c r="C83" i="13" s="1"/>
  <c r="D13" i="13"/>
  <c r="D48" i="13" s="1"/>
  <c r="D83" i="13" s="1"/>
  <c r="C14" i="13"/>
  <c r="C49" i="13" s="1"/>
  <c r="C84" i="13" s="1"/>
  <c r="D14" i="13"/>
  <c r="D49" i="13" s="1"/>
  <c r="D84" i="13" s="1"/>
  <c r="C15" i="13"/>
  <c r="C50" i="13" s="1"/>
  <c r="C85" i="13" s="1"/>
  <c r="D15" i="13"/>
  <c r="D50" i="13" s="1"/>
  <c r="D85" i="13" s="1"/>
  <c r="C16" i="13"/>
  <c r="C51" i="13" s="1"/>
  <c r="C86" i="13" s="1"/>
  <c r="D16" i="13"/>
  <c r="D51" i="13" s="1"/>
  <c r="D86" i="13" s="1"/>
  <c r="C17" i="13"/>
  <c r="C52" i="13" s="1"/>
  <c r="C87" i="13" s="1"/>
  <c r="D17" i="13"/>
  <c r="D52" i="13" s="1"/>
  <c r="D87" i="13" s="1"/>
  <c r="C18" i="13"/>
  <c r="C53" i="13" s="1"/>
  <c r="C88" i="13" s="1"/>
  <c r="D18" i="13"/>
  <c r="D53" i="13" s="1"/>
  <c r="D88" i="13" s="1"/>
  <c r="C19" i="13"/>
  <c r="C54" i="13" s="1"/>
  <c r="C89" i="13" s="1"/>
  <c r="D19" i="13"/>
  <c r="D54" i="13" s="1"/>
  <c r="D89" i="13" s="1"/>
  <c r="C20" i="13"/>
  <c r="C55" i="13" s="1"/>
  <c r="C90" i="13" s="1"/>
  <c r="D20" i="13"/>
  <c r="D55" i="13" s="1"/>
  <c r="D90" i="13" s="1"/>
  <c r="C21" i="13"/>
  <c r="C56" i="13" s="1"/>
  <c r="C91" i="13" s="1"/>
  <c r="D21" i="13"/>
  <c r="C22" i="13"/>
  <c r="C57" i="13" s="1"/>
  <c r="C92" i="13" s="1"/>
  <c r="D22" i="13"/>
  <c r="D57" i="13" s="1"/>
  <c r="D92" i="13" s="1"/>
  <c r="C23" i="13"/>
  <c r="C58" i="13" s="1"/>
  <c r="C93" i="13" s="1"/>
  <c r="D23" i="13"/>
  <c r="D58" i="13" s="1"/>
  <c r="D93" i="13" s="1"/>
  <c r="C24" i="13"/>
  <c r="C59" i="13" s="1"/>
  <c r="C94" i="13" s="1"/>
  <c r="D24" i="13"/>
  <c r="D59" i="13" s="1"/>
  <c r="D94" i="13" s="1"/>
  <c r="C25" i="13"/>
  <c r="C60" i="13" s="1"/>
  <c r="C95" i="13" s="1"/>
  <c r="D25" i="13"/>
  <c r="D60" i="13" s="1"/>
  <c r="D95" i="13" s="1"/>
  <c r="C26" i="13"/>
  <c r="C61" i="13" s="1"/>
  <c r="C96" i="13" s="1"/>
  <c r="D26" i="13"/>
  <c r="D61" i="13" s="1"/>
  <c r="D96" i="13" s="1"/>
  <c r="C27" i="13"/>
  <c r="C62" i="13" s="1"/>
  <c r="C97" i="13" s="1"/>
  <c r="D27" i="13"/>
  <c r="D62" i="13" s="1"/>
  <c r="D97" i="13" s="1"/>
  <c r="C28" i="13"/>
  <c r="C63" i="13" s="1"/>
  <c r="C98" i="13" s="1"/>
  <c r="D28" i="13"/>
  <c r="D63" i="13" s="1"/>
  <c r="D98" i="13" s="1"/>
  <c r="C29" i="13"/>
  <c r="C64" i="13" s="1"/>
  <c r="C99" i="13" s="1"/>
  <c r="D29" i="13"/>
  <c r="D64" i="13" s="1"/>
  <c r="D99" i="13" s="1"/>
  <c r="C30" i="13"/>
  <c r="C65" i="13" s="1"/>
  <c r="C100" i="13" s="1"/>
  <c r="D30" i="13"/>
  <c r="D65" i="13" s="1"/>
  <c r="D100" i="13" s="1"/>
  <c r="C31" i="13"/>
  <c r="C66" i="13" s="1"/>
  <c r="C101" i="13" s="1"/>
  <c r="D31" i="13"/>
  <c r="D66" i="13" s="1"/>
  <c r="D101" i="13" s="1"/>
  <c r="C32" i="13"/>
  <c r="C67" i="13" s="1"/>
  <c r="C102" i="13" s="1"/>
  <c r="D32" i="13"/>
  <c r="D67" i="13" s="1"/>
  <c r="D102" i="13" s="1"/>
  <c r="C33" i="13"/>
  <c r="C68" i="13" s="1"/>
  <c r="C103" i="13" s="1"/>
  <c r="D33" i="13"/>
  <c r="D68" i="13" s="1"/>
  <c r="D103" i="13" s="1"/>
  <c r="C34" i="13"/>
  <c r="C69" i="13" s="1"/>
  <c r="C104" i="13" s="1"/>
  <c r="D34" i="13"/>
  <c r="D69" i="13" s="1"/>
  <c r="D104" i="13" s="1"/>
  <c r="C35" i="13"/>
  <c r="C70" i="13" s="1"/>
  <c r="C105" i="13" s="1"/>
  <c r="D35" i="13"/>
  <c r="D70" i="13" s="1"/>
  <c r="D105" i="13" s="1"/>
  <c r="D7" i="13"/>
  <c r="D42" i="13" s="1"/>
  <c r="D77" i="13" s="1"/>
  <c r="C7" i="13"/>
  <c r="C42" i="13" s="1"/>
  <c r="C77" i="13" s="1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D6" i="14"/>
  <c r="C6" i="14"/>
  <c r="D10" i="15"/>
  <c r="E10" i="15"/>
  <c r="D11" i="15"/>
  <c r="E11" i="15"/>
  <c r="D12" i="15"/>
  <c r="E12" i="15"/>
  <c r="D13" i="15"/>
  <c r="E13" i="15"/>
  <c r="D14" i="15"/>
  <c r="E14" i="15"/>
  <c r="D15" i="15"/>
  <c r="E15" i="15"/>
  <c r="D16" i="15"/>
  <c r="E16" i="15"/>
  <c r="D17" i="15"/>
  <c r="E17" i="15"/>
  <c r="D18" i="15"/>
  <c r="E18" i="15"/>
  <c r="D19" i="15"/>
  <c r="E19" i="15"/>
  <c r="D20" i="15"/>
  <c r="E20" i="15"/>
  <c r="D21" i="15"/>
  <c r="E21" i="15"/>
  <c r="D22" i="15"/>
  <c r="E22" i="15"/>
  <c r="D23" i="15"/>
  <c r="E23" i="15"/>
  <c r="D24" i="15"/>
  <c r="E24" i="15"/>
  <c r="D25" i="15"/>
  <c r="E25" i="15"/>
  <c r="D26" i="15"/>
  <c r="E26" i="15"/>
  <c r="D27" i="15"/>
  <c r="E27" i="15"/>
  <c r="D28" i="15"/>
  <c r="E28" i="15"/>
  <c r="D29" i="15"/>
  <c r="E29" i="15"/>
  <c r="D30" i="15"/>
  <c r="E30" i="15"/>
  <c r="D31" i="15"/>
  <c r="E31" i="15"/>
  <c r="D32" i="15"/>
  <c r="E32" i="15"/>
  <c r="D33" i="15"/>
  <c r="E33" i="15"/>
  <c r="D34" i="15"/>
  <c r="E34" i="15"/>
  <c r="D35" i="15"/>
  <c r="E35" i="15"/>
  <c r="D36" i="15"/>
  <c r="E36" i="15"/>
  <c r="D37" i="15"/>
  <c r="E37" i="15"/>
  <c r="E9" i="15"/>
  <c r="D9" i="15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7" i="9"/>
  <c r="D63" i="6"/>
  <c r="F58" i="6"/>
  <c r="F54" i="6"/>
  <c r="F46" i="6"/>
  <c r="F42" i="6"/>
  <c r="D60" i="6"/>
  <c r="D58" i="6"/>
  <c r="D56" i="6"/>
  <c r="D54" i="6"/>
  <c r="D48" i="6"/>
  <c r="D46" i="6"/>
  <c r="D44" i="6"/>
  <c r="D42" i="6"/>
  <c r="D10" i="5" l="1"/>
  <c r="D11" i="5"/>
  <c r="D12" i="5"/>
  <c r="E13" i="5"/>
  <c r="F13" i="5"/>
  <c r="G13" i="5"/>
  <c r="H13" i="5"/>
  <c r="E31" i="6"/>
  <c r="F64" i="6"/>
  <c r="D64" i="6"/>
  <c r="D31" i="6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I68" i="15" l="1"/>
  <c r="H29" i="16"/>
  <c r="H99" i="13"/>
  <c r="H64" i="13"/>
  <c r="H29" i="13"/>
  <c r="H28" i="14"/>
  <c r="I35" i="15"/>
  <c r="H33" i="16"/>
  <c r="H103" i="13"/>
  <c r="H68" i="13"/>
  <c r="H33" i="13"/>
  <c r="H32" i="14"/>
  <c r="I125" i="15"/>
  <c r="H46" i="20" s="1"/>
  <c r="H10" i="16"/>
  <c r="H80" i="13"/>
  <c r="H45" i="13"/>
  <c r="H10" i="13"/>
  <c r="H9" i="14"/>
  <c r="I129" i="15"/>
  <c r="H14" i="16"/>
  <c r="H84" i="13"/>
  <c r="H85" i="20" s="1"/>
  <c r="H49" i="13"/>
  <c r="H14" i="13"/>
  <c r="H13" i="14"/>
  <c r="H18" i="16"/>
  <c r="H88" i="13"/>
  <c r="H53" i="13"/>
  <c r="H18" i="13"/>
  <c r="H17" i="14"/>
  <c r="I24" i="15"/>
  <c r="H22" i="16"/>
  <c r="H92" i="13"/>
  <c r="H57" i="13"/>
  <c r="H22" i="13"/>
  <c r="H21" i="14"/>
  <c r="H26" i="16"/>
  <c r="H96" i="13"/>
  <c r="H61" i="13"/>
  <c r="H26" i="13"/>
  <c r="H25" i="14"/>
  <c r="I108" i="15"/>
  <c r="H30" i="16"/>
  <c r="H100" i="13"/>
  <c r="H65" i="13"/>
  <c r="H30" i="13"/>
  <c r="H29" i="14"/>
  <c r="H34" i="16"/>
  <c r="H104" i="13"/>
  <c r="H69" i="13"/>
  <c r="H34" i="13"/>
  <c r="H33" i="14"/>
  <c r="I46" i="15"/>
  <c r="H7" i="16"/>
  <c r="H77" i="13"/>
  <c r="H42" i="13"/>
  <c r="H7" i="13"/>
  <c r="H6" i="14"/>
  <c r="H11" i="16"/>
  <c r="H81" i="13"/>
  <c r="H46" i="13"/>
  <c r="H11" i="13"/>
  <c r="H10" i="14"/>
  <c r="I93" i="15"/>
  <c r="H15" i="16"/>
  <c r="H85" i="13"/>
  <c r="H50" i="13"/>
  <c r="H15" i="13"/>
  <c r="H14" i="14"/>
  <c r="H19" i="16"/>
  <c r="H89" i="13"/>
  <c r="H54" i="13"/>
  <c r="H19" i="13"/>
  <c r="H18" i="14"/>
  <c r="I62" i="15"/>
  <c r="H23" i="16"/>
  <c r="H93" i="13"/>
  <c r="H58" i="13"/>
  <c r="H23" i="13"/>
  <c r="H22" i="14"/>
  <c r="I66" i="15"/>
  <c r="H27" i="16"/>
  <c r="H97" i="13"/>
  <c r="H62" i="13"/>
  <c r="H27" i="13"/>
  <c r="H26" i="14"/>
  <c r="H31" i="16"/>
  <c r="H101" i="13"/>
  <c r="H66" i="13"/>
  <c r="H31" i="13"/>
  <c r="H30" i="14"/>
  <c r="I113" i="15"/>
  <c r="H35" i="16"/>
  <c r="H105" i="13"/>
  <c r="H70" i="13"/>
  <c r="H35" i="13"/>
  <c r="H34" i="14"/>
  <c r="I10" i="15"/>
  <c r="H8" i="16"/>
  <c r="H78" i="13"/>
  <c r="H43" i="13"/>
  <c r="H8" i="13"/>
  <c r="H7" i="14"/>
  <c r="H12" i="16"/>
  <c r="H82" i="13"/>
  <c r="H47" i="13"/>
  <c r="H12" i="13"/>
  <c r="H11" i="14"/>
  <c r="I131" i="15"/>
  <c r="H16" i="16"/>
  <c r="H86" i="13"/>
  <c r="H51" i="13"/>
  <c r="H16" i="13"/>
  <c r="H15" i="14"/>
  <c r="H16" i="20" s="1"/>
  <c r="H20" i="16"/>
  <c r="H90" i="13"/>
  <c r="H55" i="13"/>
  <c r="H20" i="13"/>
  <c r="H19" i="14"/>
  <c r="H24" i="16"/>
  <c r="H94" i="13"/>
  <c r="H59" i="13"/>
  <c r="H24" i="13"/>
  <c r="H23" i="14"/>
  <c r="H28" i="16"/>
  <c r="H98" i="13"/>
  <c r="H63" i="13"/>
  <c r="H28" i="13"/>
  <c r="H27" i="14"/>
  <c r="H32" i="16"/>
  <c r="H102" i="13"/>
  <c r="H67" i="13"/>
  <c r="H32" i="13"/>
  <c r="H31" i="14"/>
  <c r="H9" i="16"/>
  <c r="H79" i="13"/>
  <c r="H44" i="13"/>
  <c r="H9" i="13"/>
  <c r="H8" i="14"/>
  <c r="I15" i="15"/>
  <c r="H13" i="16"/>
  <c r="H83" i="13"/>
  <c r="H48" i="13"/>
  <c r="H13" i="13"/>
  <c r="H12" i="14"/>
  <c r="H17" i="16"/>
  <c r="H87" i="13"/>
  <c r="H52" i="13"/>
  <c r="H17" i="13"/>
  <c r="H16" i="14"/>
  <c r="I99" i="15"/>
  <c r="H21" i="16"/>
  <c r="H91" i="13"/>
  <c r="H56" i="13"/>
  <c r="H21" i="13"/>
  <c r="H20" i="14"/>
  <c r="H25" i="16"/>
  <c r="H95" i="13"/>
  <c r="H60" i="13"/>
  <c r="H25" i="13"/>
  <c r="H24" i="14"/>
  <c r="H52" i="20"/>
  <c r="H81" i="20"/>
  <c r="H50" i="20"/>
  <c r="H14" i="20"/>
  <c r="F21" i="9"/>
  <c r="F31" i="9"/>
  <c r="I25" i="15"/>
  <c r="I50" i="15"/>
  <c r="I74" i="15"/>
  <c r="I97" i="15"/>
  <c r="I13" i="15"/>
  <c r="I29" i="15"/>
  <c r="I58" i="15"/>
  <c r="I85" i="15"/>
  <c r="I101" i="15"/>
  <c r="I32" i="9"/>
  <c r="I17" i="15"/>
  <c r="I33" i="15"/>
  <c r="I92" i="15"/>
  <c r="I109" i="15"/>
  <c r="I9" i="15"/>
  <c r="I11" i="15"/>
  <c r="I132" i="15"/>
  <c r="I95" i="15"/>
  <c r="I27" i="15"/>
  <c r="I17" i="9"/>
  <c r="I27" i="9"/>
  <c r="F15" i="9"/>
  <c r="F26" i="9"/>
  <c r="I31" i="15"/>
  <c r="I52" i="15"/>
  <c r="I49" i="15"/>
  <c r="I133" i="15"/>
  <c r="I96" i="15"/>
  <c r="I137" i="15"/>
  <c r="I100" i="15"/>
  <c r="I65" i="15"/>
  <c r="I141" i="15"/>
  <c r="I149" i="15"/>
  <c r="I112" i="15"/>
  <c r="I7" i="9"/>
  <c r="I18" i="9"/>
  <c r="I23" i="9"/>
  <c r="I29" i="9"/>
  <c r="F32" i="9"/>
  <c r="F28" i="9"/>
  <c r="F24" i="9"/>
  <c r="F20" i="9"/>
  <c r="F16" i="9"/>
  <c r="F12" i="9"/>
  <c r="F8" i="9"/>
  <c r="F11" i="9"/>
  <c r="F17" i="9"/>
  <c r="F22" i="9"/>
  <c r="F27" i="9"/>
  <c r="I19" i="15"/>
  <c r="I53" i="15"/>
  <c r="I61" i="15"/>
  <c r="I103" i="15"/>
  <c r="I145" i="15"/>
  <c r="I9" i="9"/>
  <c r="I14" i="9"/>
  <c r="I19" i="9"/>
  <c r="I25" i="9"/>
  <c r="I30" i="9"/>
  <c r="I35" i="9"/>
  <c r="F7" i="9"/>
  <c r="F13" i="9"/>
  <c r="F18" i="9"/>
  <c r="F23" i="9"/>
  <c r="F29" i="9"/>
  <c r="F34" i="9"/>
  <c r="I20" i="15"/>
  <c r="I28" i="15"/>
  <c r="I48" i="15"/>
  <c r="I56" i="15"/>
  <c r="I69" i="15"/>
  <c r="I87" i="15"/>
  <c r="I104" i="15"/>
  <c r="I86" i="15"/>
  <c r="I47" i="15"/>
  <c r="I123" i="15"/>
  <c r="I90" i="15"/>
  <c r="I51" i="15"/>
  <c r="I14" i="15"/>
  <c r="I127" i="15"/>
  <c r="I94" i="15"/>
  <c r="I55" i="15"/>
  <c r="I18" i="15"/>
  <c r="I98" i="15"/>
  <c r="I59" i="15"/>
  <c r="I22" i="15"/>
  <c r="I102" i="15"/>
  <c r="I63" i="15"/>
  <c r="I26" i="15"/>
  <c r="I139" i="15"/>
  <c r="I106" i="15"/>
  <c r="I67" i="15"/>
  <c r="I30" i="15"/>
  <c r="I143" i="15"/>
  <c r="I110" i="15"/>
  <c r="I71" i="15"/>
  <c r="I34" i="15"/>
  <c r="I147" i="15"/>
  <c r="I28" i="9"/>
  <c r="I24" i="9"/>
  <c r="I20" i="9"/>
  <c r="I16" i="9"/>
  <c r="I12" i="9"/>
  <c r="I8" i="9"/>
  <c r="I10" i="9"/>
  <c r="I15" i="9"/>
  <c r="I21" i="9"/>
  <c r="I26" i="9"/>
  <c r="I31" i="9"/>
  <c r="F9" i="9"/>
  <c r="F14" i="9"/>
  <c r="F19" i="9"/>
  <c r="F25" i="9"/>
  <c r="F30" i="9"/>
  <c r="F35" i="9"/>
  <c r="I23" i="15"/>
  <c r="I36" i="15"/>
  <c r="I57" i="15"/>
  <c r="I64" i="15"/>
  <c r="I73" i="15"/>
  <c r="I88" i="15"/>
  <c r="I124" i="15"/>
  <c r="I135" i="15"/>
  <c r="I60" i="15"/>
  <c r="I136" i="15"/>
  <c r="I72" i="15"/>
  <c r="I148" i="15"/>
  <c r="I111" i="15"/>
  <c r="G99" i="15"/>
  <c r="I128" i="15"/>
  <c r="I91" i="15"/>
  <c r="I144" i="15"/>
  <c r="I107" i="15"/>
  <c r="I11" i="9"/>
  <c r="I22" i="9"/>
  <c r="I33" i="9"/>
  <c r="F10" i="9"/>
  <c r="I140" i="15"/>
  <c r="I16" i="15"/>
  <c r="I32" i="15"/>
  <c r="I13" i="9"/>
  <c r="I34" i="9"/>
  <c r="F33" i="9"/>
  <c r="I12" i="15"/>
  <c r="I126" i="15"/>
  <c r="I130" i="15"/>
  <c r="I134" i="15"/>
  <c r="I138" i="15"/>
  <c r="I142" i="15"/>
  <c r="I146" i="15"/>
  <c r="I150" i="15"/>
  <c r="I21" i="15"/>
  <c r="I37" i="15"/>
  <c r="I54" i="15"/>
  <c r="I70" i="15"/>
  <c r="I89" i="15"/>
  <c r="I105" i="15"/>
  <c r="I122" i="15"/>
  <c r="F60" i="6"/>
  <c r="E60" i="6"/>
  <c r="F59" i="6"/>
  <c r="E59" i="6"/>
  <c r="E58" i="6"/>
  <c r="F57" i="6"/>
  <c r="E57" i="6"/>
  <c r="F56" i="6"/>
  <c r="E56" i="6"/>
  <c r="F55" i="6"/>
  <c r="E55" i="6"/>
  <c r="E54" i="6"/>
  <c r="F53" i="6"/>
  <c r="E53" i="6"/>
  <c r="F48" i="6"/>
  <c r="E48" i="6"/>
  <c r="F47" i="6"/>
  <c r="E47" i="6"/>
  <c r="E46" i="6"/>
  <c r="F45" i="6"/>
  <c r="E45" i="6"/>
  <c r="F44" i="6"/>
  <c r="E44" i="6"/>
  <c r="F43" i="6"/>
  <c r="E43" i="6"/>
  <c r="E64" i="6" s="1"/>
  <c r="E42" i="6"/>
  <c r="F41" i="6"/>
  <c r="E41" i="6"/>
  <c r="D59" i="6"/>
  <c r="D57" i="6"/>
  <c r="D55" i="6"/>
  <c r="D53" i="6"/>
  <c r="D47" i="6"/>
  <c r="D45" i="6"/>
  <c r="D43" i="6"/>
  <c r="D41" i="6"/>
  <c r="F9" i="16" l="1"/>
  <c r="F79" i="13"/>
  <c r="F44" i="13"/>
  <c r="F9" i="13"/>
  <c r="F8" i="14"/>
  <c r="I29" i="16"/>
  <c r="I99" i="13"/>
  <c r="I64" i="13"/>
  <c r="I29" i="13"/>
  <c r="I28" i="14"/>
  <c r="I13" i="16"/>
  <c r="I83" i="13"/>
  <c r="I48" i="13"/>
  <c r="I13" i="13"/>
  <c r="I12" i="14"/>
  <c r="F10" i="16"/>
  <c r="F45" i="13"/>
  <c r="F80" i="13"/>
  <c r="F10" i="13"/>
  <c r="F9" i="14"/>
  <c r="F25" i="16"/>
  <c r="F95" i="13"/>
  <c r="F25" i="13"/>
  <c r="F60" i="13"/>
  <c r="F24" i="14"/>
  <c r="I31" i="16"/>
  <c r="I101" i="13"/>
  <c r="I66" i="13"/>
  <c r="I31" i="13"/>
  <c r="I30" i="14"/>
  <c r="I10" i="16"/>
  <c r="I80" i="13"/>
  <c r="I10" i="13"/>
  <c r="I45" i="13"/>
  <c r="I9" i="14"/>
  <c r="I20" i="16"/>
  <c r="I90" i="13"/>
  <c r="I55" i="13"/>
  <c r="I20" i="13"/>
  <c r="I19" i="14"/>
  <c r="F29" i="16"/>
  <c r="F99" i="13"/>
  <c r="F29" i="13"/>
  <c r="F64" i="13"/>
  <c r="F28" i="14"/>
  <c r="F7" i="16"/>
  <c r="F77" i="13"/>
  <c r="F42" i="13"/>
  <c r="F7" i="13"/>
  <c r="F6" i="14"/>
  <c r="I19" i="16"/>
  <c r="I89" i="13"/>
  <c r="I54" i="13"/>
  <c r="I19" i="13"/>
  <c r="I18" i="14"/>
  <c r="F27" i="16"/>
  <c r="F97" i="13"/>
  <c r="F62" i="13"/>
  <c r="F27" i="13"/>
  <c r="F26" i="14"/>
  <c r="F8" i="16"/>
  <c r="F8" i="13"/>
  <c r="F78" i="13"/>
  <c r="F43" i="13"/>
  <c r="F7" i="14"/>
  <c r="F24" i="16"/>
  <c r="F24" i="13"/>
  <c r="F94" i="13"/>
  <c r="F59" i="13"/>
  <c r="F23" i="14"/>
  <c r="I23" i="16"/>
  <c r="I93" i="13"/>
  <c r="I58" i="13"/>
  <c r="I23" i="13"/>
  <c r="I22" i="14"/>
  <c r="I27" i="16"/>
  <c r="I97" i="13"/>
  <c r="I62" i="13"/>
  <c r="I27" i="13"/>
  <c r="I26" i="14"/>
  <c r="H10" i="20"/>
  <c r="H27" i="19"/>
  <c r="H103" i="19"/>
  <c r="H139" i="19"/>
  <c r="H64" i="19"/>
  <c r="H95" i="17"/>
  <c r="H60" i="17"/>
  <c r="H25" i="17"/>
  <c r="H15" i="19"/>
  <c r="H91" i="19"/>
  <c r="H127" i="19"/>
  <c r="H84" i="18" s="1"/>
  <c r="H52" i="19"/>
  <c r="H83" i="17"/>
  <c r="H48" i="17"/>
  <c r="H13" i="17"/>
  <c r="H106" i="19"/>
  <c r="H67" i="19"/>
  <c r="H142" i="19"/>
  <c r="H28" i="18" s="1"/>
  <c r="H30" i="19"/>
  <c r="H98" i="17"/>
  <c r="H63" i="17"/>
  <c r="H28" i="17"/>
  <c r="H74" i="19"/>
  <c r="H37" i="19"/>
  <c r="H149" i="19"/>
  <c r="H113" i="19"/>
  <c r="H105" i="17"/>
  <c r="H106" i="18" s="1"/>
  <c r="H70" i="17"/>
  <c r="H35" i="17"/>
  <c r="H54" i="19"/>
  <c r="H129" i="19"/>
  <c r="H93" i="19"/>
  <c r="H17" i="19"/>
  <c r="H85" i="17"/>
  <c r="H50" i="17"/>
  <c r="H15" i="17"/>
  <c r="H65" i="19"/>
  <c r="H28" i="19"/>
  <c r="H104" i="19"/>
  <c r="H140" i="19"/>
  <c r="H96" i="17"/>
  <c r="H61" i="17"/>
  <c r="H26" i="17"/>
  <c r="H53" i="19"/>
  <c r="H16" i="19"/>
  <c r="H92" i="19"/>
  <c r="H128" i="19"/>
  <c r="H14" i="18" s="1"/>
  <c r="H84" i="17"/>
  <c r="H49" i="17"/>
  <c r="H14" i="17"/>
  <c r="H111" i="19"/>
  <c r="H147" i="19"/>
  <c r="H72" i="19"/>
  <c r="H35" i="19"/>
  <c r="H103" i="17"/>
  <c r="H68" i="17"/>
  <c r="H33" i="17"/>
  <c r="I11" i="16"/>
  <c r="I81" i="13"/>
  <c r="I46" i="13"/>
  <c r="I11" i="13"/>
  <c r="I10" i="14"/>
  <c r="I15" i="16"/>
  <c r="I85" i="13"/>
  <c r="I50" i="13"/>
  <c r="I15" i="13"/>
  <c r="I14" i="14"/>
  <c r="F11" i="16"/>
  <c r="F81" i="13"/>
  <c r="F46" i="13"/>
  <c r="F11" i="13"/>
  <c r="F10" i="14"/>
  <c r="I33" i="16"/>
  <c r="I103" i="13"/>
  <c r="I68" i="13"/>
  <c r="I33" i="13"/>
  <c r="I32" i="14"/>
  <c r="F19" i="16"/>
  <c r="F89" i="13"/>
  <c r="F54" i="13"/>
  <c r="F19" i="13"/>
  <c r="F18" i="14"/>
  <c r="I26" i="16"/>
  <c r="I96" i="13"/>
  <c r="I61" i="13"/>
  <c r="I26" i="13"/>
  <c r="I25" i="14"/>
  <c r="I8" i="16"/>
  <c r="I78" i="13"/>
  <c r="I43" i="13"/>
  <c r="I8" i="13"/>
  <c r="I7" i="14"/>
  <c r="I24" i="16"/>
  <c r="I94" i="13"/>
  <c r="I59" i="13"/>
  <c r="I24" i="13"/>
  <c r="I23" i="14"/>
  <c r="F23" i="16"/>
  <c r="F93" i="13"/>
  <c r="F58" i="13"/>
  <c r="F23" i="13"/>
  <c r="F22" i="14"/>
  <c r="I35" i="16"/>
  <c r="I105" i="13"/>
  <c r="I70" i="13"/>
  <c r="I35" i="13"/>
  <c r="I34" i="14"/>
  <c r="I14" i="16"/>
  <c r="I84" i="13"/>
  <c r="I14" i="13"/>
  <c r="I49" i="13"/>
  <c r="I13" i="14"/>
  <c r="F22" i="16"/>
  <c r="F22" i="13"/>
  <c r="F57" i="13"/>
  <c r="F92" i="13"/>
  <c r="F21" i="14"/>
  <c r="F12" i="16"/>
  <c r="F12" i="13"/>
  <c r="F82" i="13"/>
  <c r="F47" i="13"/>
  <c r="F11" i="14"/>
  <c r="F28" i="16"/>
  <c r="F28" i="13"/>
  <c r="F98" i="13"/>
  <c r="F63" i="13"/>
  <c r="F27" i="14"/>
  <c r="I18" i="16"/>
  <c r="I88" i="13"/>
  <c r="I18" i="13"/>
  <c r="I53" i="13"/>
  <c r="I17" i="14"/>
  <c r="I17" i="16"/>
  <c r="I87" i="13"/>
  <c r="I52" i="13"/>
  <c r="I17" i="13"/>
  <c r="I16" i="14"/>
  <c r="F31" i="16"/>
  <c r="F101" i="13"/>
  <c r="F66" i="13"/>
  <c r="F31" i="13"/>
  <c r="F30" i="14"/>
  <c r="H87" i="20"/>
  <c r="H23" i="19"/>
  <c r="H99" i="19"/>
  <c r="H135" i="19"/>
  <c r="H60" i="19"/>
  <c r="H91" i="17"/>
  <c r="H56" i="17"/>
  <c r="H21" i="17"/>
  <c r="H102" i="19"/>
  <c r="H138" i="19"/>
  <c r="H63" i="19"/>
  <c r="H26" i="19"/>
  <c r="H94" i="17"/>
  <c r="H59" i="17"/>
  <c r="H24" i="17"/>
  <c r="H90" i="19"/>
  <c r="H51" i="19"/>
  <c r="H126" i="19"/>
  <c r="H14" i="19"/>
  <c r="H82" i="17"/>
  <c r="H47" i="17"/>
  <c r="H48" i="18" s="1"/>
  <c r="H12" i="17"/>
  <c r="H62" i="19"/>
  <c r="H101" i="19"/>
  <c r="H137" i="19"/>
  <c r="H94" i="18" s="1"/>
  <c r="H25" i="19"/>
  <c r="H93" i="17"/>
  <c r="H58" i="17"/>
  <c r="H23" i="17"/>
  <c r="H73" i="19"/>
  <c r="H112" i="19"/>
  <c r="H36" i="19"/>
  <c r="H148" i="19"/>
  <c r="H105" i="18" s="1"/>
  <c r="H104" i="17"/>
  <c r="H69" i="17"/>
  <c r="H34" i="17"/>
  <c r="H61" i="19"/>
  <c r="H24" i="19"/>
  <c r="H100" i="19"/>
  <c r="H136" i="19"/>
  <c r="H22" i="18" s="1"/>
  <c r="H92" i="17"/>
  <c r="H57" i="17"/>
  <c r="H22" i="17"/>
  <c r="I34" i="16"/>
  <c r="I104" i="13"/>
  <c r="I69" i="13"/>
  <c r="I34" i="13"/>
  <c r="I33" i="14"/>
  <c r="F30" i="16"/>
  <c r="F30" i="13"/>
  <c r="F65" i="13"/>
  <c r="F100" i="13"/>
  <c r="F29" i="14"/>
  <c r="I16" i="16"/>
  <c r="I86" i="13"/>
  <c r="I51" i="13"/>
  <c r="I16" i="13"/>
  <c r="I15" i="14"/>
  <c r="F20" i="16"/>
  <c r="F20" i="13"/>
  <c r="F90" i="13"/>
  <c r="F55" i="13"/>
  <c r="F19" i="14"/>
  <c r="F33" i="16"/>
  <c r="F103" i="13"/>
  <c r="F33" i="13"/>
  <c r="F68" i="13"/>
  <c r="F32" i="14"/>
  <c r="I22" i="16"/>
  <c r="I92" i="13"/>
  <c r="I57" i="13"/>
  <c r="I22" i="13"/>
  <c r="I21" i="14"/>
  <c r="F35" i="16"/>
  <c r="F105" i="13"/>
  <c r="F70" i="13"/>
  <c r="F35" i="13"/>
  <c r="F34" i="14"/>
  <c r="F14" i="16"/>
  <c r="F49" i="13"/>
  <c r="F84" i="13"/>
  <c r="F14" i="13"/>
  <c r="F13" i="14"/>
  <c r="I21" i="16"/>
  <c r="I91" i="13"/>
  <c r="I56" i="13"/>
  <c r="I21" i="13"/>
  <c r="I20" i="14"/>
  <c r="I12" i="16"/>
  <c r="I82" i="13"/>
  <c r="I47" i="13"/>
  <c r="I12" i="13"/>
  <c r="I11" i="14"/>
  <c r="I28" i="16"/>
  <c r="I98" i="13"/>
  <c r="I63" i="13"/>
  <c r="I28" i="13"/>
  <c r="I27" i="14"/>
  <c r="F18" i="16"/>
  <c r="F53" i="13"/>
  <c r="F88" i="13"/>
  <c r="F18" i="13"/>
  <c r="F17" i="14"/>
  <c r="I30" i="16"/>
  <c r="I100" i="13"/>
  <c r="I65" i="13"/>
  <c r="I30" i="13"/>
  <c r="I29" i="14"/>
  <c r="I9" i="16"/>
  <c r="I79" i="13"/>
  <c r="I44" i="13"/>
  <c r="I9" i="13"/>
  <c r="I8" i="14"/>
  <c r="F17" i="16"/>
  <c r="F87" i="13"/>
  <c r="F52" i="13"/>
  <c r="F17" i="13"/>
  <c r="F16" i="14"/>
  <c r="F16" i="16"/>
  <c r="F16" i="13"/>
  <c r="F86" i="13"/>
  <c r="F51" i="13"/>
  <c r="F15" i="14"/>
  <c r="F32" i="16"/>
  <c r="F32" i="13"/>
  <c r="F102" i="13"/>
  <c r="F67" i="13"/>
  <c r="F31" i="14"/>
  <c r="I7" i="16"/>
  <c r="I77" i="13"/>
  <c r="I42" i="13"/>
  <c r="I7" i="13"/>
  <c r="I6" i="14"/>
  <c r="F26" i="16"/>
  <c r="F26" i="13"/>
  <c r="F61" i="13"/>
  <c r="F96" i="13"/>
  <c r="F25" i="14"/>
  <c r="G136" i="15"/>
  <c r="F21" i="16"/>
  <c r="F91" i="13"/>
  <c r="F21" i="13"/>
  <c r="F56" i="13"/>
  <c r="F20" i="14"/>
  <c r="F21" i="20" s="1"/>
  <c r="H11" i="19"/>
  <c r="H87" i="19"/>
  <c r="H123" i="19"/>
  <c r="H9" i="18" s="1"/>
  <c r="H48" i="19"/>
  <c r="H79" i="17"/>
  <c r="H80" i="18" s="1"/>
  <c r="H44" i="17"/>
  <c r="H9" i="17"/>
  <c r="H98" i="19"/>
  <c r="H59" i="19"/>
  <c r="H22" i="19"/>
  <c r="H134" i="19"/>
  <c r="H90" i="17"/>
  <c r="H91" i="18" s="1"/>
  <c r="H55" i="17"/>
  <c r="H56" i="18" s="1"/>
  <c r="H20" i="17"/>
  <c r="H86" i="19"/>
  <c r="H122" i="19"/>
  <c r="H79" i="18" s="1"/>
  <c r="H47" i="19"/>
  <c r="H10" i="19"/>
  <c r="H78" i="17"/>
  <c r="H43" i="17"/>
  <c r="H8" i="17"/>
  <c r="H70" i="19"/>
  <c r="H33" i="19"/>
  <c r="H145" i="19"/>
  <c r="H109" i="19"/>
  <c r="H101" i="17"/>
  <c r="H66" i="17"/>
  <c r="H31" i="17"/>
  <c r="H50" i="19"/>
  <c r="H13" i="19"/>
  <c r="H125" i="19"/>
  <c r="H89" i="19"/>
  <c r="H81" i="17"/>
  <c r="H82" i="18" s="1"/>
  <c r="H46" i="17"/>
  <c r="H11" i="17"/>
  <c r="H69" i="19"/>
  <c r="H108" i="19"/>
  <c r="H32" i="19"/>
  <c r="H144" i="19"/>
  <c r="H100" i="17"/>
  <c r="H65" i="17"/>
  <c r="H66" i="18" s="1"/>
  <c r="H30" i="17"/>
  <c r="H49" i="19"/>
  <c r="H12" i="19"/>
  <c r="H88" i="19"/>
  <c r="H124" i="19"/>
  <c r="H80" i="17"/>
  <c r="H45" i="17"/>
  <c r="H10" i="17"/>
  <c r="H107" i="19"/>
  <c r="H143" i="19"/>
  <c r="H65" i="18" s="1"/>
  <c r="H68" i="19"/>
  <c r="H31" i="19"/>
  <c r="H99" i="17"/>
  <c r="H64" i="17"/>
  <c r="H29" i="17"/>
  <c r="H29" i="18" s="1"/>
  <c r="F34" i="16"/>
  <c r="F34" i="13"/>
  <c r="F69" i="13"/>
  <c r="F104" i="13"/>
  <c r="F33" i="14"/>
  <c r="F13" i="16"/>
  <c r="F83" i="13"/>
  <c r="F48" i="13"/>
  <c r="F13" i="13"/>
  <c r="F12" i="14"/>
  <c r="I25" i="16"/>
  <c r="I95" i="13"/>
  <c r="I60" i="13"/>
  <c r="I25" i="13"/>
  <c r="I24" i="14"/>
  <c r="F15" i="16"/>
  <c r="F85" i="13"/>
  <c r="F50" i="13"/>
  <c r="F15" i="13"/>
  <c r="F14" i="14"/>
  <c r="J110" i="15"/>
  <c r="I32" i="16"/>
  <c r="I102" i="13"/>
  <c r="I67" i="13"/>
  <c r="I32" i="13"/>
  <c r="I31" i="14"/>
  <c r="H19" i="19"/>
  <c r="H95" i="19"/>
  <c r="H131" i="19"/>
  <c r="H53" i="18" s="1"/>
  <c r="H56" i="19"/>
  <c r="H87" i="17"/>
  <c r="H52" i="17"/>
  <c r="H17" i="17"/>
  <c r="H110" i="19"/>
  <c r="H146" i="19"/>
  <c r="H103" i="18" s="1"/>
  <c r="H34" i="19"/>
  <c r="H71" i="19"/>
  <c r="H102" i="17"/>
  <c r="H67" i="17"/>
  <c r="H32" i="17"/>
  <c r="H32" i="18" s="1"/>
  <c r="H94" i="19"/>
  <c r="H130" i="19"/>
  <c r="H55" i="19"/>
  <c r="H18" i="19"/>
  <c r="H86" i="17"/>
  <c r="H87" i="18" s="1"/>
  <c r="H51" i="17"/>
  <c r="H16" i="17"/>
  <c r="H66" i="19"/>
  <c r="H29" i="19"/>
  <c r="H141" i="19"/>
  <c r="H105" i="19"/>
  <c r="H97" i="17"/>
  <c r="H62" i="17"/>
  <c r="H27" i="17"/>
  <c r="H58" i="19"/>
  <c r="H21" i="19"/>
  <c r="H133" i="19"/>
  <c r="H19" i="18" s="1"/>
  <c r="H97" i="19"/>
  <c r="H89" i="17"/>
  <c r="H54" i="17"/>
  <c r="H19" i="17"/>
  <c r="H85" i="19"/>
  <c r="H46" i="19"/>
  <c r="H121" i="19"/>
  <c r="H9" i="19"/>
  <c r="H77" i="17"/>
  <c r="H42" i="17"/>
  <c r="H7" i="17"/>
  <c r="H57" i="19"/>
  <c r="H20" i="19"/>
  <c r="H96" i="19"/>
  <c r="H132" i="19"/>
  <c r="H18" i="18" s="1"/>
  <c r="H88" i="17"/>
  <c r="H89" i="18" s="1"/>
  <c r="H53" i="17"/>
  <c r="H18" i="17"/>
  <c r="H11" i="18"/>
  <c r="H94" i="20"/>
  <c r="H59" i="20"/>
  <c r="H23" i="20"/>
  <c r="H29" i="20"/>
  <c r="H65" i="20"/>
  <c r="H100" i="20"/>
  <c r="H106" i="20"/>
  <c r="H35" i="20"/>
  <c r="H71" i="20"/>
  <c r="H90" i="20"/>
  <c r="H19" i="20"/>
  <c r="H55" i="20"/>
  <c r="H69" i="20"/>
  <c r="H33" i="20"/>
  <c r="H104" i="20"/>
  <c r="H91" i="20"/>
  <c r="H20" i="20"/>
  <c r="H56" i="20"/>
  <c r="H54" i="20"/>
  <c r="H89" i="20"/>
  <c r="H18" i="20"/>
  <c r="H48" i="20"/>
  <c r="H12" i="20"/>
  <c r="H83" i="20"/>
  <c r="H62" i="20"/>
  <c r="H26" i="20"/>
  <c r="H97" i="20"/>
  <c r="H78" i="20"/>
  <c r="H7" i="20"/>
  <c r="H43" i="20"/>
  <c r="H102" i="20"/>
  <c r="H67" i="20"/>
  <c r="H31" i="20"/>
  <c r="H61" i="20"/>
  <c r="H96" i="20"/>
  <c r="H25" i="20"/>
  <c r="H45" i="20"/>
  <c r="H80" i="20"/>
  <c r="H9" i="20"/>
  <c r="H68" i="20"/>
  <c r="H103" i="20"/>
  <c r="H32" i="20"/>
  <c r="H64" i="20"/>
  <c r="H99" i="20"/>
  <c r="H28" i="20"/>
  <c r="H60" i="20"/>
  <c r="H24" i="20"/>
  <c r="H95" i="20"/>
  <c r="H101" i="20"/>
  <c r="H66" i="20"/>
  <c r="H30" i="20"/>
  <c r="H44" i="20"/>
  <c r="H8" i="20"/>
  <c r="H79" i="20"/>
  <c r="H86" i="20"/>
  <c r="H51" i="20"/>
  <c r="H15" i="20"/>
  <c r="H13" i="20"/>
  <c r="H84" i="20"/>
  <c r="H49" i="20"/>
  <c r="H98" i="20"/>
  <c r="H27" i="20"/>
  <c r="H63" i="20"/>
  <c r="H47" i="20"/>
  <c r="H82" i="20"/>
  <c r="H11" i="20"/>
  <c r="H21" i="20"/>
  <c r="H57" i="20"/>
  <c r="H92" i="20"/>
  <c r="H70" i="20"/>
  <c r="H105" i="20"/>
  <c r="H34" i="20"/>
  <c r="H93" i="20"/>
  <c r="H58" i="20"/>
  <c r="H22" i="20"/>
  <c r="H53" i="20"/>
  <c r="H17" i="20"/>
  <c r="H88" i="20"/>
  <c r="H63" i="18"/>
  <c r="H45" i="18"/>
  <c r="H101" i="18"/>
  <c r="H68" i="18"/>
  <c r="H70" i="18"/>
  <c r="H97" i="18"/>
  <c r="H25" i="18"/>
  <c r="H35" i="18"/>
  <c r="H78" i="18"/>
  <c r="H69" i="18"/>
  <c r="H64" i="18"/>
  <c r="H88" i="18"/>
  <c r="G23" i="15"/>
  <c r="G33" i="15"/>
  <c r="G60" i="15"/>
  <c r="J147" i="15"/>
  <c r="G146" i="15"/>
  <c r="G109" i="15"/>
  <c r="G70" i="15"/>
  <c r="J34" i="15"/>
  <c r="J71" i="15"/>
  <c r="J146" i="15"/>
  <c r="J109" i="15"/>
  <c r="J70" i="15"/>
  <c r="J33" i="15"/>
  <c r="G73" i="15"/>
  <c r="G36" i="15"/>
  <c r="G149" i="15"/>
  <c r="G112" i="15"/>
  <c r="J64" i="15"/>
  <c r="J103" i="15"/>
  <c r="J140" i="15"/>
  <c r="J27" i="15"/>
  <c r="G132" i="15"/>
  <c r="G95" i="15"/>
  <c r="G56" i="15"/>
  <c r="G19" i="15"/>
  <c r="G147" i="15"/>
  <c r="G34" i="15"/>
  <c r="G110" i="15"/>
  <c r="G71" i="15"/>
  <c r="G104" i="15"/>
  <c r="G141" i="15"/>
  <c r="G28" i="15"/>
  <c r="G65" i="15"/>
  <c r="J126" i="15"/>
  <c r="J89" i="15"/>
  <c r="J50" i="15"/>
  <c r="J13" i="15"/>
  <c r="G97" i="15"/>
  <c r="G58" i="15"/>
  <c r="G21" i="15"/>
  <c r="G134" i="15"/>
  <c r="J47" i="15"/>
  <c r="J10" i="15"/>
  <c r="J123" i="15"/>
  <c r="J86" i="15"/>
  <c r="G144" i="15"/>
  <c r="G107" i="15"/>
  <c r="G68" i="15"/>
  <c r="G31" i="15"/>
  <c r="G122" i="15"/>
  <c r="G46" i="15"/>
  <c r="G9" i="15"/>
  <c r="G85" i="15"/>
  <c r="J134" i="15"/>
  <c r="J97" i="15"/>
  <c r="J58" i="15"/>
  <c r="J21" i="15"/>
  <c r="G126" i="15"/>
  <c r="G13" i="15"/>
  <c r="G89" i="15"/>
  <c r="G50" i="15"/>
  <c r="G98" i="15"/>
  <c r="G135" i="15"/>
  <c r="G22" i="15"/>
  <c r="G59" i="15"/>
  <c r="J144" i="15"/>
  <c r="J68" i="15"/>
  <c r="J107" i="15"/>
  <c r="J31" i="15"/>
  <c r="G93" i="15"/>
  <c r="G130" i="15"/>
  <c r="G54" i="15"/>
  <c r="G17" i="15"/>
  <c r="G88" i="15"/>
  <c r="G125" i="15"/>
  <c r="G12" i="15"/>
  <c r="G49" i="15"/>
  <c r="G113" i="15"/>
  <c r="G150" i="15"/>
  <c r="G37" i="15"/>
  <c r="G74" i="15"/>
  <c r="G92" i="15"/>
  <c r="G16" i="15"/>
  <c r="G129" i="15"/>
  <c r="G53" i="15"/>
  <c r="J99" i="15"/>
  <c r="J136" i="15"/>
  <c r="J23" i="15"/>
  <c r="J60" i="15"/>
  <c r="J127" i="15"/>
  <c r="J14" i="15"/>
  <c r="J90" i="15"/>
  <c r="J51" i="15"/>
  <c r="J143" i="15"/>
  <c r="J30" i="15"/>
  <c r="J106" i="15"/>
  <c r="J67" i="15"/>
  <c r="G62" i="15"/>
  <c r="G101" i="15"/>
  <c r="G138" i="15"/>
  <c r="G25" i="15"/>
  <c r="J150" i="15"/>
  <c r="J113" i="15"/>
  <c r="J74" i="15"/>
  <c r="J37" i="15"/>
  <c r="J53" i="15"/>
  <c r="J92" i="15"/>
  <c r="J129" i="15"/>
  <c r="J16" i="15"/>
  <c r="G142" i="15"/>
  <c r="G66" i="15"/>
  <c r="G105" i="15"/>
  <c r="G29" i="15"/>
  <c r="G86" i="15"/>
  <c r="G10" i="15"/>
  <c r="G47" i="15"/>
  <c r="G123" i="15"/>
  <c r="G102" i="15"/>
  <c r="G139" i="15"/>
  <c r="G63" i="15"/>
  <c r="G26" i="15"/>
  <c r="J138" i="15"/>
  <c r="J101" i="15"/>
  <c r="J62" i="15"/>
  <c r="J25" i="15"/>
  <c r="J142" i="15"/>
  <c r="J105" i="15"/>
  <c r="J66" i="15"/>
  <c r="J29" i="15"/>
  <c r="J137" i="15"/>
  <c r="J24" i="15"/>
  <c r="J100" i="15"/>
  <c r="J61" i="15"/>
  <c r="G140" i="15"/>
  <c r="G103" i="15"/>
  <c r="G64" i="15"/>
  <c r="G27" i="15"/>
  <c r="J88" i="15"/>
  <c r="J125" i="15"/>
  <c r="J12" i="15"/>
  <c r="J49" i="15"/>
  <c r="G128" i="15"/>
  <c r="G91" i="15"/>
  <c r="G52" i="15"/>
  <c r="G15" i="15"/>
  <c r="G131" i="15"/>
  <c r="G55" i="15"/>
  <c r="G94" i="15"/>
  <c r="G18" i="15"/>
  <c r="J122" i="15"/>
  <c r="J85" i="15"/>
  <c r="J46" i="15"/>
  <c r="J9" i="15"/>
  <c r="J52" i="15"/>
  <c r="J128" i="15"/>
  <c r="J15" i="15"/>
  <c r="J91" i="15"/>
  <c r="J104" i="15"/>
  <c r="J141" i="15"/>
  <c r="J65" i="15"/>
  <c r="J28" i="15"/>
  <c r="J139" i="15"/>
  <c r="J63" i="15"/>
  <c r="J26" i="15"/>
  <c r="J102" i="15"/>
  <c r="G148" i="15"/>
  <c r="G111" i="15"/>
  <c r="G72" i="15"/>
  <c r="G35" i="15"/>
  <c r="J148" i="15"/>
  <c r="J35" i="15"/>
  <c r="J111" i="15"/>
  <c r="J72" i="15"/>
  <c r="G108" i="15"/>
  <c r="G32" i="15"/>
  <c r="G69" i="15"/>
  <c r="G145" i="15"/>
  <c r="G124" i="15"/>
  <c r="G87" i="15"/>
  <c r="G48" i="15"/>
  <c r="G11" i="15"/>
  <c r="J130" i="15"/>
  <c r="J93" i="15"/>
  <c r="J54" i="15"/>
  <c r="J17" i="15"/>
  <c r="J94" i="15"/>
  <c r="J131" i="15"/>
  <c r="J55" i="15"/>
  <c r="J18" i="15"/>
  <c r="G57" i="15"/>
  <c r="G20" i="15"/>
  <c r="G133" i="15"/>
  <c r="G96" i="15"/>
  <c r="J69" i="15"/>
  <c r="J108" i="15"/>
  <c r="J145" i="15"/>
  <c r="J32" i="15"/>
  <c r="J48" i="15"/>
  <c r="J87" i="15"/>
  <c r="J124" i="15"/>
  <c r="J11" i="15"/>
  <c r="G137" i="15"/>
  <c r="G24" i="15"/>
  <c r="G100" i="15"/>
  <c r="G61" i="15"/>
  <c r="G51" i="15"/>
  <c r="G127" i="15"/>
  <c r="G14" i="15"/>
  <c r="G90" i="15"/>
  <c r="G67" i="15"/>
  <c r="G143" i="15"/>
  <c r="G106" i="15"/>
  <c r="G30" i="15"/>
  <c r="J133" i="15"/>
  <c r="J57" i="15"/>
  <c r="J96" i="15"/>
  <c r="J20" i="15"/>
  <c r="J132" i="15"/>
  <c r="J19" i="15"/>
  <c r="J56" i="15"/>
  <c r="J95" i="15"/>
  <c r="J149" i="15"/>
  <c r="J73" i="15"/>
  <c r="J36" i="15"/>
  <c r="J112" i="15"/>
  <c r="J59" i="15"/>
  <c r="J98" i="15"/>
  <c r="J135" i="15"/>
  <c r="J22" i="15"/>
  <c r="C31" i="6"/>
  <c r="C26" i="6"/>
  <c r="C22" i="6"/>
  <c r="C18" i="6"/>
  <c r="C14" i="6"/>
  <c r="C10" i="6"/>
  <c r="H90" i="18" l="1"/>
  <c r="H23" i="18"/>
  <c r="H13" i="18"/>
  <c r="H27" i="18"/>
  <c r="H16" i="18"/>
  <c r="H100" i="18"/>
  <c r="H10" i="18"/>
  <c r="H30" i="18"/>
  <c r="H20" i="18"/>
  <c r="H12" i="18"/>
  <c r="H60" i="18"/>
  <c r="H33" i="18"/>
  <c r="H62" i="18"/>
  <c r="H71" i="18"/>
  <c r="H99" i="18"/>
  <c r="H96" i="18"/>
  <c r="H51" i="18"/>
  <c r="H52" i="18"/>
  <c r="H104" i="18"/>
  <c r="H61" i="18"/>
  <c r="H17" i="18"/>
  <c r="H81" i="18"/>
  <c r="H15" i="18"/>
  <c r="H95" i="18"/>
  <c r="H50" i="18"/>
  <c r="H7" i="18"/>
  <c r="H55" i="18"/>
  <c r="H98" i="18"/>
  <c r="H46" i="18"/>
  <c r="H31" i="18"/>
  <c r="H8" i="18"/>
  <c r="H93" i="18"/>
  <c r="H34" i="18"/>
  <c r="H59" i="18"/>
  <c r="H83" i="18"/>
  <c r="H92" i="18"/>
  <c r="H24" i="18"/>
  <c r="H26" i="18"/>
  <c r="H47" i="18"/>
  <c r="F57" i="20"/>
  <c r="F99" i="19"/>
  <c r="F60" i="19"/>
  <c r="F23" i="19"/>
  <c r="F135" i="19"/>
  <c r="F56" i="17"/>
  <c r="F91" i="17"/>
  <c r="F21" i="17"/>
  <c r="F71" i="19"/>
  <c r="F110" i="19"/>
  <c r="F146" i="19"/>
  <c r="F34" i="19"/>
  <c r="F67" i="17"/>
  <c r="F102" i="17"/>
  <c r="F32" i="17"/>
  <c r="I36" i="19"/>
  <c r="I112" i="19"/>
  <c r="I148" i="19"/>
  <c r="I73" i="19"/>
  <c r="I69" i="17"/>
  <c r="I104" i="17"/>
  <c r="I34" i="17"/>
  <c r="F97" i="19"/>
  <c r="F133" i="19"/>
  <c r="F55" i="18" s="1"/>
  <c r="F58" i="19"/>
  <c r="F21" i="19"/>
  <c r="F54" i="17"/>
  <c r="F89" i="17"/>
  <c r="F19" i="17"/>
  <c r="I58" i="19"/>
  <c r="I21" i="19"/>
  <c r="I97" i="19"/>
  <c r="I133" i="19"/>
  <c r="I54" i="17"/>
  <c r="I55" i="18" s="1"/>
  <c r="I89" i="17"/>
  <c r="I19" i="17"/>
  <c r="I12" i="19"/>
  <c r="I88" i="19"/>
  <c r="I124" i="19"/>
  <c r="I49" i="19"/>
  <c r="I45" i="17"/>
  <c r="I80" i="17"/>
  <c r="I10" i="17"/>
  <c r="H86" i="18"/>
  <c r="H44" i="18"/>
  <c r="H43" i="18"/>
  <c r="H58" i="18"/>
  <c r="H54" i="18"/>
  <c r="H21" i="18"/>
  <c r="H49" i="18"/>
  <c r="H85" i="18"/>
  <c r="F92" i="20"/>
  <c r="I103" i="19"/>
  <c r="I64" i="19"/>
  <c r="I139" i="19"/>
  <c r="I61" i="18" s="1"/>
  <c r="I27" i="19"/>
  <c r="I60" i="17"/>
  <c r="I95" i="17"/>
  <c r="I25" i="17"/>
  <c r="F55" i="19"/>
  <c r="F94" i="19"/>
  <c r="F130" i="19"/>
  <c r="F18" i="19"/>
  <c r="F51" i="17"/>
  <c r="F86" i="17"/>
  <c r="F16" i="17"/>
  <c r="F96" i="19"/>
  <c r="F57" i="19"/>
  <c r="F132" i="19"/>
  <c r="F20" i="19"/>
  <c r="F53" i="17"/>
  <c r="F88" i="17"/>
  <c r="F18" i="17"/>
  <c r="F92" i="19"/>
  <c r="F128" i="19"/>
  <c r="F16" i="19"/>
  <c r="F53" i="19"/>
  <c r="F49" i="17"/>
  <c r="F84" i="17"/>
  <c r="F14" i="17"/>
  <c r="F59" i="19"/>
  <c r="F98" i="19"/>
  <c r="F22" i="19"/>
  <c r="F134" i="19"/>
  <c r="F91" i="18" s="1"/>
  <c r="F55" i="17"/>
  <c r="F90" i="17"/>
  <c r="F20" i="17"/>
  <c r="I95" i="19"/>
  <c r="I56" i="19"/>
  <c r="I131" i="19"/>
  <c r="I19" i="19"/>
  <c r="I52" i="17"/>
  <c r="I87" i="17"/>
  <c r="I17" i="17"/>
  <c r="F100" i="19"/>
  <c r="F24" i="19"/>
  <c r="F136" i="19"/>
  <c r="F61" i="19"/>
  <c r="F57" i="17"/>
  <c r="F92" i="17"/>
  <c r="F22" i="17"/>
  <c r="I102" i="19"/>
  <c r="I63" i="19"/>
  <c r="I26" i="19"/>
  <c r="I138" i="19"/>
  <c r="I59" i="17"/>
  <c r="I94" i="17"/>
  <c r="I24" i="17"/>
  <c r="I111" i="19"/>
  <c r="I72" i="19"/>
  <c r="I35" i="19"/>
  <c r="I147" i="19"/>
  <c r="I33" i="18" s="1"/>
  <c r="I68" i="17"/>
  <c r="I103" i="17"/>
  <c r="I33" i="17"/>
  <c r="H67" i="18"/>
  <c r="F63" i="19"/>
  <c r="F102" i="19"/>
  <c r="F26" i="19"/>
  <c r="F138" i="19"/>
  <c r="F95" i="18" s="1"/>
  <c r="F59" i="17"/>
  <c r="F94" i="17"/>
  <c r="F24" i="17"/>
  <c r="F46" i="19"/>
  <c r="F121" i="19"/>
  <c r="F85" i="19"/>
  <c r="F9" i="19"/>
  <c r="F42" i="17"/>
  <c r="F77" i="17"/>
  <c r="F7" i="17"/>
  <c r="I70" i="19"/>
  <c r="I33" i="19"/>
  <c r="I109" i="19"/>
  <c r="I145" i="19"/>
  <c r="I67" i="18" s="1"/>
  <c r="I66" i="17"/>
  <c r="I101" i="17"/>
  <c r="I31" i="17"/>
  <c r="F129" i="19"/>
  <c r="F93" i="19"/>
  <c r="F17" i="19"/>
  <c r="F54" i="19"/>
  <c r="F50" i="17"/>
  <c r="F85" i="17"/>
  <c r="F15" i="17"/>
  <c r="I99" i="19"/>
  <c r="I135" i="19"/>
  <c r="I60" i="19"/>
  <c r="I23" i="19"/>
  <c r="I56" i="17"/>
  <c r="I91" i="17"/>
  <c r="I21" i="17"/>
  <c r="F111" i="19"/>
  <c r="F72" i="19"/>
  <c r="F35" i="19"/>
  <c r="F147" i="19"/>
  <c r="F68" i="17"/>
  <c r="F69" i="18" s="1"/>
  <c r="F103" i="17"/>
  <c r="F33" i="17"/>
  <c r="H57" i="18"/>
  <c r="H102" i="18"/>
  <c r="I110" i="19"/>
  <c r="I71" i="19"/>
  <c r="I34" i="19"/>
  <c r="I146" i="19"/>
  <c r="I32" i="18" s="1"/>
  <c r="I67" i="17"/>
  <c r="I102" i="17"/>
  <c r="I32" i="17"/>
  <c r="F91" i="19"/>
  <c r="F52" i="19"/>
  <c r="F15" i="19"/>
  <c r="F127" i="19"/>
  <c r="F48" i="17"/>
  <c r="F83" i="17"/>
  <c r="F13" i="17"/>
  <c r="F104" i="19"/>
  <c r="F65" i="19"/>
  <c r="F140" i="19"/>
  <c r="F28" i="19"/>
  <c r="F61" i="17"/>
  <c r="F62" i="18" s="1"/>
  <c r="F96" i="17"/>
  <c r="F26" i="17"/>
  <c r="F95" i="19"/>
  <c r="F56" i="19"/>
  <c r="F19" i="19"/>
  <c r="F131" i="19"/>
  <c r="F52" i="17"/>
  <c r="F53" i="18" s="1"/>
  <c r="F87" i="17"/>
  <c r="F17" i="17"/>
  <c r="F17" i="18" s="1"/>
  <c r="I106" i="19"/>
  <c r="I67" i="19"/>
  <c r="I30" i="19"/>
  <c r="I142" i="19"/>
  <c r="I28" i="18" s="1"/>
  <c r="I63" i="17"/>
  <c r="I98" i="17"/>
  <c r="I28" i="17"/>
  <c r="F113" i="19"/>
  <c r="F149" i="19"/>
  <c r="F74" i="19"/>
  <c r="F37" i="19"/>
  <c r="F70" i="17"/>
  <c r="F105" i="17"/>
  <c r="F35" i="17"/>
  <c r="I94" i="19"/>
  <c r="I55" i="19"/>
  <c r="I18" i="19"/>
  <c r="I130" i="19"/>
  <c r="I52" i="18" s="1"/>
  <c r="I51" i="17"/>
  <c r="I86" i="17"/>
  <c r="I16" i="17"/>
  <c r="I20" i="19"/>
  <c r="I96" i="19"/>
  <c r="I132" i="19"/>
  <c r="I54" i="18" s="1"/>
  <c r="I57" i="19"/>
  <c r="I53" i="17"/>
  <c r="I88" i="17"/>
  <c r="I18" i="17"/>
  <c r="I16" i="19"/>
  <c r="I128" i="19"/>
  <c r="I53" i="19"/>
  <c r="I92" i="19"/>
  <c r="I49" i="17"/>
  <c r="I84" i="17"/>
  <c r="I14" i="17"/>
  <c r="I86" i="19"/>
  <c r="I47" i="19"/>
  <c r="I10" i="19"/>
  <c r="I122" i="19"/>
  <c r="I43" i="17"/>
  <c r="I78" i="17"/>
  <c r="I8" i="17"/>
  <c r="F89" i="19"/>
  <c r="F125" i="19"/>
  <c r="F50" i="19"/>
  <c r="F13" i="19"/>
  <c r="F46" i="17"/>
  <c r="F81" i="17"/>
  <c r="F11" i="17"/>
  <c r="F47" i="19"/>
  <c r="F86" i="19"/>
  <c r="F10" i="19"/>
  <c r="F122" i="19"/>
  <c r="F43" i="17"/>
  <c r="F44" i="18" s="1"/>
  <c r="F78" i="17"/>
  <c r="F8" i="17"/>
  <c r="F107" i="19"/>
  <c r="F68" i="19"/>
  <c r="F31" i="19"/>
  <c r="F143" i="19"/>
  <c r="F65" i="18" s="1"/>
  <c r="F64" i="17"/>
  <c r="F99" i="17"/>
  <c r="F29" i="17"/>
  <c r="F103" i="19"/>
  <c r="F64" i="19"/>
  <c r="F27" i="19"/>
  <c r="F139" i="19"/>
  <c r="F96" i="18" s="1"/>
  <c r="F60" i="17"/>
  <c r="F95" i="17"/>
  <c r="F25" i="17"/>
  <c r="F25" i="18" s="1"/>
  <c r="I107" i="19"/>
  <c r="I143" i="19"/>
  <c r="I29" i="18" s="1"/>
  <c r="I68" i="19"/>
  <c r="I31" i="19"/>
  <c r="I64" i="17"/>
  <c r="I99" i="17"/>
  <c r="I29" i="17"/>
  <c r="I32" i="19"/>
  <c r="I144" i="19"/>
  <c r="I108" i="19"/>
  <c r="I69" i="19"/>
  <c r="I65" i="17"/>
  <c r="I100" i="17"/>
  <c r="I30" i="17"/>
  <c r="F145" i="19"/>
  <c r="F70" i="19"/>
  <c r="F109" i="19"/>
  <c r="F33" i="19"/>
  <c r="F66" i="17"/>
  <c r="F101" i="17"/>
  <c r="F31" i="17"/>
  <c r="F51" i="19"/>
  <c r="F90" i="19"/>
  <c r="F14" i="19"/>
  <c r="F126" i="19"/>
  <c r="F47" i="17"/>
  <c r="F82" i="17"/>
  <c r="F12" i="17"/>
  <c r="F137" i="19"/>
  <c r="F62" i="19"/>
  <c r="F101" i="19"/>
  <c r="F25" i="19"/>
  <c r="F58" i="17"/>
  <c r="F93" i="17"/>
  <c r="F23" i="17"/>
  <c r="I50" i="19"/>
  <c r="I13" i="19"/>
  <c r="I89" i="19"/>
  <c r="I125" i="19"/>
  <c r="I46" i="17"/>
  <c r="I47" i="18" s="1"/>
  <c r="I81" i="17"/>
  <c r="I11" i="17"/>
  <c r="I62" i="19"/>
  <c r="I25" i="19"/>
  <c r="I101" i="19"/>
  <c r="I137" i="19"/>
  <c r="I58" i="17"/>
  <c r="I93" i="17"/>
  <c r="I23" i="17"/>
  <c r="I91" i="19"/>
  <c r="I127" i="19"/>
  <c r="I52" i="19"/>
  <c r="I15" i="19"/>
  <c r="I48" i="17"/>
  <c r="I83" i="17"/>
  <c r="I13" i="17"/>
  <c r="I13" i="18" s="1"/>
  <c r="F112" i="19"/>
  <c r="F73" i="19"/>
  <c r="F148" i="19"/>
  <c r="F36" i="19"/>
  <c r="F69" i="17"/>
  <c r="F104" i="17"/>
  <c r="F34" i="17"/>
  <c r="I85" i="19"/>
  <c r="I46" i="19"/>
  <c r="I9" i="19"/>
  <c r="I121" i="19"/>
  <c r="I42" i="17"/>
  <c r="I43" i="18" s="1"/>
  <c r="I77" i="17"/>
  <c r="I7" i="17"/>
  <c r="I7" i="18" s="1"/>
  <c r="I87" i="19"/>
  <c r="I48" i="19"/>
  <c r="I123" i="19"/>
  <c r="I11" i="19"/>
  <c r="I44" i="17"/>
  <c r="I79" i="17"/>
  <c r="I80" i="18" s="1"/>
  <c r="I9" i="17"/>
  <c r="I90" i="19"/>
  <c r="I51" i="19"/>
  <c r="I126" i="19"/>
  <c r="I83" i="18" s="1"/>
  <c r="I14" i="19"/>
  <c r="I47" i="17"/>
  <c r="I82" i="17"/>
  <c r="I12" i="17"/>
  <c r="I24" i="19"/>
  <c r="I136" i="19"/>
  <c r="I61" i="19"/>
  <c r="I100" i="19"/>
  <c r="I57" i="17"/>
  <c r="I92" i="17"/>
  <c r="I22" i="17"/>
  <c r="F108" i="19"/>
  <c r="F144" i="19"/>
  <c r="F32" i="19"/>
  <c r="F69" i="19"/>
  <c r="F65" i="17"/>
  <c r="F66" i="18" s="1"/>
  <c r="F100" i="17"/>
  <c r="F30" i="17"/>
  <c r="F67" i="19"/>
  <c r="F106" i="19"/>
  <c r="F30" i="19"/>
  <c r="F142" i="19"/>
  <c r="F99" i="18" s="1"/>
  <c r="F63" i="17"/>
  <c r="F98" i="17"/>
  <c r="F28" i="17"/>
  <c r="I74" i="19"/>
  <c r="I37" i="19"/>
  <c r="I113" i="19"/>
  <c r="I149" i="19"/>
  <c r="I70" i="17"/>
  <c r="I71" i="18" s="1"/>
  <c r="I105" i="17"/>
  <c r="I35" i="17"/>
  <c r="I28" i="19"/>
  <c r="I104" i="19"/>
  <c r="I140" i="19"/>
  <c r="I65" i="19"/>
  <c r="I61" i="17"/>
  <c r="I96" i="17"/>
  <c r="I26" i="17"/>
  <c r="I54" i="19"/>
  <c r="I17" i="19"/>
  <c r="I93" i="19"/>
  <c r="I129" i="19"/>
  <c r="I50" i="17"/>
  <c r="I51" i="18" s="1"/>
  <c r="I85" i="17"/>
  <c r="I15" i="17"/>
  <c r="I15" i="18" s="1"/>
  <c r="I66" i="19"/>
  <c r="I29" i="19"/>
  <c r="I105" i="19"/>
  <c r="I141" i="19"/>
  <c r="I98" i="18" s="1"/>
  <c r="I62" i="17"/>
  <c r="I97" i="17"/>
  <c r="I27" i="17"/>
  <c r="F105" i="19"/>
  <c r="F141" i="19"/>
  <c r="F66" i="19"/>
  <c r="F29" i="19"/>
  <c r="F62" i="17"/>
  <c r="F97" i="17"/>
  <c r="F27" i="17"/>
  <c r="F27" i="18" s="1"/>
  <c r="I98" i="19"/>
  <c r="I59" i="19"/>
  <c r="I22" i="19"/>
  <c r="I134" i="19"/>
  <c r="I56" i="18" s="1"/>
  <c r="I55" i="17"/>
  <c r="I90" i="17"/>
  <c r="I20" i="17"/>
  <c r="F88" i="19"/>
  <c r="F49" i="19"/>
  <c r="F12" i="19"/>
  <c r="F124" i="19"/>
  <c r="F45" i="17"/>
  <c r="F80" i="17"/>
  <c r="F10" i="17"/>
  <c r="F87" i="19"/>
  <c r="F48" i="19"/>
  <c r="F11" i="19"/>
  <c r="F123" i="19"/>
  <c r="F44" i="17"/>
  <c r="F79" i="17"/>
  <c r="F9" i="17"/>
  <c r="F64" i="20"/>
  <c r="F99" i="20"/>
  <c r="F28" i="20"/>
  <c r="I13" i="20"/>
  <c r="I49" i="20"/>
  <c r="I84" i="20"/>
  <c r="F60" i="20"/>
  <c r="F95" i="20"/>
  <c r="F24" i="20"/>
  <c r="I34" i="20"/>
  <c r="I105" i="20"/>
  <c r="I70" i="20"/>
  <c r="I18" i="20"/>
  <c r="I89" i="20"/>
  <c r="I54" i="20"/>
  <c r="F9" i="20"/>
  <c r="F45" i="20"/>
  <c r="F80" i="20"/>
  <c r="I33" i="20"/>
  <c r="I104" i="20"/>
  <c r="I69" i="20"/>
  <c r="F33" i="20"/>
  <c r="F69" i="20"/>
  <c r="F104" i="20"/>
  <c r="I95" i="20"/>
  <c r="I24" i="20"/>
  <c r="I60" i="20"/>
  <c r="I7" i="20"/>
  <c r="I43" i="20"/>
  <c r="I78" i="20"/>
  <c r="F52" i="20"/>
  <c r="F87" i="20"/>
  <c r="F16" i="20"/>
  <c r="F13" i="20"/>
  <c r="F84" i="20"/>
  <c r="F49" i="20"/>
  <c r="F25" i="20"/>
  <c r="F61" i="20"/>
  <c r="F96" i="20"/>
  <c r="I22" i="20"/>
  <c r="I93" i="20"/>
  <c r="I58" i="20"/>
  <c r="I98" i="20"/>
  <c r="I63" i="20"/>
  <c r="I27" i="20"/>
  <c r="I59" i="20"/>
  <c r="I23" i="20"/>
  <c r="I94" i="20"/>
  <c r="F63" i="20"/>
  <c r="F98" i="20"/>
  <c r="F27" i="20"/>
  <c r="I106" i="20"/>
  <c r="I71" i="20"/>
  <c r="I35" i="20"/>
  <c r="I99" i="20"/>
  <c r="I64" i="20"/>
  <c r="I28" i="20"/>
  <c r="I12" i="20"/>
  <c r="I83" i="20"/>
  <c r="I48" i="20"/>
  <c r="I65" i="20"/>
  <c r="I100" i="20"/>
  <c r="I29" i="20"/>
  <c r="F47" i="20"/>
  <c r="F11" i="20"/>
  <c r="F82" i="20"/>
  <c r="I90" i="20"/>
  <c r="I55" i="20"/>
  <c r="I19" i="20"/>
  <c r="F43" i="20"/>
  <c r="F7" i="20"/>
  <c r="F78" i="20"/>
  <c r="F29" i="20"/>
  <c r="F100" i="20"/>
  <c r="F65" i="20"/>
  <c r="I82" i="20"/>
  <c r="I47" i="20"/>
  <c r="I11" i="20"/>
  <c r="F68" i="20"/>
  <c r="F103" i="20"/>
  <c r="F32" i="20"/>
  <c r="F17" i="20"/>
  <c r="F53" i="20"/>
  <c r="F88" i="20"/>
  <c r="I67" i="20"/>
  <c r="I102" i="20"/>
  <c r="I31" i="20"/>
  <c r="I26" i="20"/>
  <c r="I97" i="20"/>
  <c r="I62" i="20"/>
  <c r="I21" i="20"/>
  <c r="I57" i="20"/>
  <c r="I92" i="20"/>
  <c r="F10" i="20"/>
  <c r="F46" i="20"/>
  <c r="F81" i="20"/>
  <c r="F26" i="20"/>
  <c r="F62" i="20"/>
  <c r="F97" i="20"/>
  <c r="I88" i="20"/>
  <c r="I17" i="20"/>
  <c r="I53" i="20"/>
  <c r="F22" i="20"/>
  <c r="F58" i="20"/>
  <c r="F93" i="20"/>
  <c r="I51" i="20"/>
  <c r="I15" i="20"/>
  <c r="I86" i="20"/>
  <c r="F30" i="20"/>
  <c r="F66" i="20"/>
  <c r="F101" i="20"/>
  <c r="F44" i="20"/>
  <c r="F79" i="20"/>
  <c r="F8" i="20"/>
  <c r="F55" i="20"/>
  <c r="F90" i="20"/>
  <c r="F19" i="20"/>
  <c r="F31" i="20"/>
  <c r="F67" i="20"/>
  <c r="F102" i="20"/>
  <c r="F48" i="20"/>
  <c r="F83" i="20"/>
  <c r="F12" i="20"/>
  <c r="I87" i="20"/>
  <c r="I16" i="20"/>
  <c r="I52" i="20"/>
  <c r="I10" i="20"/>
  <c r="I81" i="20"/>
  <c r="I46" i="20"/>
  <c r="F35" i="20"/>
  <c r="F71" i="20"/>
  <c r="F106" i="20"/>
  <c r="F51" i="20"/>
  <c r="F15" i="20"/>
  <c r="F86" i="20"/>
  <c r="F56" i="20"/>
  <c r="F91" i="20"/>
  <c r="F20" i="20"/>
  <c r="I20" i="20"/>
  <c r="I91" i="20"/>
  <c r="I56" i="20"/>
  <c r="I80" i="20"/>
  <c r="I9" i="20"/>
  <c r="I45" i="20"/>
  <c r="I101" i="20"/>
  <c r="I30" i="20"/>
  <c r="I66" i="20"/>
  <c r="F18" i="20"/>
  <c r="F54" i="20"/>
  <c r="F89" i="20"/>
  <c r="I85" i="20"/>
  <c r="I14" i="20"/>
  <c r="I50" i="20"/>
  <c r="F23" i="20"/>
  <c r="F59" i="20"/>
  <c r="F94" i="20"/>
  <c r="F14" i="20"/>
  <c r="F50" i="20"/>
  <c r="F85" i="20"/>
  <c r="I79" i="20"/>
  <c r="I44" i="20"/>
  <c r="I8" i="20"/>
  <c r="I96" i="20"/>
  <c r="I61" i="20"/>
  <c r="I25" i="20"/>
  <c r="F70" i="20"/>
  <c r="F105" i="20"/>
  <c r="F34" i="20"/>
  <c r="I103" i="20"/>
  <c r="I32" i="20"/>
  <c r="I68" i="20"/>
  <c r="I88" i="18"/>
  <c r="I53" i="18"/>
  <c r="I45" i="18"/>
  <c r="I9" i="18"/>
  <c r="I86" i="18"/>
  <c r="I69" i="18"/>
  <c r="I104" i="18"/>
  <c r="I106" i="18"/>
  <c r="I35" i="18"/>
  <c r="F51" i="18"/>
  <c r="I90" i="18"/>
  <c r="I19" i="18"/>
  <c r="F29" i="18"/>
  <c r="F97" i="18"/>
  <c r="F26" i="18"/>
  <c r="I96" i="18"/>
  <c r="I25" i="18"/>
  <c r="I20" i="18"/>
  <c r="I105" i="18"/>
  <c r="I34" i="18"/>
  <c r="I89" i="18"/>
  <c r="I81" i="18"/>
  <c r="I46" i="18"/>
  <c r="I10" i="18"/>
  <c r="F61" i="18"/>
  <c r="I82" i="18"/>
  <c r="I11" i="18"/>
  <c r="F88" i="18"/>
  <c r="F58" i="18"/>
  <c r="F93" i="18"/>
  <c r="F22" i="18"/>
  <c r="I66" i="18"/>
  <c r="I30" i="18"/>
  <c r="F45" i="18"/>
  <c r="I78" i="18"/>
  <c r="F87" i="18"/>
  <c r="F52" i="18"/>
  <c r="F49" i="18"/>
  <c r="F84" i="18"/>
  <c r="F13" i="18"/>
  <c r="F60" i="18"/>
  <c r="F24" i="18"/>
  <c r="F79" i="18"/>
  <c r="F8" i="18"/>
  <c r="I48" i="18"/>
  <c r="F46" i="18"/>
  <c r="F81" i="18"/>
  <c r="F10" i="18"/>
  <c r="F56" i="18"/>
  <c r="F20" i="18"/>
  <c r="F57" i="18"/>
  <c r="F92" i="18"/>
  <c r="F21" i="18"/>
  <c r="F28" i="18"/>
  <c r="F83" i="18"/>
  <c r="F48" i="18"/>
  <c r="F12" i="18"/>
  <c r="F54" i="18"/>
  <c r="F89" i="18"/>
  <c r="F18" i="18"/>
  <c r="I87" i="18"/>
  <c r="I16" i="18"/>
  <c r="F101" i="18"/>
  <c r="I95" i="18"/>
  <c r="I60" i="18"/>
  <c r="I24" i="18"/>
  <c r="I84" i="18"/>
  <c r="I49" i="18"/>
  <c r="I58" i="18"/>
  <c r="I22" i="18"/>
  <c r="I63" i="18"/>
  <c r="I94" i="18"/>
  <c r="I59" i="18"/>
  <c r="I23" i="18"/>
  <c r="F98" i="18"/>
  <c r="F63" i="18"/>
  <c r="I50" i="18"/>
  <c r="I14" i="18"/>
  <c r="I64" i="18"/>
  <c r="I99" i="18"/>
  <c r="I57" i="18"/>
  <c r="I92" i="18"/>
  <c r="I21" i="18"/>
  <c r="F85" i="18"/>
  <c r="F14" i="18"/>
  <c r="F71" i="18"/>
  <c r="F106" i="18"/>
  <c r="F35" i="18"/>
  <c r="I100" i="18"/>
  <c r="I65" i="18"/>
  <c r="F82" i="18"/>
  <c r="F47" i="18"/>
  <c r="F11" i="18"/>
  <c r="I79" i="18"/>
  <c r="I8" i="18"/>
  <c r="F90" i="18"/>
  <c r="F19" i="18"/>
  <c r="F103" i="18"/>
  <c r="F68" i="18"/>
  <c r="F32" i="18"/>
  <c r="F70" i="18"/>
  <c r="F105" i="18"/>
  <c r="F34" i="18"/>
  <c r="F67" i="18"/>
  <c r="F102" i="18"/>
  <c r="F31" i="18"/>
  <c r="F104" i="18"/>
  <c r="F33" i="18"/>
  <c r="I62" i="18"/>
  <c r="I97" i="18"/>
  <c r="I26" i="18"/>
  <c r="F94" i="18"/>
  <c r="F59" i="18"/>
  <c r="F23" i="18"/>
  <c r="F78" i="18"/>
  <c r="F43" i="18"/>
  <c r="F7" i="18"/>
  <c r="I102" i="18"/>
  <c r="I31" i="18"/>
  <c r="I68" i="18"/>
  <c r="I103" i="18"/>
  <c r="C51" i="6"/>
  <c r="C55" i="6"/>
  <c r="C47" i="6"/>
  <c r="C43" i="6"/>
  <c r="C59" i="6"/>
  <c r="C64" i="6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D62" i="6"/>
  <c r="C65" i="6"/>
  <c r="C63" i="6"/>
  <c r="C60" i="6"/>
  <c r="C58" i="6"/>
  <c r="C56" i="6"/>
  <c r="C54" i="6"/>
  <c r="C52" i="6"/>
  <c r="C50" i="6"/>
  <c r="C48" i="6"/>
  <c r="E63" i="6"/>
  <c r="C46" i="6"/>
  <c r="E62" i="6"/>
  <c r="C44" i="6"/>
  <c r="C42" i="6"/>
  <c r="F62" i="6"/>
  <c r="F32" i="6"/>
  <c r="E32" i="6"/>
  <c r="D29" i="6"/>
  <c r="C32" i="6"/>
  <c r="C30" i="6"/>
  <c r="C27" i="6"/>
  <c r="C23" i="6"/>
  <c r="C19" i="6"/>
  <c r="C15" i="6"/>
  <c r="C11" i="6"/>
  <c r="I93" i="18" l="1"/>
  <c r="F30" i="18"/>
  <c r="I101" i="18"/>
  <c r="I44" i="18"/>
  <c r="F100" i="18"/>
  <c r="I85" i="18"/>
  <c r="F15" i="18"/>
  <c r="I17" i="18"/>
  <c r="F50" i="18"/>
  <c r="F16" i="18"/>
  <c r="I70" i="18"/>
  <c r="I27" i="18"/>
  <c r="F64" i="18"/>
  <c r="I12" i="18"/>
  <c r="F86" i="18"/>
  <c r="F80" i="18"/>
  <c r="I91" i="18"/>
  <c r="I18" i="18"/>
  <c r="E22" i="16"/>
  <c r="E57" i="13"/>
  <c r="E92" i="13"/>
  <c r="E22" i="13"/>
  <c r="E21" i="14"/>
  <c r="E10" i="16"/>
  <c r="E45" i="13"/>
  <c r="E80" i="13"/>
  <c r="E10" i="13"/>
  <c r="E9" i="14"/>
  <c r="E26" i="16"/>
  <c r="E61" i="13"/>
  <c r="E96" i="13"/>
  <c r="E26" i="13"/>
  <c r="E25" i="14"/>
  <c r="E7" i="16"/>
  <c r="E42" i="13"/>
  <c r="E7" i="13"/>
  <c r="E77" i="13"/>
  <c r="E6" i="14"/>
  <c r="E35" i="16"/>
  <c r="E105" i="13"/>
  <c r="E70" i="13"/>
  <c r="E35" i="13"/>
  <c r="E34" i="14"/>
  <c r="E14" i="16"/>
  <c r="E49" i="13"/>
  <c r="E14" i="13"/>
  <c r="E84" i="13"/>
  <c r="E13" i="14"/>
  <c r="E30" i="16"/>
  <c r="E65" i="13"/>
  <c r="E30" i="13"/>
  <c r="E100" i="13"/>
  <c r="E29" i="14"/>
  <c r="E11" i="16"/>
  <c r="E81" i="13"/>
  <c r="E46" i="13"/>
  <c r="E11" i="13"/>
  <c r="E10" i="14"/>
  <c r="E23" i="16"/>
  <c r="E93" i="13"/>
  <c r="E58" i="13"/>
  <c r="E23" i="13"/>
  <c r="E22" i="14"/>
  <c r="E28" i="16"/>
  <c r="E28" i="13"/>
  <c r="E98" i="13"/>
  <c r="E63" i="13"/>
  <c r="E27" i="14"/>
  <c r="F9" i="18"/>
  <c r="E18" i="16"/>
  <c r="E53" i="13"/>
  <c r="E88" i="13"/>
  <c r="E18" i="13"/>
  <c r="E17" i="14"/>
  <c r="E34" i="16"/>
  <c r="E69" i="13"/>
  <c r="E104" i="13"/>
  <c r="E34" i="13"/>
  <c r="E33" i="14"/>
  <c r="E15" i="16"/>
  <c r="E85" i="13"/>
  <c r="E50" i="13"/>
  <c r="E15" i="13"/>
  <c r="E14" i="14"/>
  <c r="E19" i="16"/>
  <c r="E89" i="13"/>
  <c r="E54" i="13"/>
  <c r="E19" i="13"/>
  <c r="E18" i="14"/>
  <c r="E27" i="16"/>
  <c r="E97" i="13"/>
  <c r="E62" i="13"/>
  <c r="E27" i="13"/>
  <c r="E26" i="14"/>
  <c r="E31" i="16"/>
  <c r="E101" i="13"/>
  <c r="E66" i="13"/>
  <c r="E31" i="13"/>
  <c r="E30" i="14"/>
  <c r="E8" i="16"/>
  <c r="E8" i="13"/>
  <c r="E78" i="13"/>
  <c r="E43" i="13"/>
  <c r="E7" i="14"/>
  <c r="E12" i="16"/>
  <c r="E12" i="13"/>
  <c r="E82" i="13"/>
  <c r="E47" i="13"/>
  <c r="E11" i="14"/>
  <c r="E16" i="16"/>
  <c r="E86" i="13"/>
  <c r="E16" i="13"/>
  <c r="E51" i="13"/>
  <c r="E15" i="14"/>
  <c r="E20" i="16"/>
  <c r="E55" i="13"/>
  <c r="E20" i="13"/>
  <c r="E90" i="13"/>
  <c r="E19" i="14"/>
  <c r="E24" i="16"/>
  <c r="E24" i="13"/>
  <c r="E94" i="13"/>
  <c r="E59" i="13"/>
  <c r="E23" i="14"/>
  <c r="E32" i="16"/>
  <c r="E102" i="13"/>
  <c r="E32" i="13"/>
  <c r="E67" i="13"/>
  <c r="E31" i="14"/>
  <c r="E9" i="16"/>
  <c r="E44" i="13"/>
  <c r="E9" i="13"/>
  <c r="E79" i="13"/>
  <c r="E8" i="14"/>
  <c r="E13" i="16"/>
  <c r="E13" i="13"/>
  <c r="E83" i="13"/>
  <c r="E48" i="13"/>
  <c r="E12" i="14"/>
  <c r="E17" i="16"/>
  <c r="E87" i="13"/>
  <c r="E17" i="13"/>
  <c r="E52" i="13"/>
  <c r="E16" i="14"/>
  <c r="E21" i="16"/>
  <c r="E91" i="13"/>
  <c r="E56" i="13"/>
  <c r="E21" i="13"/>
  <c r="E20" i="14"/>
  <c r="E25" i="16"/>
  <c r="E60" i="13"/>
  <c r="E25" i="13"/>
  <c r="E95" i="13"/>
  <c r="E24" i="14"/>
  <c r="E29" i="16"/>
  <c r="E29" i="13"/>
  <c r="E99" i="13"/>
  <c r="E64" i="13"/>
  <c r="E28" i="14"/>
  <c r="E33" i="16"/>
  <c r="E103" i="13"/>
  <c r="E33" i="13"/>
  <c r="E68" i="13"/>
  <c r="E32" i="14"/>
  <c r="F128" i="15"/>
  <c r="F91" i="15"/>
  <c r="F52" i="15"/>
  <c r="F15" i="15"/>
  <c r="F140" i="15"/>
  <c r="F64" i="15"/>
  <c r="F103" i="15"/>
  <c r="F27" i="15"/>
  <c r="F88" i="15"/>
  <c r="F49" i="15"/>
  <c r="F125" i="15"/>
  <c r="F12" i="15"/>
  <c r="F96" i="15"/>
  <c r="F57" i="15"/>
  <c r="F133" i="15"/>
  <c r="F20" i="15"/>
  <c r="F85" i="15"/>
  <c r="F122" i="15"/>
  <c r="F9" i="15"/>
  <c r="F46" i="15"/>
  <c r="F126" i="15"/>
  <c r="F89" i="15"/>
  <c r="F13" i="15"/>
  <c r="F50" i="15"/>
  <c r="F54" i="15"/>
  <c r="F17" i="15"/>
  <c r="F130" i="15"/>
  <c r="F93" i="15"/>
  <c r="F21" i="15"/>
  <c r="F97" i="15"/>
  <c r="F58" i="15"/>
  <c r="F134" i="15"/>
  <c r="F138" i="15"/>
  <c r="F101" i="15"/>
  <c r="F25" i="15"/>
  <c r="F62" i="15"/>
  <c r="F142" i="15"/>
  <c r="F105" i="15"/>
  <c r="F29" i="15"/>
  <c r="F66" i="15"/>
  <c r="F37" i="15"/>
  <c r="F74" i="15"/>
  <c r="F150" i="15"/>
  <c r="F113" i="15"/>
  <c r="F10" i="15"/>
  <c r="F86" i="15"/>
  <c r="F123" i="15"/>
  <c r="F47" i="15"/>
  <c r="F127" i="15"/>
  <c r="F90" i="15"/>
  <c r="F51" i="15"/>
  <c r="F14" i="15"/>
  <c r="F131" i="15"/>
  <c r="F94" i="15"/>
  <c r="F18" i="15"/>
  <c r="F55" i="15"/>
  <c r="F59" i="15"/>
  <c r="F135" i="15"/>
  <c r="F22" i="15"/>
  <c r="F98" i="15"/>
  <c r="F139" i="15"/>
  <c r="F63" i="15"/>
  <c r="F102" i="15"/>
  <c r="F26" i="15"/>
  <c r="F143" i="15"/>
  <c r="F106" i="15"/>
  <c r="F67" i="15"/>
  <c r="F30" i="15"/>
  <c r="F147" i="15"/>
  <c r="F110" i="15"/>
  <c r="F71" i="15"/>
  <c r="F34" i="15"/>
  <c r="F124" i="15"/>
  <c r="F48" i="15"/>
  <c r="F87" i="15"/>
  <c r="F11" i="15"/>
  <c r="F144" i="15"/>
  <c r="F31" i="15"/>
  <c r="F107" i="15"/>
  <c r="F68" i="15"/>
  <c r="F148" i="15"/>
  <c r="F111" i="15"/>
  <c r="F72" i="15"/>
  <c r="F35" i="15"/>
  <c r="F132" i="15"/>
  <c r="F95" i="15"/>
  <c r="F19" i="15"/>
  <c r="F56" i="15"/>
  <c r="F92" i="15"/>
  <c r="F53" i="15"/>
  <c r="F129" i="15"/>
  <c r="F16" i="15"/>
  <c r="F100" i="15"/>
  <c r="F61" i="15"/>
  <c r="F137" i="15"/>
  <c r="F24" i="15"/>
  <c r="F104" i="15"/>
  <c r="F65" i="15"/>
  <c r="F28" i="15"/>
  <c r="F141" i="15"/>
  <c r="F108" i="15"/>
  <c r="F69" i="15"/>
  <c r="F145" i="15"/>
  <c r="F32" i="15"/>
  <c r="F112" i="15"/>
  <c r="F73" i="15"/>
  <c r="F149" i="15"/>
  <c r="F36" i="15"/>
  <c r="F136" i="15"/>
  <c r="F99" i="15"/>
  <c r="F23" i="15"/>
  <c r="F60" i="15"/>
  <c r="F70" i="15"/>
  <c r="F33" i="15"/>
  <c r="F109" i="15"/>
  <c r="F146" i="15"/>
  <c r="F65" i="6"/>
  <c r="E65" i="6"/>
  <c r="C25" i="6"/>
  <c r="C21" i="6"/>
  <c r="C17" i="6"/>
  <c r="C13" i="6"/>
  <c r="C9" i="6"/>
  <c r="E25" i="6"/>
  <c r="E21" i="6"/>
  <c r="E12" i="6"/>
  <c r="E13" i="6"/>
  <c r="F12" i="6"/>
  <c r="F8" i="6"/>
  <c r="E20" i="6"/>
  <c r="B12" i="1"/>
  <c r="B11" i="1"/>
  <c r="B10" i="1"/>
  <c r="B9" i="1"/>
  <c r="B8" i="1"/>
  <c r="B7" i="1"/>
  <c r="E103" i="19" l="1"/>
  <c r="E139" i="19"/>
  <c r="E27" i="19"/>
  <c r="E64" i="19"/>
  <c r="E95" i="17"/>
  <c r="E60" i="17"/>
  <c r="E25" i="17"/>
  <c r="E87" i="19"/>
  <c r="E11" i="19"/>
  <c r="E123" i="19"/>
  <c r="E80" i="18" s="1"/>
  <c r="E48" i="19"/>
  <c r="E79" i="17"/>
  <c r="E44" i="17"/>
  <c r="E9" i="17"/>
  <c r="E94" i="19"/>
  <c r="E55" i="19"/>
  <c r="E18" i="19"/>
  <c r="E130" i="19"/>
  <c r="E51" i="17"/>
  <c r="E86" i="17"/>
  <c r="E16" i="17"/>
  <c r="E66" i="19"/>
  <c r="E105" i="19"/>
  <c r="E29" i="19"/>
  <c r="E141" i="19"/>
  <c r="E62" i="17"/>
  <c r="E63" i="18" s="1"/>
  <c r="E97" i="17"/>
  <c r="E27" i="17"/>
  <c r="E132" i="19"/>
  <c r="E96" i="19"/>
  <c r="E20" i="19"/>
  <c r="E57" i="19"/>
  <c r="E88" i="17"/>
  <c r="E53" i="17"/>
  <c r="E18" i="17"/>
  <c r="E50" i="19"/>
  <c r="E89" i="19"/>
  <c r="E13" i="19"/>
  <c r="E125" i="19"/>
  <c r="E46" i="17"/>
  <c r="E81" i="17"/>
  <c r="E11" i="17"/>
  <c r="E85" i="19"/>
  <c r="E46" i="19"/>
  <c r="E9" i="19"/>
  <c r="E121" i="19"/>
  <c r="E42" i="17"/>
  <c r="E77" i="17"/>
  <c r="E76" i="16"/>
  <c r="E7" i="17"/>
  <c r="E99" i="19"/>
  <c r="E60" i="19"/>
  <c r="E23" i="19"/>
  <c r="E135" i="19"/>
  <c r="E21" i="18" s="1"/>
  <c r="E91" i="17"/>
  <c r="E56" i="17"/>
  <c r="E21" i="17"/>
  <c r="E110" i="19"/>
  <c r="E71" i="19"/>
  <c r="E34" i="19"/>
  <c r="E146" i="19"/>
  <c r="E32" i="18" s="1"/>
  <c r="E67" i="17"/>
  <c r="E102" i="17"/>
  <c r="E32" i="17"/>
  <c r="E90" i="19"/>
  <c r="E51" i="19"/>
  <c r="E14" i="19"/>
  <c r="E126" i="19"/>
  <c r="E47" i="17"/>
  <c r="E82" i="17"/>
  <c r="E12" i="17"/>
  <c r="E58" i="19"/>
  <c r="E97" i="19"/>
  <c r="E133" i="19"/>
  <c r="E55" i="18" s="1"/>
  <c r="E21" i="19"/>
  <c r="E54" i="17"/>
  <c r="E89" i="17"/>
  <c r="E19" i="17"/>
  <c r="E108" i="19"/>
  <c r="E144" i="19"/>
  <c r="E69" i="19"/>
  <c r="E32" i="19"/>
  <c r="E65" i="17"/>
  <c r="E100" i="17"/>
  <c r="E30" i="17"/>
  <c r="E140" i="19"/>
  <c r="E62" i="18" s="1"/>
  <c r="E104" i="19"/>
  <c r="E28" i="19"/>
  <c r="E65" i="19"/>
  <c r="E96" i="17"/>
  <c r="E61" i="17"/>
  <c r="E26" i="17"/>
  <c r="E111" i="19"/>
  <c r="E147" i="19"/>
  <c r="E104" i="18" s="1"/>
  <c r="E35" i="19"/>
  <c r="E72" i="19"/>
  <c r="E103" i="17"/>
  <c r="E68" i="17"/>
  <c r="E33" i="17"/>
  <c r="E95" i="19"/>
  <c r="E131" i="19"/>
  <c r="E19" i="19"/>
  <c r="E56" i="19"/>
  <c r="E87" i="17"/>
  <c r="E52" i="17"/>
  <c r="E17" i="17"/>
  <c r="E102" i="19"/>
  <c r="E63" i="19"/>
  <c r="E26" i="19"/>
  <c r="E138" i="19"/>
  <c r="E95" i="18" s="1"/>
  <c r="E59" i="17"/>
  <c r="E94" i="17"/>
  <c r="E24" i="17"/>
  <c r="E86" i="19"/>
  <c r="E47" i="19"/>
  <c r="E10" i="19"/>
  <c r="E122" i="19"/>
  <c r="E79" i="18" s="1"/>
  <c r="E43" i="17"/>
  <c r="E78" i="17"/>
  <c r="E8" i="17"/>
  <c r="E54" i="19"/>
  <c r="E93" i="19"/>
  <c r="E129" i="19"/>
  <c r="E17" i="19"/>
  <c r="E50" i="17"/>
  <c r="E51" i="18" s="1"/>
  <c r="E85" i="17"/>
  <c r="E86" i="18" s="1"/>
  <c r="E15" i="17"/>
  <c r="E106" i="19"/>
  <c r="E67" i="19"/>
  <c r="E30" i="19"/>
  <c r="E142" i="19"/>
  <c r="E63" i="17"/>
  <c r="E98" i="17"/>
  <c r="E99" i="18" s="1"/>
  <c r="E28" i="17"/>
  <c r="E28" i="18" s="1"/>
  <c r="E92" i="19"/>
  <c r="E128" i="19"/>
  <c r="E53" i="19"/>
  <c r="E16" i="19"/>
  <c r="E84" i="17"/>
  <c r="E49" i="17"/>
  <c r="E14" i="17"/>
  <c r="E124" i="19"/>
  <c r="E88" i="19"/>
  <c r="E12" i="19"/>
  <c r="E49" i="19"/>
  <c r="E80" i="17"/>
  <c r="E45" i="17"/>
  <c r="E10" i="17"/>
  <c r="E107" i="19"/>
  <c r="E68" i="19"/>
  <c r="E143" i="19"/>
  <c r="E31" i="19"/>
  <c r="E99" i="17"/>
  <c r="E64" i="17"/>
  <c r="E65" i="18" s="1"/>
  <c r="E29" i="17"/>
  <c r="E91" i="19"/>
  <c r="E52" i="19"/>
  <c r="E127" i="19"/>
  <c r="E49" i="18" s="1"/>
  <c r="E15" i="19"/>
  <c r="E83" i="17"/>
  <c r="E48" i="17"/>
  <c r="E13" i="17"/>
  <c r="E98" i="19"/>
  <c r="E59" i="19"/>
  <c r="E22" i="19"/>
  <c r="E134" i="19"/>
  <c r="E56" i="18" s="1"/>
  <c r="E55" i="17"/>
  <c r="E90" i="17"/>
  <c r="E20" i="17"/>
  <c r="E70" i="19"/>
  <c r="E109" i="19"/>
  <c r="E145" i="19"/>
  <c r="E33" i="19"/>
  <c r="E66" i="17"/>
  <c r="E67" i="18" s="1"/>
  <c r="E101" i="17"/>
  <c r="E31" i="17"/>
  <c r="E148" i="19"/>
  <c r="E34" i="18" s="1"/>
  <c r="E112" i="19"/>
  <c r="E36" i="19"/>
  <c r="E73" i="19"/>
  <c r="E69" i="17"/>
  <c r="E104" i="17"/>
  <c r="E34" i="17"/>
  <c r="E62" i="19"/>
  <c r="E101" i="19"/>
  <c r="E25" i="19"/>
  <c r="E137" i="19"/>
  <c r="E58" i="17"/>
  <c r="E93" i="17"/>
  <c r="E23" i="17"/>
  <c r="E23" i="18" s="1"/>
  <c r="E74" i="19"/>
  <c r="E113" i="19"/>
  <c r="E149" i="19"/>
  <c r="E37" i="19"/>
  <c r="E70" i="17"/>
  <c r="E105" i="17"/>
  <c r="E35" i="17"/>
  <c r="E100" i="19"/>
  <c r="E136" i="19"/>
  <c r="E93" i="18" s="1"/>
  <c r="E61" i="19"/>
  <c r="E24" i="19"/>
  <c r="E57" i="17"/>
  <c r="E58" i="18" s="1"/>
  <c r="E92" i="17"/>
  <c r="E22" i="17"/>
  <c r="E26" i="20"/>
  <c r="E62" i="20"/>
  <c r="E97" i="20"/>
  <c r="E70" i="20"/>
  <c r="E105" i="20"/>
  <c r="E34" i="20"/>
  <c r="E66" i="20"/>
  <c r="E101" i="20"/>
  <c r="E30" i="20"/>
  <c r="E93" i="20"/>
  <c r="E22" i="20"/>
  <c r="E58" i="20"/>
  <c r="E14" i="20"/>
  <c r="E50" i="20"/>
  <c r="E85" i="20"/>
  <c r="E8" i="20"/>
  <c r="E44" i="20"/>
  <c r="E79" i="20"/>
  <c r="E35" i="20"/>
  <c r="E106" i="20"/>
  <c r="E71" i="20"/>
  <c r="E15" i="20"/>
  <c r="E51" i="20"/>
  <c r="E86" i="20"/>
  <c r="E89" i="20"/>
  <c r="E18" i="20"/>
  <c r="E54" i="20"/>
  <c r="E10" i="20"/>
  <c r="E46" i="20"/>
  <c r="E81" i="20"/>
  <c r="E31" i="20"/>
  <c r="E67" i="20"/>
  <c r="E102" i="20"/>
  <c r="E90" i="20"/>
  <c r="E19" i="20"/>
  <c r="E55" i="20"/>
  <c r="E20" i="20"/>
  <c r="E56" i="20"/>
  <c r="E91" i="20"/>
  <c r="E43" i="20"/>
  <c r="E78" i="20"/>
  <c r="E7" i="20"/>
  <c r="E57" i="20"/>
  <c r="E21" i="20"/>
  <c r="E92" i="20"/>
  <c r="E53" i="20"/>
  <c r="E17" i="20"/>
  <c r="E88" i="20"/>
  <c r="E69" i="20"/>
  <c r="E33" i="20"/>
  <c r="E104" i="20"/>
  <c r="E65" i="20"/>
  <c r="E29" i="20"/>
  <c r="E100" i="20"/>
  <c r="E80" i="20"/>
  <c r="E9" i="20"/>
  <c r="E45" i="20"/>
  <c r="E32" i="20"/>
  <c r="E103" i="20"/>
  <c r="E68" i="20"/>
  <c r="E28" i="20"/>
  <c r="E64" i="20"/>
  <c r="E99" i="20"/>
  <c r="E95" i="20"/>
  <c r="E60" i="20"/>
  <c r="E24" i="20"/>
  <c r="E87" i="20"/>
  <c r="E16" i="20"/>
  <c r="E52" i="20"/>
  <c r="E48" i="20"/>
  <c r="E12" i="20"/>
  <c r="E83" i="20"/>
  <c r="E98" i="20"/>
  <c r="E27" i="20"/>
  <c r="E63" i="20"/>
  <c r="E59" i="20"/>
  <c r="E94" i="20"/>
  <c r="E23" i="20"/>
  <c r="E11" i="20"/>
  <c r="E82" i="20"/>
  <c r="E47" i="20"/>
  <c r="E96" i="20"/>
  <c r="E61" i="20"/>
  <c r="E25" i="20"/>
  <c r="E49" i="20"/>
  <c r="E13" i="20"/>
  <c r="E84" i="20"/>
  <c r="E33" i="18"/>
  <c r="E92" i="18"/>
  <c r="E100" i="18"/>
  <c r="E29" i="18"/>
  <c r="E25" i="18"/>
  <c r="E60" i="18"/>
  <c r="E8" i="18"/>
  <c r="E106" i="18"/>
  <c r="E19" i="18"/>
  <c r="E15" i="18"/>
  <c r="E10" i="18"/>
  <c r="E70" i="18"/>
  <c r="E66" i="18"/>
  <c r="E30" i="18"/>
  <c r="E97" i="18"/>
  <c r="E50" i="18"/>
  <c r="E14" i="18"/>
  <c r="E27" i="18"/>
  <c r="E94" i="18"/>
  <c r="E78" i="18"/>
  <c r="E7" i="18"/>
  <c r="E18" i="18"/>
  <c r="E88" i="18"/>
  <c r="E17" i="18"/>
  <c r="E48" i="18"/>
  <c r="E82" i="18"/>
  <c r="E47" i="18"/>
  <c r="E9" i="18"/>
  <c r="E103" i="18"/>
  <c r="E68" i="18"/>
  <c r="E87" i="18"/>
  <c r="G33" i="9"/>
  <c r="G29" i="9"/>
  <c r="G25" i="9"/>
  <c r="G21" i="9"/>
  <c r="G17" i="9"/>
  <c r="G13" i="9"/>
  <c r="G9" i="9"/>
  <c r="G32" i="9"/>
  <c r="G28" i="9"/>
  <c r="G24" i="9"/>
  <c r="G20" i="9"/>
  <c r="G16" i="9"/>
  <c r="G12" i="9"/>
  <c r="G8" i="9"/>
  <c r="G35" i="9"/>
  <c r="G31" i="9"/>
  <c r="G27" i="9"/>
  <c r="G23" i="9"/>
  <c r="G19" i="9"/>
  <c r="G15" i="9"/>
  <c r="G11" i="9"/>
  <c r="G7" i="9"/>
  <c r="G34" i="9"/>
  <c r="G30" i="9"/>
  <c r="G26" i="9"/>
  <c r="G22" i="9"/>
  <c r="G18" i="9"/>
  <c r="G14" i="9"/>
  <c r="G10" i="9"/>
  <c r="F29" i="6"/>
  <c r="E30" i="6"/>
  <c r="E29" i="6"/>
  <c r="E84" i="18" l="1"/>
  <c r="E91" i="18"/>
  <c r="E105" i="18"/>
  <c r="E22" i="18"/>
  <c r="E59" i="18"/>
  <c r="E85" i="18"/>
  <c r="E64" i="18"/>
  <c r="E12" i="18"/>
  <c r="E43" i="18"/>
  <c r="E11" i="18"/>
  <c r="E52" i="18"/>
  <c r="E61" i="18"/>
  <c r="E35" i="18"/>
  <c r="E89" i="18"/>
  <c r="E98" i="18"/>
  <c r="E81" i="18"/>
  <c r="E46" i="18"/>
  <c r="E90" i="18"/>
  <c r="E57" i="18"/>
  <c r="E69" i="18"/>
  <c r="E16" i="18"/>
  <c r="E26" i="18"/>
  <c r="E96" i="18"/>
  <c r="E31" i="18"/>
  <c r="E101" i="18"/>
  <c r="E13" i="18"/>
  <c r="E83" i="18"/>
  <c r="E20" i="18"/>
  <c r="E102" i="18"/>
  <c r="E71" i="18"/>
  <c r="E24" i="18"/>
  <c r="E44" i="18"/>
  <c r="E53" i="18"/>
  <c r="E54" i="18"/>
  <c r="E45" i="18"/>
  <c r="G7" i="16"/>
  <c r="G7" i="13"/>
  <c r="G77" i="13"/>
  <c r="G42" i="13"/>
  <c r="G6" i="14"/>
  <c r="G8" i="16"/>
  <c r="G8" i="13"/>
  <c r="G43" i="13"/>
  <c r="G78" i="13"/>
  <c r="G7" i="14"/>
  <c r="G29" i="16"/>
  <c r="G99" i="13"/>
  <c r="G29" i="13"/>
  <c r="G64" i="13"/>
  <c r="G28" i="14"/>
  <c r="G10" i="16"/>
  <c r="G10" i="13"/>
  <c r="G45" i="13"/>
  <c r="G80" i="13"/>
  <c r="G9" i="14"/>
  <c r="G26" i="16"/>
  <c r="G26" i="13"/>
  <c r="G61" i="13"/>
  <c r="G96" i="13"/>
  <c r="G25" i="14"/>
  <c r="G11" i="16"/>
  <c r="G11" i="13"/>
  <c r="G81" i="13"/>
  <c r="G46" i="13"/>
  <c r="G10" i="14"/>
  <c r="G27" i="16"/>
  <c r="G97" i="13"/>
  <c r="G62" i="13"/>
  <c r="G27" i="13"/>
  <c r="G26" i="14"/>
  <c r="G12" i="16"/>
  <c r="G12" i="13"/>
  <c r="G47" i="13"/>
  <c r="G82" i="13"/>
  <c r="G11" i="14"/>
  <c r="G28" i="16"/>
  <c r="G63" i="13"/>
  <c r="G28" i="13"/>
  <c r="G98" i="13"/>
  <c r="G27" i="14"/>
  <c r="G17" i="16"/>
  <c r="G17" i="13"/>
  <c r="G87" i="13"/>
  <c r="G52" i="13"/>
  <c r="G16" i="14"/>
  <c r="G33" i="16"/>
  <c r="G103" i="13"/>
  <c r="G33" i="13"/>
  <c r="G68" i="13"/>
  <c r="G32" i="14"/>
  <c r="G22" i="16"/>
  <c r="G22" i="13"/>
  <c r="G57" i="13"/>
  <c r="G92" i="13"/>
  <c r="G21" i="14"/>
  <c r="G23" i="16"/>
  <c r="G93" i="13"/>
  <c r="G58" i="13"/>
  <c r="G23" i="13"/>
  <c r="G22" i="14"/>
  <c r="G24" i="16"/>
  <c r="G59" i="13"/>
  <c r="G24" i="13"/>
  <c r="G94" i="13"/>
  <c r="G23" i="14"/>
  <c r="G13" i="16"/>
  <c r="G13" i="13"/>
  <c r="G83" i="13"/>
  <c r="G48" i="13"/>
  <c r="G12" i="14"/>
  <c r="G14" i="16"/>
  <c r="G14" i="13"/>
  <c r="G49" i="13"/>
  <c r="G84" i="13"/>
  <c r="G13" i="14"/>
  <c r="G30" i="16"/>
  <c r="G30" i="13"/>
  <c r="G65" i="13"/>
  <c r="G100" i="13"/>
  <c r="G29" i="14"/>
  <c r="G15" i="16"/>
  <c r="G15" i="13"/>
  <c r="G85" i="13"/>
  <c r="G50" i="13"/>
  <c r="G14" i="14"/>
  <c r="G31" i="16"/>
  <c r="G101" i="13"/>
  <c r="G66" i="13"/>
  <c r="G31" i="13"/>
  <c r="G30" i="14"/>
  <c r="G16" i="16"/>
  <c r="G16" i="13"/>
  <c r="G51" i="13"/>
  <c r="G86" i="13"/>
  <c r="G15" i="14"/>
  <c r="G32" i="16"/>
  <c r="G67" i="13"/>
  <c r="G32" i="13"/>
  <c r="G102" i="13"/>
  <c r="G31" i="14"/>
  <c r="G21" i="16"/>
  <c r="G91" i="13"/>
  <c r="G21" i="13"/>
  <c r="G56" i="13"/>
  <c r="G20" i="14"/>
  <c r="G18" i="16"/>
  <c r="G18" i="13"/>
  <c r="G53" i="13"/>
  <c r="G88" i="13"/>
  <c r="G17" i="14"/>
  <c r="G34" i="16"/>
  <c r="G34" i="13"/>
  <c r="G69" i="13"/>
  <c r="G104" i="13"/>
  <c r="G33" i="14"/>
  <c r="G19" i="16"/>
  <c r="G19" i="13"/>
  <c r="G89" i="13"/>
  <c r="G54" i="13"/>
  <c r="G18" i="14"/>
  <c r="G35" i="16"/>
  <c r="G105" i="13"/>
  <c r="G70" i="13"/>
  <c r="G35" i="13"/>
  <c r="G34" i="14"/>
  <c r="G20" i="16"/>
  <c r="G55" i="13"/>
  <c r="G20" i="13"/>
  <c r="G90" i="13"/>
  <c r="G19" i="14"/>
  <c r="G9" i="16"/>
  <c r="G9" i="13"/>
  <c r="G79" i="13"/>
  <c r="G44" i="13"/>
  <c r="G8" i="14"/>
  <c r="G25" i="16"/>
  <c r="G95" i="13"/>
  <c r="G25" i="13"/>
  <c r="G60" i="13"/>
  <c r="G24" i="14"/>
  <c r="H69" i="15"/>
  <c r="H145" i="15"/>
  <c r="H108" i="15"/>
  <c r="H32" i="15"/>
  <c r="H33" i="15"/>
  <c r="H109" i="15"/>
  <c r="H146" i="15"/>
  <c r="H70" i="15"/>
  <c r="H147" i="15"/>
  <c r="H71" i="15"/>
  <c r="H34" i="15"/>
  <c r="H110" i="15"/>
  <c r="H57" i="15"/>
  <c r="H133" i="15"/>
  <c r="H96" i="15"/>
  <c r="H20" i="15"/>
  <c r="H21" i="15"/>
  <c r="H97" i="15"/>
  <c r="H58" i="15"/>
  <c r="H134" i="15"/>
  <c r="H37" i="15"/>
  <c r="H113" i="15"/>
  <c r="H74" i="15"/>
  <c r="H150" i="15"/>
  <c r="H135" i="15"/>
  <c r="H59" i="15"/>
  <c r="H22" i="15"/>
  <c r="H98" i="15"/>
  <c r="H87" i="15"/>
  <c r="H11" i="15"/>
  <c r="H124" i="15"/>
  <c r="H48" i="15"/>
  <c r="H103" i="15"/>
  <c r="H27" i="15"/>
  <c r="H140" i="15"/>
  <c r="H64" i="15"/>
  <c r="H61" i="15"/>
  <c r="H137" i="15"/>
  <c r="H100" i="15"/>
  <c r="H24" i="15"/>
  <c r="H53" i="15"/>
  <c r="H129" i="15"/>
  <c r="H92" i="15"/>
  <c r="H16" i="15"/>
  <c r="H17" i="15"/>
  <c r="H93" i="15"/>
  <c r="H130" i="15"/>
  <c r="H54" i="15"/>
  <c r="H131" i="15"/>
  <c r="H55" i="15"/>
  <c r="H18" i="15"/>
  <c r="H94" i="15"/>
  <c r="H99" i="15"/>
  <c r="H23" i="15"/>
  <c r="H136" i="15"/>
  <c r="H60" i="15"/>
  <c r="H73" i="15"/>
  <c r="H149" i="15"/>
  <c r="H36" i="15"/>
  <c r="H112" i="15"/>
  <c r="H9" i="15"/>
  <c r="H85" i="15"/>
  <c r="H122" i="15"/>
  <c r="H46" i="15"/>
  <c r="H25" i="15"/>
  <c r="H101" i="15"/>
  <c r="H138" i="15"/>
  <c r="H62" i="15"/>
  <c r="H123" i="15"/>
  <c r="H47" i="15"/>
  <c r="H10" i="15"/>
  <c r="H86" i="15"/>
  <c r="H139" i="15"/>
  <c r="H63" i="15"/>
  <c r="H26" i="15"/>
  <c r="H102" i="15"/>
  <c r="H91" i="15"/>
  <c r="H15" i="15"/>
  <c r="H52" i="15"/>
  <c r="H128" i="15"/>
  <c r="H107" i="15"/>
  <c r="H31" i="15"/>
  <c r="H68" i="15"/>
  <c r="H144" i="15"/>
  <c r="H49" i="15"/>
  <c r="H125" i="15"/>
  <c r="H88" i="15"/>
  <c r="H12" i="15"/>
  <c r="H65" i="15"/>
  <c r="H141" i="15"/>
  <c r="H104" i="15"/>
  <c r="H28" i="15"/>
  <c r="H13" i="15"/>
  <c r="H89" i="15"/>
  <c r="H50" i="15"/>
  <c r="H126" i="15"/>
  <c r="H29" i="15"/>
  <c r="H105" i="15"/>
  <c r="H66" i="15"/>
  <c r="H142" i="15"/>
  <c r="H127" i="15"/>
  <c r="H51" i="15"/>
  <c r="H90" i="15"/>
  <c r="H14" i="15"/>
  <c r="H143" i="15"/>
  <c r="H67" i="15"/>
  <c r="H106" i="15"/>
  <c r="H30" i="15"/>
  <c r="H95" i="15"/>
  <c r="H19" i="15"/>
  <c r="H132" i="15"/>
  <c r="H56" i="15"/>
  <c r="H111" i="15"/>
  <c r="H35" i="15"/>
  <c r="H148" i="15"/>
  <c r="H72" i="15"/>
  <c r="G48" i="19" l="1"/>
  <c r="G87" i="19"/>
  <c r="G123" i="19"/>
  <c r="G80" i="18" s="1"/>
  <c r="G11" i="19"/>
  <c r="G79" i="17"/>
  <c r="G44" i="17"/>
  <c r="G9" i="17"/>
  <c r="G112" i="19"/>
  <c r="G73" i="19"/>
  <c r="G36" i="19"/>
  <c r="G148" i="19"/>
  <c r="G34" i="18" s="1"/>
  <c r="G104" i="17"/>
  <c r="G69" i="17"/>
  <c r="G34" i="17"/>
  <c r="G94" i="19"/>
  <c r="G130" i="19"/>
  <c r="G55" i="19"/>
  <c r="G18" i="19"/>
  <c r="G86" i="17"/>
  <c r="G87" i="18" s="1"/>
  <c r="G51" i="17"/>
  <c r="G16" i="17"/>
  <c r="G92" i="19"/>
  <c r="G53" i="19"/>
  <c r="G16" i="19"/>
  <c r="G128" i="19"/>
  <c r="G14" i="18" s="1"/>
  <c r="G84" i="17"/>
  <c r="G49" i="17"/>
  <c r="G14" i="17"/>
  <c r="G100" i="19"/>
  <c r="G61" i="19"/>
  <c r="G24" i="19"/>
  <c r="G136" i="19"/>
  <c r="G92" i="17"/>
  <c r="G57" i="17"/>
  <c r="G22" i="17"/>
  <c r="G126" i="19"/>
  <c r="G51" i="19"/>
  <c r="G90" i="19"/>
  <c r="G14" i="19"/>
  <c r="G82" i="17"/>
  <c r="G47" i="17"/>
  <c r="G12" i="17"/>
  <c r="G88" i="19"/>
  <c r="G49" i="19"/>
  <c r="G12" i="19"/>
  <c r="G124" i="19"/>
  <c r="G80" i="17"/>
  <c r="G45" i="17"/>
  <c r="G10" i="17"/>
  <c r="G10" i="18" s="1"/>
  <c r="G134" i="19"/>
  <c r="G98" i="19"/>
  <c r="G22" i="19"/>
  <c r="G59" i="19"/>
  <c r="G90" i="17"/>
  <c r="G55" i="17"/>
  <c r="G56" i="18" s="1"/>
  <c r="G20" i="17"/>
  <c r="G96" i="19"/>
  <c r="G57" i="19"/>
  <c r="G20" i="19"/>
  <c r="G132" i="19"/>
  <c r="G88" i="17"/>
  <c r="G53" i="17"/>
  <c r="G18" i="17"/>
  <c r="G18" i="18" s="1"/>
  <c r="G109" i="19"/>
  <c r="G70" i="19"/>
  <c r="G33" i="19"/>
  <c r="G145" i="19"/>
  <c r="G67" i="18" s="1"/>
  <c r="G101" i="17"/>
  <c r="G66" i="17"/>
  <c r="G31" i="17"/>
  <c r="G52" i="19"/>
  <c r="G91" i="19"/>
  <c r="G127" i="19"/>
  <c r="G15" i="19"/>
  <c r="G83" i="17"/>
  <c r="G84" i="18" s="1"/>
  <c r="G48" i="17"/>
  <c r="G13" i="17"/>
  <c r="G72" i="19"/>
  <c r="G111" i="19"/>
  <c r="G35" i="19"/>
  <c r="G147" i="19"/>
  <c r="G69" i="18" s="1"/>
  <c r="G103" i="17"/>
  <c r="G68" i="17"/>
  <c r="G33" i="17"/>
  <c r="G105" i="19"/>
  <c r="G29" i="19"/>
  <c r="G141" i="19"/>
  <c r="G63" i="18" s="1"/>
  <c r="G66" i="19"/>
  <c r="G97" i="17"/>
  <c r="G62" i="17"/>
  <c r="G27" i="17"/>
  <c r="G68" i="19"/>
  <c r="G107" i="19"/>
  <c r="G143" i="19"/>
  <c r="G31" i="19"/>
  <c r="G99" i="17"/>
  <c r="G64" i="17"/>
  <c r="G29" i="17"/>
  <c r="G113" i="19"/>
  <c r="G149" i="19"/>
  <c r="G37" i="19"/>
  <c r="G74" i="19"/>
  <c r="G105" i="17"/>
  <c r="G70" i="17"/>
  <c r="G35" i="17"/>
  <c r="G60" i="19"/>
  <c r="G99" i="19"/>
  <c r="G135" i="19"/>
  <c r="G23" i="19"/>
  <c r="G91" i="17"/>
  <c r="G56" i="17"/>
  <c r="G21" i="17"/>
  <c r="G93" i="19"/>
  <c r="G54" i="19"/>
  <c r="G17" i="19"/>
  <c r="G129" i="19"/>
  <c r="G85" i="17"/>
  <c r="G50" i="17"/>
  <c r="G15" i="17"/>
  <c r="G102" i="19"/>
  <c r="G138" i="19"/>
  <c r="G24" i="18" s="1"/>
  <c r="G63" i="19"/>
  <c r="G26" i="19"/>
  <c r="G94" i="17"/>
  <c r="G59" i="17"/>
  <c r="G24" i="17"/>
  <c r="G56" i="19"/>
  <c r="G95" i="19"/>
  <c r="G19" i="19"/>
  <c r="G131" i="19"/>
  <c r="G87" i="17"/>
  <c r="G88" i="18" s="1"/>
  <c r="G52" i="17"/>
  <c r="G17" i="17"/>
  <c r="G89" i="19"/>
  <c r="G13" i="19"/>
  <c r="G125" i="19"/>
  <c r="G50" i="19"/>
  <c r="G81" i="17"/>
  <c r="G46" i="17"/>
  <c r="G11" i="17"/>
  <c r="G86" i="19"/>
  <c r="G122" i="19"/>
  <c r="G47" i="19"/>
  <c r="G10" i="19"/>
  <c r="G78" i="17"/>
  <c r="G79" i="18" s="1"/>
  <c r="G43" i="17"/>
  <c r="G8" i="17"/>
  <c r="G64" i="19"/>
  <c r="G103" i="19"/>
  <c r="G139" i="19"/>
  <c r="G27" i="19"/>
  <c r="G95" i="17"/>
  <c r="G60" i="17"/>
  <c r="G25" i="17"/>
  <c r="G97" i="19"/>
  <c r="G21" i="19"/>
  <c r="G133" i="19"/>
  <c r="G90" i="18" s="1"/>
  <c r="G58" i="19"/>
  <c r="G89" i="17"/>
  <c r="G54" i="17"/>
  <c r="G19" i="17"/>
  <c r="G110" i="19"/>
  <c r="G146" i="19"/>
  <c r="G71" i="19"/>
  <c r="G34" i="19"/>
  <c r="G102" i="17"/>
  <c r="G67" i="17"/>
  <c r="G32" i="17"/>
  <c r="G108" i="19"/>
  <c r="G69" i="19"/>
  <c r="G32" i="19"/>
  <c r="G144" i="19"/>
  <c r="G100" i="17"/>
  <c r="G65" i="17"/>
  <c r="G30" i="17"/>
  <c r="G101" i="19"/>
  <c r="G62" i="19"/>
  <c r="G25" i="19"/>
  <c r="G137" i="19"/>
  <c r="G59" i="18" s="1"/>
  <c r="G93" i="17"/>
  <c r="G58" i="17"/>
  <c r="G23" i="17"/>
  <c r="G142" i="19"/>
  <c r="G67" i="19"/>
  <c r="G106" i="19"/>
  <c r="G30" i="19"/>
  <c r="G98" i="17"/>
  <c r="G63" i="17"/>
  <c r="G28" i="17"/>
  <c r="G104" i="19"/>
  <c r="G65" i="19"/>
  <c r="G28" i="19"/>
  <c r="G140" i="19"/>
  <c r="G62" i="18" s="1"/>
  <c r="G96" i="17"/>
  <c r="G61" i="17"/>
  <c r="G26" i="17"/>
  <c r="G121" i="19"/>
  <c r="G46" i="19"/>
  <c r="G85" i="19"/>
  <c r="G9" i="19"/>
  <c r="G77" i="17"/>
  <c r="G42" i="17"/>
  <c r="G7" i="17"/>
  <c r="G7" i="18" s="1"/>
  <c r="G62" i="20"/>
  <c r="G26" i="20"/>
  <c r="G97" i="20"/>
  <c r="G63" i="20"/>
  <c r="G27" i="20"/>
  <c r="G98" i="20"/>
  <c r="G47" i="20"/>
  <c r="G82" i="20"/>
  <c r="G11" i="20"/>
  <c r="G65" i="20"/>
  <c r="G29" i="20"/>
  <c r="G100" i="20"/>
  <c r="G49" i="20"/>
  <c r="G84" i="20"/>
  <c r="G13" i="20"/>
  <c r="G71" i="20"/>
  <c r="G35" i="20"/>
  <c r="G106" i="20"/>
  <c r="G55" i="20"/>
  <c r="G19" i="20"/>
  <c r="G90" i="20"/>
  <c r="G69" i="20"/>
  <c r="G33" i="20"/>
  <c r="G104" i="20"/>
  <c r="G53" i="20"/>
  <c r="G88" i="20"/>
  <c r="G17" i="20"/>
  <c r="G59" i="20"/>
  <c r="G23" i="20"/>
  <c r="G94" i="20"/>
  <c r="G43" i="20"/>
  <c r="G78" i="20"/>
  <c r="G7" i="20"/>
  <c r="G57" i="20"/>
  <c r="G21" i="20"/>
  <c r="G92" i="20"/>
  <c r="G51" i="20"/>
  <c r="G86" i="20"/>
  <c r="G15" i="20"/>
  <c r="G61" i="20"/>
  <c r="G25" i="20"/>
  <c r="G96" i="20"/>
  <c r="G45" i="20"/>
  <c r="G80" i="20"/>
  <c r="G9" i="20"/>
  <c r="G67" i="20"/>
  <c r="G31" i="20"/>
  <c r="G102" i="20"/>
  <c r="G46" i="20"/>
  <c r="G10" i="20"/>
  <c r="G81" i="20"/>
  <c r="G70" i="20"/>
  <c r="G34" i="20"/>
  <c r="G105" i="20"/>
  <c r="G50" i="20"/>
  <c r="G85" i="20"/>
  <c r="G14" i="20"/>
  <c r="G58" i="20"/>
  <c r="G22" i="20"/>
  <c r="G93" i="20"/>
  <c r="G54" i="20"/>
  <c r="G89" i="20"/>
  <c r="G18" i="20"/>
  <c r="G66" i="20"/>
  <c r="G30" i="20"/>
  <c r="G101" i="20"/>
  <c r="G64" i="20"/>
  <c r="G99" i="20"/>
  <c r="G28" i="20"/>
  <c r="G12" i="20"/>
  <c r="G48" i="20"/>
  <c r="G83" i="20"/>
  <c r="G60" i="20"/>
  <c r="G95" i="20"/>
  <c r="G24" i="20"/>
  <c r="G79" i="20"/>
  <c r="G44" i="20"/>
  <c r="G8" i="20"/>
  <c r="G52" i="20"/>
  <c r="G87" i="20"/>
  <c r="G16" i="20"/>
  <c r="G20" i="20"/>
  <c r="G56" i="20"/>
  <c r="G91" i="20"/>
  <c r="G103" i="20"/>
  <c r="G68" i="20"/>
  <c r="G32" i="20"/>
  <c r="G48" i="18"/>
  <c r="G26" i="18"/>
  <c r="G29" i="18"/>
  <c r="G13" i="18"/>
  <c r="G86" i="18"/>
  <c r="G85" i="18"/>
  <c r="G50" i="18"/>
  <c r="G61" i="18"/>
  <c r="G91" i="18"/>
  <c r="G19" i="18"/>
  <c r="G104" i="18"/>
  <c r="G35" i="18"/>
  <c r="G78" i="18"/>
  <c r="G16" i="18"/>
  <c r="G101" i="18"/>
  <c r="G17" i="18"/>
  <c r="G81" i="18"/>
  <c r="G60" i="18"/>
  <c r="G99" i="18" l="1"/>
  <c r="G68" i="18"/>
  <c r="G70" i="18"/>
  <c r="G94" i="18"/>
  <c r="G66" i="18"/>
  <c r="G55" i="18"/>
  <c r="G47" i="18"/>
  <c r="G53" i="18"/>
  <c r="G95" i="18"/>
  <c r="G15" i="18"/>
  <c r="G57" i="18"/>
  <c r="G71" i="18"/>
  <c r="G33" i="18"/>
  <c r="G49" i="18"/>
  <c r="G89" i="18"/>
  <c r="G20" i="18"/>
  <c r="G46" i="18"/>
  <c r="G83" i="18"/>
  <c r="G93" i="18"/>
  <c r="G52" i="18"/>
  <c r="G105" i="18"/>
  <c r="G27" i="18"/>
  <c r="G31" i="18"/>
  <c r="G28" i="18"/>
  <c r="G9" i="18"/>
  <c r="G43" i="18"/>
  <c r="G97" i="18"/>
  <c r="G106" i="18"/>
  <c r="G54" i="18"/>
  <c r="G22" i="18"/>
  <c r="G21" i="18"/>
  <c r="G98" i="18"/>
  <c r="G30" i="18"/>
  <c r="G102" i="18"/>
  <c r="G64" i="18"/>
  <c r="G32" i="18"/>
  <c r="G45" i="18"/>
  <c r="G58" i="18"/>
  <c r="G11" i="18"/>
  <c r="G23" i="18"/>
  <c r="G103" i="18"/>
  <c r="G96" i="18"/>
  <c r="G44" i="18"/>
  <c r="G82" i="18"/>
  <c r="G51" i="18"/>
  <c r="G92" i="18"/>
  <c r="G100" i="18"/>
  <c r="G12" i="18"/>
  <c r="G8" i="18"/>
  <c r="G65" i="18"/>
  <c r="G25" i="18"/>
</calcChain>
</file>

<file path=xl/sharedStrings.xml><?xml version="1.0" encoding="utf-8"?>
<sst xmlns="http://schemas.openxmlformats.org/spreadsheetml/2006/main" count="340" uniqueCount="142">
  <si>
    <t>BCG-01 13</t>
  </si>
  <si>
    <t>IEA-07 19</t>
  </si>
  <si>
    <t>SEA-01 17</t>
  </si>
  <si>
    <t>Schlüssel</t>
  </si>
  <si>
    <t>2016-2017</t>
  </si>
  <si>
    <t>JCP-01 14</t>
  </si>
  <si>
    <t>SSAB-01 20</t>
  </si>
  <si>
    <t>TUD-02 20</t>
  </si>
  <si>
    <t>Bewertung der Direktreduktion von Eisenerz mittels Elektrolyse-Wasserstoff (S.12-13)</t>
  </si>
  <si>
    <t>Steel's contribution to a low-carbon Europe 2050 (S.16)</t>
  </si>
  <si>
    <t>CO2 emissions from steel production (S.1)</t>
  </si>
  <si>
    <t>HYBRIT fossil-free steel (S.5)</t>
  </si>
  <si>
    <t>The Future of Hydrogen - Seizing today's opportunities (S.113)</t>
  </si>
  <si>
    <t>The impact of climate targets on future steel production e an analysis based on a global energy system model (S.477)</t>
  </si>
  <si>
    <t>The Steel Scrap Age – Supplementary Information (S.21)</t>
  </si>
  <si>
    <t>LU-01 18</t>
  </si>
  <si>
    <t>Studienliste</t>
  </si>
  <si>
    <t>Titel</t>
  </si>
  <si>
    <t>Jahr</t>
  </si>
  <si>
    <t>Assessment of hydrogen direct reduction for fossil-free steelmaking</t>
  </si>
  <si>
    <t>Valentin Vogl, Max Åhman, Lars J. Nilsson</t>
  </si>
  <si>
    <t>Oliver Lösch, Prof. Dr. Eberhard Jochem, Natalja Ashley-Belbin, Gregor Zesch</t>
  </si>
  <si>
    <t>Wasserstoff</t>
  </si>
  <si>
    <t>Strom</t>
  </si>
  <si>
    <t>Erdgas</t>
  </si>
  <si>
    <t>k.A.</t>
  </si>
  <si>
    <t>Gesamt</t>
  </si>
  <si>
    <t>Brennstoffverbrauch</t>
  </si>
  <si>
    <t>Stromverbrauch</t>
  </si>
  <si>
    <t>OTTO-01 17</t>
  </si>
  <si>
    <t>abgerufen am 30. September 2020</t>
  </si>
  <si>
    <t>Verfasser</t>
  </si>
  <si>
    <t>SSAB</t>
  </si>
  <si>
    <t>Martin Wörtler, Felix Schuler, Nicole Voigt, Torben Schmidt, Peter Dahlmann, Hans Bodo Lünge, Jean-Theo Ghenda</t>
  </si>
  <si>
    <t>Swedish Energy Agency, SSAB, LKAB, and Vattenfall</t>
  </si>
  <si>
    <t>IEA</t>
  </si>
  <si>
    <t>Johannes Morfeldt, Wouter Nijs, Semida Silveira</t>
  </si>
  <si>
    <t>NTNU-01 12</t>
  </si>
  <si>
    <t>Stefan Pauliuk, Rachel L. Milford, Daniel B. Müller, Julian M. Allwood</t>
  </si>
  <si>
    <t>Studie</t>
  </si>
  <si>
    <t>Power-to-Steel: Reducing CO2 through the Integration of Renewable Energy and Hydrogen into the German Steel Industry</t>
  </si>
  <si>
    <t>Alexander Otto, Martin Robinius, Thomas Grube, Sebastian Schiebahn, Aaron Praktiknjo, Detlef Stolten</t>
  </si>
  <si>
    <t>Primärstahl</t>
  </si>
  <si>
    <t>H2-Stahl</t>
  </si>
  <si>
    <t>ISI-05 13</t>
  </si>
  <si>
    <t>Kohle</t>
  </si>
  <si>
    <t>erneuerbare Brennstoffe</t>
  </si>
  <si>
    <t>BOF</t>
  </si>
  <si>
    <t>DRI mit H2</t>
  </si>
  <si>
    <t>DRI mit Erdgas</t>
  </si>
  <si>
    <t>Energie pro Energieträger [MWh/t]</t>
  </si>
  <si>
    <t>anderes Projekt</t>
  </si>
  <si>
    <t>https://de.statista.com/statistik/daten/studie/502604/umfrage/rohstahlerzeugung-in-europa-nach-qualitaet/#:~:text=Die%20Statistik%20zeigt%20die%20Rohstahlerzeugung%20in%20Europa%20nach,erzeugt%2C%20davon%20waren%20rund%20125%20Millionen%20Tonnen%20unlegiert.</t>
  </si>
  <si>
    <t>https://de.statista.com/statistik/daten/studie/241072/umfrage/stahlschrottverbrauch-in-der-eu/</t>
  </si>
  <si>
    <t>eigene Kalkulation</t>
  </si>
  <si>
    <t>Steigerung zu 2019</t>
  </si>
  <si>
    <t>Energie pro Energieträger [%]</t>
  </si>
  <si>
    <t>Land</t>
  </si>
  <si>
    <t>Standort</t>
  </si>
  <si>
    <t>Kohle (und andere Brennstoffe der BOF Route)</t>
  </si>
  <si>
    <t>Energieverbrauch und CO2-Emissionen industrieller Prozesstechnologien - Einsparpotentiale, Hemmnisse und Instrumente</t>
  </si>
  <si>
    <t>Tobias Fleiter, Barbara Schlomann, Wolfgang Eichhammer</t>
  </si>
  <si>
    <t>absoluter Verbrauch an Erdgas je Route [GWh/a]</t>
  </si>
  <si>
    <t>absoluter Verbrauch an Strom je Route [GWh/a]</t>
  </si>
  <si>
    <t>absoluter Verbrauch an Wasserstoff je Route [GWh/a]</t>
  </si>
  <si>
    <t>Ort</t>
  </si>
  <si>
    <t>Austria</t>
  </si>
  <si>
    <t>Belgium</t>
  </si>
  <si>
    <t>Czech Republic</t>
  </si>
  <si>
    <t>Finland</t>
  </si>
  <si>
    <t>France</t>
  </si>
  <si>
    <t>Germany</t>
  </si>
  <si>
    <t>Hungaria</t>
  </si>
  <si>
    <t>Italy</t>
  </si>
  <si>
    <t>Netherlands</t>
  </si>
  <si>
    <t>Poland</t>
  </si>
  <si>
    <t>Romania</t>
  </si>
  <si>
    <t>Slovakia</t>
  </si>
  <si>
    <t>Spain</t>
  </si>
  <si>
    <t>Sweden</t>
  </si>
  <si>
    <t>United Kingdom</t>
  </si>
  <si>
    <t>Donawitz</t>
  </si>
  <si>
    <t>Linz</t>
  </si>
  <si>
    <t>Ghent</t>
  </si>
  <si>
    <t>Trinec</t>
  </si>
  <si>
    <t>Raahe</t>
  </si>
  <si>
    <t>Fos-Sur-Mer</t>
  </si>
  <si>
    <t>Dunkerque</t>
  </si>
  <si>
    <t>Bremen</t>
  </si>
  <si>
    <t>Voelklingen</t>
  </si>
  <si>
    <t>Eisenhuettenstadt</t>
  </si>
  <si>
    <t>Duisburg-Huckingen</t>
  </si>
  <si>
    <t>Duisburg-Beeckerwerth</t>
  </si>
  <si>
    <t>Salzgitter</t>
  </si>
  <si>
    <t>Dillingen</t>
  </si>
  <si>
    <t>Duisburg</t>
  </si>
  <si>
    <t>Duisburg-Bruckhausen</t>
  </si>
  <si>
    <t>Taranto</t>
  </si>
  <si>
    <t>Ijmuiden</t>
  </si>
  <si>
    <t>Krakow</t>
  </si>
  <si>
    <t>Dabrowa Gornicza</t>
  </si>
  <si>
    <t>Galati</t>
  </si>
  <si>
    <t>Kosice</t>
  </si>
  <si>
    <t>Gijon</t>
  </si>
  <si>
    <t>Aviles</t>
  </si>
  <si>
    <t>Lulea</t>
  </si>
  <si>
    <t>Oxeloesund</t>
  </si>
  <si>
    <t>Port Talbot</t>
  </si>
  <si>
    <t>Scunthorpe</t>
  </si>
  <si>
    <t>Dunauijvaros</t>
  </si>
  <si>
    <t>da die Otto studie sehr viel Erdgas enthält ist hier der Wasserstoffbedarf gesunken</t>
  </si>
  <si>
    <t>Gesamtenergieverbrauch je Land bzw. Standort in 2019 [GWh/a]</t>
  </si>
  <si>
    <t xml:space="preserve"> Anteil der Sekundärstahlproduktion in Europa in 2050</t>
  </si>
  <si>
    <t>Anteil der Sekundärstahlproduktion in Europa in 2019</t>
  </si>
  <si>
    <t>Produktionsmengen der Standorte innerhalb Europas [kt/a]</t>
  </si>
  <si>
    <t>Rohstahlproduktion</t>
  </si>
  <si>
    <t>Rohstahlkapazitaet</t>
  </si>
  <si>
    <t>spezifischer Verbrauch je Energieträger und Herstellungstyp im Prozess [MWh/t]</t>
  </si>
  <si>
    <t>Energiebedarf für die Sekundärstahlproduktion in 2019 je Route und Land bei einer Schrottstahlproduktion von 36% [GWh/a]</t>
  </si>
  <si>
    <t>Energie-Mehrbedarf an H2 in 2050 je Route und Land [GWh/a] bei einer Steigerung der Schrottstahlproduktion von 8% und gleichbleibender Rohstahlproduktion zu 2019</t>
  </si>
  <si>
    <t>Energie-Mehrbedarf an H2 in 2050 je Route und Land [GWh/a] bei einer Steigerung der Schrottstahlproduktion von 11% und gleichbleibender Rohstahlproduktion zu 2019</t>
  </si>
  <si>
    <t>Energie-Mehrbedarf an H2 in 2050 je Route und Land [GWh/a] bei einer Steigerung der Schrottstahlproduktion von 14% und gleichbleibender Rohstahlproduktion zu 2019</t>
  </si>
  <si>
    <t>Anteil der Sekundärstahlproduktion in 2050 bei gleichbleibender Rohstahlproduktion und einer Steigerung der Schrottstahlproduktion um 8% zu 2019 [GWh/a]</t>
  </si>
  <si>
    <t>Anteil der Sekundärstahlproduktion in 2050 bei gleichbleibender Rohstahlproduktion und einer Steigerung der Schrottstahlproduktion um 11% zu 2019 [GWh/a]</t>
  </si>
  <si>
    <t>Anteil der Sekundärstahlproduktion in 2050 bei gleichbleibender Rohstahlproduktion und einer Steigerung der Schrottstahlproduktion um 14% zu 2019 [GWh/a]</t>
  </si>
  <si>
    <t>*da die Otto studie sehr viel Erdgas enthält sinkt der H2 Bedarf hier ggü 2019</t>
  </si>
  <si>
    <t>absoluter Verbrauch an Kohle (und anderen Brennstoffen der BOF Route) je Route in 2019 [GWh/a]</t>
  </si>
  <si>
    <t>*</t>
  </si>
  <si>
    <t>Gesamtenergieverbrauch je Land bzw. Standort in 2050 bei gleichbleibender Rohstahlproduktion [GWh/a]</t>
  </si>
  <si>
    <t>Rohstahlproduktion Europa in 2050</t>
  </si>
  <si>
    <t>Gesamtenergiebedarf in 2050 je Route und Land bei einer Steigerung der Rohstahlproduktion um 50% zu 2019 [GWh/a]</t>
  </si>
  <si>
    <t>absoluter Energiebedarf an Kohle (und anderen Brennstoffen der BOF Route) je Route und Land in 2050 bei einer Steigerung der Rohstahlproduktion um 50% zu 2019 [GWh/a]</t>
  </si>
  <si>
    <t>absoluter Energiebedarf an Erdgas je Route und Land in 2050 bei einer Steigerung der Rohstahlproduktion um 50% zu 2019 [GWh/a]</t>
  </si>
  <si>
    <t>absoluter Energiebedarf an Strom je Route und Land in 2050 bei einer Steigerung der Rohstahlproduktion um 50% zu 2019 [GWh/a]</t>
  </si>
  <si>
    <t>absoluter Energiebedarf an Wasserstoff je Route und Land in 2050 bei einer Steigerung der Rohstahlproduktion um 50% zu 2019 [GWh/a]</t>
  </si>
  <si>
    <t>Anteil der Sekundärstahlproduktion in 2050 bei einer Steigerung der Rohstahlproduktion um 50% und einer Steigerung der Schrottstahlproduktion um 14% zu 2019 [GWh/a]</t>
  </si>
  <si>
    <t>Anteil der Sekundärstahlproduktion in 2050 bei einer Steigerung der Rohstahlproduktion um 50% und einer Steigerung der Schrottstahlproduktion um 11% zu 2019 [GWh/a]</t>
  </si>
  <si>
    <t>Anteil der Sekundärstahlproduktion in 2050 bei einer Steigerung der Rohstahlproduktion um 50% und einer Steigerung der Schrottstahlproduktion um 8% zu 2019 [GWh/a]</t>
  </si>
  <si>
    <t>Energie-Mehrbedarf an H2 in 2050 je Route und Land bei einer Steigerung der Schrottstahlproduktion von 8% und einer Steigerung der Rohstahlproduktion um 50% zu 2019 [GWh/a]</t>
  </si>
  <si>
    <t>Energie-Mehrbedarf an H2 in 2050 je Route und Land bei einer Steigerung der Schrottstahlproduktion von 11% und einer Steigerung der Rohstahlproduktion um 50% zu 2019 [GWh/a]</t>
  </si>
  <si>
    <t>Energie-Mehrbedarf an H2 in 2050 je Route und Land bei einer Steigerung der Schrottstahlproduktion von 14% und einer Steigerung der Rohstahlproduktion um 50% zu 2019 [GWh/a]</t>
  </si>
  <si>
    <t>https://www.eurofer.eu/assets/Uploads/European-Steel-in-Figures-2020.pdf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</si>
</sst>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1D1C1D"/>
      <name val="Calibri"/>
      <family val="2"/>
      <scheme val="minor"/>
    </font>
    <font>
      <sz val="11"/>
      <color rgb="FF002664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rgb="FF1F3F5E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5BC0DE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EE4CB"/>
        <bgColor indexed="64"/>
      </patternFill>
    </fill>
    <fill>
      <patternFill patternType="solid">
        <fgColor rgb="FFCCEB8D"/>
        <bgColor indexed="64"/>
      </patternFill>
    </fill>
    <fill>
      <patternFill patternType="solid">
        <fgColor rgb="FFFFE3A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B9BBBD"/>
      </left>
      <right style="hair">
        <color rgb="FFB9BBBD"/>
      </right>
      <top style="hair">
        <color rgb="FFB9BBBD"/>
      </top>
      <bottom style="hair">
        <color rgb="FFB9BBBD"/>
      </bottom>
      <diagonal/>
    </border>
    <border>
      <left style="hair">
        <color rgb="FFBBBCBD"/>
      </left>
      <right style="hair">
        <color rgb="FFBBBCBD"/>
      </right>
      <top style="hair">
        <color rgb="FFBBBCBD"/>
      </top>
      <bottom style="hair">
        <color rgb="FFBBBCBD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12" fillId="2" borderId="6" applyNumberFormat="0" applyAlignment="0">
      <alignment vertical="top"/>
    </xf>
    <xf numFmtId="0" fontId="12" fillId="3" borderId="7" applyNumberFormat="0" applyAlignment="0"/>
    <xf numFmtId="0" fontId="12" fillId="4" borderId="6" applyNumberFormat="0" applyAlignment="0">
      <alignment vertical="top"/>
      <protection locked="0"/>
    </xf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</cellStyleXfs>
  <cellXfs count="9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1" xfId="0" applyBorder="1"/>
    <xf numFmtId="0" fontId="2" fillId="0" borderId="0" xfId="1"/>
    <xf numFmtId="0" fontId="7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0" borderId="1" xfId="0" applyFont="1" applyBorder="1"/>
    <xf numFmtId="0" fontId="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2" fontId="0" fillId="0" borderId="1" xfId="0" applyNumberFormat="1" applyBorder="1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/>
    <xf numFmtId="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0" xfId="0" applyNumberFormat="1" applyBorder="1"/>
    <xf numFmtId="0" fontId="3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5" borderId="2" xfId="5" applyBorder="1"/>
    <xf numFmtId="0" fontId="13" fillId="6" borderId="2" xfId="6" applyBorder="1"/>
    <xf numFmtId="0" fontId="13" fillId="6" borderId="1" xfId="6" applyBorder="1"/>
    <xf numFmtId="0" fontId="13" fillId="7" borderId="1" xfId="7" applyBorder="1" applyAlignment="1">
      <alignment horizontal="left" vertical="center" wrapText="1"/>
    </xf>
    <xf numFmtId="164" fontId="0" fillId="0" borderId="0" xfId="0" applyNumberFormat="1"/>
    <xf numFmtId="0" fontId="3" fillId="0" borderId="0" xfId="0" applyFont="1" applyBorder="1"/>
    <xf numFmtId="0" fontId="0" fillId="0" borderId="0" xfId="0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164" fontId="13" fillId="5" borderId="1" xfId="5" applyNumberFormat="1" applyBorder="1" applyAlignment="1">
      <alignment horizontal="center"/>
    </xf>
    <xf numFmtId="164" fontId="13" fillId="6" borderId="1" xfId="6" applyNumberFormat="1" applyBorder="1" applyAlignment="1">
      <alignment horizontal="center"/>
    </xf>
    <xf numFmtId="164" fontId="13" fillId="7" borderId="1" xfId="7" applyNumberFormat="1" applyBorder="1" applyAlignment="1">
      <alignment horizontal="center"/>
    </xf>
    <xf numFmtId="164" fontId="0" fillId="6" borderId="1" xfId="6" applyNumberFormat="1" applyFont="1" applyBorder="1" applyAlignment="1">
      <alignment horizontal="center"/>
    </xf>
    <xf numFmtId="0" fontId="3" fillId="0" borderId="2" xfId="0" applyFont="1" applyBorder="1"/>
    <xf numFmtId="164" fontId="0" fillId="7" borderId="1" xfId="7" applyNumberFormat="1" applyFont="1" applyBorder="1" applyAlignment="1">
      <alignment horizontal="center"/>
    </xf>
    <xf numFmtId="2" fontId="13" fillId="5" borderId="1" xfId="5" applyNumberFormat="1" applyBorder="1" applyAlignment="1">
      <alignment horizontal="center"/>
    </xf>
    <xf numFmtId="2" fontId="13" fillId="6" borderId="1" xfId="6" applyNumberFormat="1" applyBorder="1" applyAlignment="1">
      <alignment horizontal="center"/>
    </xf>
    <xf numFmtId="2" fontId="13" fillId="10" borderId="1" xfId="9" applyNumberFormat="1" applyBorder="1" applyAlignment="1">
      <alignment horizontal="center"/>
    </xf>
    <xf numFmtId="2" fontId="13" fillId="7" borderId="1" xfId="7" applyNumberFormat="1" applyBorder="1" applyAlignment="1">
      <alignment horizontal="center"/>
    </xf>
    <xf numFmtId="2" fontId="13" fillId="9" borderId="1" xfId="8" applyNumberFormat="1" applyBorder="1" applyAlignment="1">
      <alignment horizontal="center"/>
    </xf>
    <xf numFmtId="0" fontId="1" fillId="0" borderId="0" xfId="0" applyFont="1" applyAlignment="1"/>
    <xf numFmtId="2" fontId="13" fillId="7" borderId="1" xfId="7" applyNumberFormat="1" applyBorder="1" applyAlignment="1"/>
    <xf numFmtId="2" fontId="13" fillId="9" borderId="1" xfId="8" applyNumberFormat="1" applyBorder="1"/>
    <xf numFmtId="2" fontId="13" fillId="6" borderId="1" xfId="6" applyNumberFormat="1" applyBorder="1"/>
    <xf numFmtId="2" fontId="13" fillId="5" borderId="1" xfId="5" applyNumberFormat="1" applyBorder="1"/>
    <xf numFmtId="2" fontId="13" fillId="10" borderId="1" xfId="9" applyNumberFormat="1" applyBorder="1"/>
    <xf numFmtId="0" fontId="13" fillId="9" borderId="2" xfId="8" applyBorder="1"/>
    <xf numFmtId="164" fontId="13" fillId="9" borderId="1" xfId="8" applyNumberFormat="1" applyBorder="1" applyAlignment="1">
      <alignment horizontal="center"/>
    </xf>
    <xf numFmtId="164" fontId="13" fillId="8" borderId="1" xfId="5" applyNumberFormat="1" applyFill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 wrapText="1"/>
    </xf>
    <xf numFmtId="9" fontId="1" fillId="0" borderId="0" xfId="0" applyNumberFormat="1" applyFont="1" applyAlignment="1">
      <alignment horizontal="center" wrapText="1"/>
    </xf>
    <xf numFmtId="0" fontId="15" fillId="0" borderId="0" xfId="0" applyFont="1"/>
    <xf numFmtId="0" fontId="2" fillId="0" borderId="0" xfId="1" applyAlignment="1">
      <alignment horizontal="left"/>
    </xf>
    <xf numFmtId="0" fontId="3" fillId="5" borderId="1" xfId="5" applyFont="1" applyBorder="1" applyAlignment="1">
      <alignment horizontal="center"/>
    </xf>
    <xf numFmtId="0" fontId="3" fillId="9" borderId="1" xfId="8" applyFont="1" applyBorder="1" applyAlignment="1">
      <alignment horizontal="center"/>
    </xf>
    <xf numFmtId="0" fontId="3" fillId="6" borderId="1" xfId="6" applyFont="1" applyBorder="1" applyAlignment="1">
      <alignment horizontal="center"/>
    </xf>
    <xf numFmtId="0" fontId="3" fillId="7" borderId="1" xfId="7" applyFont="1" applyBorder="1" applyAlignment="1">
      <alignment horizontal="center"/>
    </xf>
    <xf numFmtId="0" fontId="3" fillId="10" borderId="1" xfId="9" applyFont="1" applyBorder="1" applyAlignment="1">
      <alignment horizontal="center"/>
    </xf>
    <xf numFmtId="0" fontId="3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/>
    </xf>
    <xf numFmtId="9" fontId="1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left" vertical="center"/>
    </xf>
  </cellXfs>
  <cellStyles count="10">
    <cellStyle name="20 % - Akzent1" xfId="5" builtinId="30"/>
    <cellStyle name="20 % - Akzent2" xfId="6" builtinId="34"/>
    <cellStyle name="20 % - Akzent3" xfId="8" builtinId="38"/>
    <cellStyle name="20 % - Akzent4" xfId="9" builtinId="42"/>
    <cellStyle name="20 % - Akzent6" xfId="7" builtinId="50"/>
    <cellStyle name="Link" xfId="1" builtinId="8"/>
    <cellStyle name="N_Calc3" xfId="3"/>
    <cellStyle name="N_InputFixed" xfId="2"/>
    <cellStyle name="N_InputList" xfId="4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orcid.org/0000-0001-7473-649X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466725</xdr:colOff>
      <xdr:row>9</xdr:row>
      <xdr:rowOff>0</xdr:rowOff>
    </xdr:from>
    <xdr:to>
      <xdr:col>18</xdr:col>
      <xdr:colOff>676275</xdr:colOff>
      <xdr:row>10</xdr:row>
      <xdr:rowOff>400050</xdr:rowOff>
    </xdr:to>
    <xdr:pic>
      <xdr:nvPicPr>
        <xdr:cNvPr id="7" name="Grafik 6" descr="https://www.mdpi.com/img/design/orcid.png?1b5ed457ed71c59e">
          <a:hlinkClick xmlns:r="http://schemas.openxmlformats.org/officeDocument/2006/relationships" r:id="rId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30925" y="1981200"/>
          <a:ext cx="9715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276225</xdr:colOff>
      <xdr:row>8</xdr:row>
      <xdr:rowOff>57150</xdr:rowOff>
    </xdr:from>
    <xdr:to>
      <xdr:col>16</xdr:col>
      <xdr:colOff>210392</xdr:colOff>
      <xdr:row>31</xdr:row>
      <xdr:rowOff>10130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53675" y="1657350"/>
          <a:ext cx="6030167" cy="433448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31</xdr:row>
      <xdr:rowOff>38100</xdr:rowOff>
    </xdr:from>
    <xdr:to>
      <xdr:col>16</xdr:col>
      <xdr:colOff>315201</xdr:colOff>
      <xdr:row>49</xdr:row>
      <xdr:rowOff>86221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34650" y="6019800"/>
          <a:ext cx="6277851" cy="3553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e.statista.com/statistik/daten/studie/241072/umfrage/stahlschrottverbrauch-in-der-eu/" TargetMode="External"/><Relationship Id="rId1" Type="http://schemas.openxmlformats.org/officeDocument/2006/relationships/hyperlink" Target="https://de.statista.com/statistik/daten/studie/502604/umfrage/rohstahlerzeugung-in-europa-nach-qualitaet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C5:H17"/>
  <sheetViews>
    <sheetView workbookViewId="0">
      <selection activeCell="F11" sqref="F11"/>
    </sheetView>
  </sheetViews>
  <sheetFormatPr baseColWidth="10" defaultRowHeight="15" x14ac:dyDescent="0.25"/>
  <cols>
    <col min="3" max="3" width="56" style="8" customWidth="1"/>
    <col min="4" max="4" width="37.42578125" style="43" customWidth="1"/>
    <col min="5" max="5" width="11.42578125" style="23"/>
    <col min="6" max="6" width="14.140625" style="23" customWidth="1"/>
  </cols>
  <sheetData>
    <row r="5" spans="3:8" ht="21" x14ac:dyDescent="0.35">
      <c r="C5" s="61" t="s">
        <v>16</v>
      </c>
      <c r="D5" s="61"/>
      <c r="E5" s="61"/>
      <c r="F5" s="61"/>
    </row>
    <row r="7" spans="3:8" s="1" customFormat="1" x14ac:dyDescent="0.25">
      <c r="C7" s="44" t="s">
        <v>17</v>
      </c>
      <c r="D7" s="44" t="s">
        <v>31</v>
      </c>
      <c r="E7" s="24" t="s">
        <v>18</v>
      </c>
      <c r="F7" s="24" t="s">
        <v>3</v>
      </c>
    </row>
    <row r="8" spans="3:8" ht="30" x14ac:dyDescent="0.25">
      <c r="C8" s="7" t="s">
        <v>8</v>
      </c>
      <c r="D8" s="7" t="s">
        <v>21</v>
      </c>
      <c r="E8" s="20">
        <v>2020</v>
      </c>
      <c r="F8" s="18" t="s">
        <v>7</v>
      </c>
      <c r="H8" s="16"/>
    </row>
    <row r="9" spans="3:8" ht="30" x14ac:dyDescent="0.25">
      <c r="C9" s="46" t="s">
        <v>19</v>
      </c>
      <c r="D9" s="45" t="s">
        <v>20</v>
      </c>
      <c r="E9" s="20">
        <v>2018</v>
      </c>
      <c r="F9" s="19" t="s">
        <v>15</v>
      </c>
    </row>
    <row r="10" spans="3:8" ht="45" x14ac:dyDescent="0.25">
      <c r="C10" s="14" t="s">
        <v>40</v>
      </c>
      <c r="D10" s="14" t="s">
        <v>41</v>
      </c>
      <c r="E10" s="12">
        <v>2017</v>
      </c>
      <c r="F10" s="15" t="s">
        <v>29</v>
      </c>
    </row>
    <row r="11" spans="3:8" ht="45" x14ac:dyDescent="0.25">
      <c r="C11" s="7" t="s">
        <v>9</v>
      </c>
      <c r="D11" s="7" t="s">
        <v>33</v>
      </c>
      <c r="E11" s="20">
        <v>2013</v>
      </c>
      <c r="F11" s="19" t="s">
        <v>0</v>
      </c>
    </row>
    <row r="12" spans="3:8" ht="60" x14ac:dyDescent="0.25">
      <c r="C12" s="47" t="s">
        <v>10</v>
      </c>
      <c r="D12" s="11" t="s">
        <v>32</v>
      </c>
      <c r="E12" s="18" t="s">
        <v>30</v>
      </c>
      <c r="F12" s="19" t="s">
        <v>6</v>
      </c>
    </row>
    <row r="13" spans="3:8" ht="30" x14ac:dyDescent="0.25">
      <c r="C13" s="7" t="s">
        <v>11</v>
      </c>
      <c r="D13" s="11" t="s">
        <v>34</v>
      </c>
      <c r="E13" s="20" t="s">
        <v>4</v>
      </c>
      <c r="F13" s="19" t="s">
        <v>2</v>
      </c>
    </row>
    <row r="14" spans="3:8" ht="30" x14ac:dyDescent="0.25">
      <c r="C14" s="7" t="s">
        <v>12</v>
      </c>
      <c r="D14" s="7" t="s">
        <v>35</v>
      </c>
      <c r="E14" s="20">
        <v>2019</v>
      </c>
      <c r="F14" s="25" t="s">
        <v>1</v>
      </c>
    </row>
    <row r="15" spans="3:8" ht="30" x14ac:dyDescent="0.25">
      <c r="C15" s="11" t="s">
        <v>13</v>
      </c>
      <c r="D15" s="7" t="s">
        <v>36</v>
      </c>
      <c r="E15" s="19">
        <v>2014</v>
      </c>
      <c r="F15" s="19" t="s">
        <v>5</v>
      </c>
    </row>
    <row r="16" spans="3:8" ht="30" x14ac:dyDescent="0.25">
      <c r="C16" s="7" t="s">
        <v>14</v>
      </c>
      <c r="D16" s="7" t="s">
        <v>38</v>
      </c>
      <c r="E16" s="19">
        <v>2012</v>
      </c>
      <c r="F16" s="19" t="s">
        <v>37</v>
      </c>
    </row>
    <row r="17" spans="3:6" ht="45" x14ac:dyDescent="0.25">
      <c r="C17" s="48" t="s">
        <v>60</v>
      </c>
      <c r="D17" s="14" t="s">
        <v>61</v>
      </c>
      <c r="E17" s="15">
        <v>2013</v>
      </c>
      <c r="F17" s="19" t="s">
        <v>44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D5:M150"/>
  <sheetViews>
    <sheetView topLeftCell="B1" workbookViewId="0">
      <selection activeCell="F121" sqref="F121:J121"/>
    </sheetView>
  </sheetViews>
  <sheetFormatPr baseColWidth="10" defaultRowHeight="15" x14ac:dyDescent="0.25"/>
  <cols>
    <col min="4" max="4" width="21" customWidth="1"/>
    <col min="5" max="5" width="30.28515625" customWidth="1"/>
    <col min="6" max="6" width="19.42578125" customWidth="1"/>
    <col min="7" max="7" width="22.42578125" customWidth="1"/>
    <col min="8" max="8" width="22.28515625" customWidth="1"/>
    <col min="9" max="9" width="25.5703125" customWidth="1"/>
    <col min="10" max="10" width="28" customWidth="1"/>
  </cols>
  <sheetData>
    <row r="5" spans="4:13" ht="21" x14ac:dyDescent="0.35">
      <c r="D5" s="82" t="s">
        <v>126</v>
      </c>
      <c r="E5" s="82"/>
      <c r="F5" s="82"/>
      <c r="G5" s="82"/>
      <c r="H5" s="82"/>
      <c r="I5" s="82"/>
      <c r="J5" s="82"/>
      <c r="K5" s="61"/>
      <c r="L5" s="61"/>
      <c r="M5" s="61"/>
    </row>
    <row r="7" spans="4:13" ht="15.75" x14ac:dyDescent="0.25">
      <c r="F7" s="91" t="s">
        <v>47</v>
      </c>
      <c r="G7" s="91"/>
      <c r="H7" s="91" t="s">
        <v>43</v>
      </c>
      <c r="I7" s="91"/>
      <c r="J7" s="91"/>
    </row>
    <row r="8" spans="4:13" x14ac:dyDescent="0.25">
      <c r="D8" s="17" t="s">
        <v>57</v>
      </c>
      <c r="E8" s="17" t="s">
        <v>58</v>
      </c>
      <c r="F8" s="75" t="str">
        <f>Studienliste!$F$17</f>
        <v>ISI-05 13</v>
      </c>
      <c r="G8" s="76" t="s">
        <v>51</v>
      </c>
      <c r="H8" s="77" t="str">
        <f>Studienliste!$F$10</f>
        <v>OTTO-01 17</v>
      </c>
      <c r="I8" s="78" t="str">
        <f>Studienliste!$F$8</f>
        <v>TUD-02 20</v>
      </c>
      <c r="J8" s="79" t="str">
        <f>G8</f>
        <v>anderes Projekt</v>
      </c>
    </row>
    <row r="9" spans="4:13" x14ac:dyDescent="0.25">
      <c r="D9" s="9" t="str">
        <f>'Produktion je Standort'!C6</f>
        <v>Austria</v>
      </c>
      <c r="E9" s="9" t="str">
        <f>'Produktion je Standort'!D6</f>
        <v>Donawitz</v>
      </c>
      <c r="F9" s="56">
        <f>'Gesamtenergie 2019'!E7*'Energie pro Energieträger'!D$43</f>
        <v>17276.566999999999</v>
      </c>
      <c r="G9" s="60">
        <f>'Gesamtenergie 2019'!F7*'Energie pro Energieträger'!D$41</f>
        <v>20463.979102230842</v>
      </c>
      <c r="H9" s="57">
        <f>'Gesamtenergie 2019'!G7*'Energie pro Energieträger'!E$42</f>
        <v>0</v>
      </c>
      <c r="I9" s="59">
        <f>'Gesamtenergie 2019'!H7*'Energie pro Energieträger'!E$44</f>
        <v>0</v>
      </c>
      <c r="J9" s="58">
        <f>'Gesamtenergie 2019'!I7*'Energie pro Energieträger'!E$41</f>
        <v>313.38617927306291</v>
      </c>
    </row>
    <row r="10" spans="4:13" x14ac:dyDescent="0.25">
      <c r="D10" s="9" t="str">
        <f>'Produktion je Standort'!C7</f>
        <v>Austria</v>
      </c>
      <c r="E10" s="9" t="str">
        <f>'Produktion je Standort'!D7</f>
        <v>Linz</v>
      </c>
      <c r="F10" s="56">
        <f>'Gesamtenergie 2019'!E8*'Energie pro Energieträger'!D$43</f>
        <v>17276.566999999999</v>
      </c>
      <c r="G10" s="60">
        <f>'Gesamtenergie 2019'!F8*'Energie pro Energieträger'!D$41</f>
        <v>20463.979102230842</v>
      </c>
      <c r="H10" s="57">
        <f>'Gesamtenergie 2019'!G8*'Energie pro Energieträger'!E$42</f>
        <v>0</v>
      </c>
      <c r="I10" s="59">
        <f>'Gesamtenergie 2019'!H8*'Energie pro Energieträger'!E$44</f>
        <v>0</v>
      </c>
      <c r="J10" s="58">
        <f>'Gesamtenergie 2019'!I8*'Energie pro Energieträger'!E$41</f>
        <v>313.38617927306291</v>
      </c>
    </row>
    <row r="11" spans="4:13" x14ac:dyDescent="0.25">
      <c r="D11" s="9" t="str">
        <f>'Produktion je Standort'!C8</f>
        <v>Belgium</v>
      </c>
      <c r="E11" s="9" t="str">
        <f>'Produktion je Standort'!D8</f>
        <v>Ghent</v>
      </c>
      <c r="F11" s="56">
        <f>'Gesamtenergie 2019'!E9*'Energie pro Energieträger'!D$43</f>
        <v>24955.55</v>
      </c>
      <c r="G11" s="60">
        <f>'Gesamtenergie 2019'!F9*'Energie pro Energieträger'!D$41</f>
        <v>29559.683569350149</v>
      </c>
      <c r="H11" s="57">
        <f>'Gesamtenergie 2019'!G9*'Energie pro Energieträger'!E$42</f>
        <v>0</v>
      </c>
      <c r="I11" s="59">
        <f>'Gesamtenergie 2019'!H9*'Energie pro Energieträger'!E$44</f>
        <v>0</v>
      </c>
      <c r="J11" s="58">
        <f>'Gesamtenergie 2019'!I9*'Energie pro Energieträger'!E$41</f>
        <v>452.67815452907308</v>
      </c>
    </row>
    <row r="12" spans="4:13" x14ac:dyDescent="0.25">
      <c r="D12" s="9" t="str">
        <f>'Produktion je Standort'!C9</f>
        <v>Czech Republic</v>
      </c>
      <c r="E12" s="9" t="str">
        <f>'Produktion je Standort'!D9</f>
        <v>Trinec</v>
      </c>
      <c r="F12" s="56">
        <f>'Gesamtenergie 2019'!E10*'Energie pro Energieträger'!D$43</f>
        <v>11827.556999999999</v>
      </c>
      <c r="G12" s="60">
        <f>'Gesamtenergie 2019'!F10*'Energie pro Energieträger'!D$41</f>
        <v>14009.662873326868</v>
      </c>
      <c r="H12" s="57">
        <f>'Gesamtenergie 2019'!G10*'Energie pro Energieträger'!E$42</f>
        <v>0</v>
      </c>
      <c r="I12" s="59">
        <f>'Gesamtenergie 2019'!H10*'Energie pro Energieträger'!E$44</f>
        <v>0</v>
      </c>
      <c r="J12" s="58">
        <f>'Gesamtenergie 2019'!I10*'Energie pro Energieträger'!E$41</f>
        <v>214.54452718322861</v>
      </c>
    </row>
    <row r="13" spans="4:13" x14ac:dyDescent="0.25">
      <c r="D13" s="9" t="str">
        <f>'Produktion je Standort'!C10</f>
        <v>Finland</v>
      </c>
      <c r="E13" s="9" t="str">
        <f>'Produktion je Standort'!D10</f>
        <v>Raahe</v>
      </c>
      <c r="F13" s="56">
        <f>'Gesamtenergie 2019'!E11*'Energie pro Energieträger'!D$43</f>
        <v>11905.4</v>
      </c>
      <c r="G13" s="60">
        <f>'Gesamtenergie 2019'!F11*'Energie pro Energieträger'!D$41</f>
        <v>14101.867390882639</v>
      </c>
      <c r="H13" s="57">
        <f>'Gesamtenergie 2019'!G11*'Energie pro Energieträger'!E$42</f>
        <v>0</v>
      </c>
      <c r="I13" s="59">
        <f>'Gesamtenergie 2019'!H11*'Energie pro Energieträger'!E$44</f>
        <v>0</v>
      </c>
      <c r="J13" s="58">
        <f>'Gesamtenergie 2019'!I11*'Energie pro Energieträger'!E$41</f>
        <v>215.95655078451193</v>
      </c>
    </row>
    <row r="14" spans="4:13" x14ac:dyDescent="0.25">
      <c r="D14" s="9" t="str">
        <f>'Produktion je Standort'!C11</f>
        <v>France</v>
      </c>
      <c r="E14" s="9" t="str">
        <f>'Produktion je Standort'!D11</f>
        <v>Fos-Sur-Mer</v>
      </c>
      <c r="F14" s="56">
        <f>'Gesamtenergie 2019'!E12*'Energie pro Energieträger'!D$43</f>
        <v>17171.25</v>
      </c>
      <c r="G14" s="60">
        <f>'Gesamtenergie 2019'!F12*'Energie pro Energieträger'!D$41</f>
        <v>20339.231813773036</v>
      </c>
      <c r="H14" s="57">
        <f>'Gesamtenergie 2019'!G12*'Energie pro Energieträger'!E$42</f>
        <v>0</v>
      </c>
      <c r="I14" s="59">
        <f>'Gesamtenergie 2019'!H12*'Energie pro Energieträger'!E$44</f>
        <v>0</v>
      </c>
      <c r="J14" s="58">
        <f>'Gesamtenergie 2019'!I12*'Energie pro Energieträger'!E$41</f>
        <v>311.47579440073838</v>
      </c>
    </row>
    <row r="15" spans="4:13" x14ac:dyDescent="0.25">
      <c r="D15" s="9" t="str">
        <f>'Produktion je Standort'!C12</f>
        <v>France</v>
      </c>
      <c r="E15" s="9" t="str">
        <f>'Produktion je Standort'!D12</f>
        <v>Dunkerque</v>
      </c>
      <c r="F15" s="56">
        <f>'Gesamtenergie 2019'!E13*'Energie pro Energieträger'!D$43</f>
        <v>31366.149999999998</v>
      </c>
      <c r="G15" s="60">
        <f>'Gesamtenergie 2019'!F13*'Energie pro Energieträger'!D$41</f>
        <v>37152.996779825415</v>
      </c>
      <c r="H15" s="57">
        <f>'Gesamtenergie 2019'!G13*'Energie pro Energieträger'!E$42</f>
        <v>0</v>
      </c>
      <c r="I15" s="59">
        <f>'Gesamtenergie 2019'!H13*'Energie pro Energieträger'!E$44</f>
        <v>0</v>
      </c>
      <c r="J15" s="58">
        <f>'Gesamtenergie 2019'!I13*'Energie pro Energieträger'!E$41</f>
        <v>568.9624511053488</v>
      </c>
    </row>
    <row r="16" spans="4:13" x14ac:dyDescent="0.25">
      <c r="D16" s="9" t="str">
        <f>'Produktion je Standort'!C13</f>
        <v>Germany</v>
      </c>
      <c r="E16" s="9" t="str">
        <f>'Produktion je Standort'!D13</f>
        <v>Bremen</v>
      </c>
      <c r="F16" s="56">
        <f>'Gesamtenergie 2019'!E14*'Energie pro Energieträger'!D$43</f>
        <v>15110.699999999999</v>
      </c>
      <c r="G16" s="60">
        <f>'Gesamtenergie 2019'!F14*'Energie pro Energieträger'!D$41</f>
        <v>17898.523996120271</v>
      </c>
      <c r="H16" s="57">
        <f>'Gesamtenergie 2019'!G14*'Energie pro Energieträger'!E$42</f>
        <v>0</v>
      </c>
      <c r="I16" s="59">
        <f>'Gesamtenergie 2019'!H14*'Energie pro Energieträger'!E$44</f>
        <v>0</v>
      </c>
      <c r="J16" s="58">
        <f>'Gesamtenergie 2019'!I14*'Energie pro Energieträger'!E$41</f>
        <v>274.09869907264977</v>
      </c>
    </row>
    <row r="17" spans="4:10" x14ac:dyDescent="0.25">
      <c r="D17" s="9" t="str">
        <f>'Produktion je Standort'!C14</f>
        <v>Germany</v>
      </c>
      <c r="E17" s="9" t="str">
        <f>'Produktion je Standort'!D14</f>
        <v>Voelklingen</v>
      </c>
      <c r="F17" s="56">
        <f>'Gesamtenergie 2019'!E15*'Energie pro Energieträger'!D$43</f>
        <v>12738.777999999998</v>
      </c>
      <c r="G17" s="60">
        <f>'Gesamtenergie 2019'!F15*'Energie pro Energieträger'!D$41</f>
        <v>15088.998108244425</v>
      </c>
      <c r="H17" s="57">
        <f>'Gesamtenergie 2019'!G15*'Energie pro Energieträger'!E$42</f>
        <v>0</v>
      </c>
      <c r="I17" s="59">
        <f>'Gesamtenergie 2019'!H15*'Energie pro Energieträger'!E$44</f>
        <v>0</v>
      </c>
      <c r="J17" s="58">
        <f>'Gesamtenergie 2019'!I15*'Energie pro Energieträger'!E$41</f>
        <v>231.07350933942777</v>
      </c>
    </row>
    <row r="18" spans="4:10" x14ac:dyDescent="0.25">
      <c r="D18" s="9" t="str">
        <f>'Produktion je Standort'!C15</f>
        <v>Germany</v>
      </c>
      <c r="E18" s="9" t="str">
        <f>'Produktion je Standort'!D15</f>
        <v>Eisenhuettenstadt</v>
      </c>
      <c r="F18" s="56">
        <f>'Gesamtenergie 2019'!E16*'Energie pro Energieträger'!D$43</f>
        <v>9844.8499999999985</v>
      </c>
      <c r="G18" s="60">
        <f>'Gesamtenergie 2019'!F16*'Energie pro Energieträger'!D$41</f>
        <v>11661.159573229874</v>
      </c>
      <c r="H18" s="57">
        <f>'Gesamtenergie 2019'!G16*'Energie pro Energieträger'!E$42</f>
        <v>0</v>
      </c>
      <c r="I18" s="59">
        <f>'Gesamtenergie 2019'!H16*'Energie pro Energieträger'!E$44</f>
        <v>0</v>
      </c>
      <c r="J18" s="58">
        <f>'Gesamtenergie 2019'!I16*'Energie pro Energieträger'!E$41</f>
        <v>178.57945545642335</v>
      </c>
    </row>
    <row r="19" spans="4:10" x14ac:dyDescent="0.25">
      <c r="D19" s="9" t="str">
        <f>'Produktion je Standort'!C16</f>
        <v>Germany</v>
      </c>
      <c r="E19" s="9" t="str">
        <f>'Produktion je Standort'!D16</f>
        <v>Duisburg-Huckingen</v>
      </c>
      <c r="F19" s="56">
        <f>'Gesamtenergie 2019'!E17*'Energie pro Energieträger'!D$43</f>
        <v>22895</v>
      </c>
      <c r="G19" s="60">
        <f>'Gesamtenergie 2019'!F17*'Energie pro Energieträger'!D$41</f>
        <v>27118.97575169738</v>
      </c>
      <c r="H19" s="57">
        <f>'Gesamtenergie 2019'!G17*'Energie pro Energieträger'!E$42</f>
        <v>0</v>
      </c>
      <c r="I19" s="59">
        <f>'Gesamtenergie 2019'!H17*'Energie pro Energieträger'!E$44</f>
        <v>0</v>
      </c>
      <c r="J19" s="58">
        <f>'Gesamtenergie 2019'!I17*'Energie pro Energieträger'!E$41</f>
        <v>415.30105920098453</v>
      </c>
    </row>
    <row r="20" spans="4:10" x14ac:dyDescent="0.25">
      <c r="D20" s="9" t="str">
        <f>'Produktion je Standort'!C17</f>
        <v>Germany</v>
      </c>
      <c r="E20" s="9" t="str">
        <f>'Produktion je Standort'!D17</f>
        <v>Duisburg-Beeckerwerth</v>
      </c>
      <c r="F20" s="56">
        <f>'Gesamtenergie 2019'!E18*'Energie pro Energieträger'!D$43</f>
        <v>27474</v>
      </c>
      <c r="G20" s="60">
        <f>'Gesamtenergie 2019'!F18*'Energie pro Energieträger'!D$41</f>
        <v>32542.770902036857</v>
      </c>
      <c r="H20" s="57">
        <f>'Gesamtenergie 2019'!G18*'Energie pro Energieträger'!E$42</f>
        <v>0</v>
      </c>
      <c r="I20" s="59">
        <f>'Gesamtenergie 2019'!H18*'Energie pro Energieträger'!E$44</f>
        <v>0</v>
      </c>
      <c r="J20" s="58">
        <f>'Gesamtenergie 2019'!I18*'Energie pro Energieträger'!E$41</f>
        <v>498.3612710411814</v>
      </c>
    </row>
    <row r="21" spans="4:10" x14ac:dyDescent="0.25">
      <c r="D21" s="9" t="str">
        <f>'Produktion je Standort'!C18</f>
        <v>Germany</v>
      </c>
      <c r="E21" s="9" t="str">
        <f>'Produktion je Standort'!D18</f>
        <v>Salzgitter</v>
      </c>
      <c r="F21" s="56">
        <f>'Gesamtenergie 2019'!E19*'Energie pro Energieträger'!D$43</f>
        <v>21063.399999999998</v>
      </c>
      <c r="G21" s="60">
        <f>'Gesamtenergie 2019'!F19*'Energie pro Energieträger'!D$41</f>
        <v>24949.457691561591</v>
      </c>
      <c r="H21" s="57">
        <f>'Gesamtenergie 2019'!G19*'Energie pro Energieträger'!E$42</f>
        <v>0</v>
      </c>
      <c r="I21" s="59">
        <f>'Gesamtenergie 2019'!H19*'Energie pro Energieträger'!E$44</f>
        <v>0</v>
      </c>
      <c r="J21" s="58">
        <f>'Gesamtenergie 2019'!I19*'Energie pro Energieträger'!E$41</f>
        <v>382.07697446490579</v>
      </c>
    </row>
    <row r="22" spans="4:10" x14ac:dyDescent="0.25">
      <c r="D22" s="9" t="str">
        <f>'Produktion je Standort'!C19</f>
        <v>Germany</v>
      </c>
      <c r="E22" s="9" t="str">
        <f>'Produktion je Standort'!D19</f>
        <v>Dillingen</v>
      </c>
      <c r="F22" s="56">
        <f>'Gesamtenergie 2019'!E20*'Energie pro Energieträger'!D$43</f>
        <v>10687.385999999999</v>
      </c>
      <c r="G22" s="60">
        <f>'Gesamtenergie 2019'!F20*'Energie pro Energieträger'!D$41</f>
        <v>12659.137880892338</v>
      </c>
      <c r="H22" s="57">
        <f>'Gesamtenergie 2019'!G20*'Energie pro Energieträger'!E$42</f>
        <v>0</v>
      </c>
      <c r="I22" s="59">
        <f>'Gesamtenergie 2019'!H20*'Energie pro Energieträger'!E$44</f>
        <v>0</v>
      </c>
      <c r="J22" s="58">
        <f>'Gesamtenergie 2019'!I20*'Energie pro Energieträger'!E$41</f>
        <v>193.86253443501957</v>
      </c>
    </row>
    <row r="23" spans="4:10" x14ac:dyDescent="0.25">
      <c r="D23" s="9" t="str">
        <f>'Produktion je Standort'!C20</f>
        <v>Germany</v>
      </c>
      <c r="E23" s="9" t="str">
        <f>'Produktion je Standort'!D20</f>
        <v>Duisburg</v>
      </c>
      <c r="F23" s="56">
        <f>'Gesamtenergie 2019'!E21*'Energie pro Energieträger'!D$43</f>
        <v>5128.4799999999996</v>
      </c>
      <c r="G23" s="60">
        <f>'Gesamtenergie 2019'!F21*'Energie pro Energieträger'!D$41</f>
        <v>6074.6505683802134</v>
      </c>
      <c r="H23" s="57">
        <f>'Gesamtenergie 2019'!G21*'Energie pro Energieträger'!E$42</f>
        <v>0</v>
      </c>
      <c r="I23" s="59">
        <f>'Gesamtenergie 2019'!H21*'Energie pro Energieträger'!E$44</f>
        <v>0</v>
      </c>
      <c r="J23" s="58">
        <f>'Gesamtenergie 2019'!I21*'Energie pro Energieträger'!E$41</f>
        <v>93.027437261020523</v>
      </c>
    </row>
    <row r="24" spans="4:10" x14ac:dyDescent="0.25">
      <c r="D24" s="9" t="str">
        <f>'Produktion je Standort'!C21</f>
        <v>Germany</v>
      </c>
      <c r="E24" s="9" t="str">
        <f>'Produktion je Standort'!D21</f>
        <v>Duisburg-Bruckhausen</v>
      </c>
      <c r="F24" s="56">
        <f>'Gesamtenergie 2019'!E22*'Energie pro Energieträger'!D$43</f>
        <v>27474</v>
      </c>
      <c r="G24" s="60">
        <f>'Gesamtenergie 2019'!F22*'Energie pro Energieträger'!D$41</f>
        <v>32542.770902036857</v>
      </c>
      <c r="H24" s="57">
        <f>'Gesamtenergie 2019'!G22*'Energie pro Energieträger'!E$42</f>
        <v>0</v>
      </c>
      <c r="I24" s="59">
        <f>'Gesamtenergie 2019'!H22*'Energie pro Energieträger'!E$44</f>
        <v>0</v>
      </c>
      <c r="J24" s="58">
        <f>'Gesamtenergie 2019'!I22*'Energie pro Energieträger'!E$41</f>
        <v>498.3612710411814</v>
      </c>
    </row>
    <row r="25" spans="4:10" x14ac:dyDescent="0.25">
      <c r="D25" s="9" t="str">
        <f>'Produktion je Standort'!C22</f>
        <v>Hungaria</v>
      </c>
      <c r="E25" s="9" t="str">
        <f>'Produktion je Standort'!D22</f>
        <v>Dunauijvaros</v>
      </c>
      <c r="F25" s="56">
        <f>'Gesamtenergie 2019'!E23*'Energie pro Energieträger'!D$43</f>
        <v>7326.4</v>
      </c>
      <c r="G25" s="60">
        <f>'Gesamtenergie 2019'!F23*'Energie pro Energieträger'!D$41</f>
        <v>8678.0722405431625</v>
      </c>
      <c r="H25" s="57">
        <f>'Gesamtenergie 2019'!G23*'Energie pro Energieträger'!E$42</f>
        <v>0</v>
      </c>
      <c r="I25" s="59">
        <f>'Gesamtenergie 2019'!H23*'Energie pro Energieträger'!E$44</f>
        <v>0</v>
      </c>
      <c r="J25" s="58">
        <f>'Gesamtenergie 2019'!I23*'Energie pro Energieträger'!E$41</f>
        <v>132.89633894431503</v>
      </c>
    </row>
    <row r="26" spans="4:10" x14ac:dyDescent="0.25">
      <c r="D26" s="9" t="str">
        <f>'Produktion je Standort'!C23</f>
        <v>Italy</v>
      </c>
      <c r="E26" s="9" t="str">
        <f>'Produktion je Standort'!D23</f>
        <v>Taranto</v>
      </c>
      <c r="F26" s="56">
        <f>'Gesamtenergie 2019'!E24*'Energie pro Energieträger'!D$43</f>
        <v>38921.5</v>
      </c>
      <c r="G26" s="60">
        <f>'Gesamtenergie 2019'!F24*'Energie pro Energieträger'!D$41</f>
        <v>46102.258777885545</v>
      </c>
      <c r="H26" s="57">
        <f>'Gesamtenergie 2019'!G24*'Energie pro Energieträger'!E$42</f>
        <v>0</v>
      </c>
      <c r="I26" s="59">
        <f>'Gesamtenergie 2019'!H24*'Energie pro Energieträger'!E$44</f>
        <v>0</v>
      </c>
      <c r="J26" s="58">
        <f>'Gesamtenergie 2019'!I24*'Energie pro Energieträger'!E$41</f>
        <v>706.01180064167363</v>
      </c>
    </row>
    <row r="27" spans="4:10" x14ac:dyDescent="0.25">
      <c r="D27" s="9" t="str">
        <f>'Produktion je Standort'!C24</f>
        <v>Netherlands</v>
      </c>
      <c r="E27" s="9" t="str">
        <f>'Produktion je Standort'!D24</f>
        <v>Ijmuiden</v>
      </c>
      <c r="F27" s="56">
        <f>'Gesamtenergie 2019'!E25*'Energie pro Energieträger'!D$43</f>
        <v>31205.884999999998</v>
      </c>
      <c r="G27" s="60">
        <f>'Gesamtenergie 2019'!F25*'Energie pro Energieträger'!D$41</f>
        <v>36963.163949563532</v>
      </c>
      <c r="H27" s="57">
        <f>'Gesamtenergie 2019'!G25*'Energie pro Energieträger'!E$42</f>
        <v>0</v>
      </c>
      <c r="I27" s="59">
        <f>'Gesamtenergie 2019'!H25*'Energie pro Energieträger'!E$44</f>
        <v>0</v>
      </c>
      <c r="J27" s="58">
        <f>'Gesamtenergie 2019'!I25*'Energie pro Energieträger'!E$41</f>
        <v>566.05534369094187</v>
      </c>
    </row>
    <row r="28" spans="4:10" x14ac:dyDescent="0.25">
      <c r="D28" s="9" t="str">
        <f>'Produktion je Standort'!C25</f>
        <v>Poland</v>
      </c>
      <c r="E28" s="9" t="str">
        <f>'Produktion je Standort'!D25</f>
        <v>Krakow</v>
      </c>
      <c r="F28" s="56">
        <f>'Gesamtenergie 2019'!E26*'Energie pro Energieträger'!D$43</f>
        <v>12477.775</v>
      </c>
      <c r="G28" s="60">
        <f>'Gesamtenergie 2019'!F26*'Energie pro Energieträger'!D$41</f>
        <v>14779.841784675074</v>
      </c>
      <c r="H28" s="57">
        <f>'Gesamtenergie 2019'!G26*'Energie pro Energieträger'!E$42</f>
        <v>0</v>
      </c>
      <c r="I28" s="59">
        <f>'Gesamtenergie 2019'!H26*'Energie pro Energieträger'!E$44</f>
        <v>0</v>
      </c>
      <c r="J28" s="58">
        <f>'Gesamtenergie 2019'!I26*'Energie pro Energieträger'!E$41</f>
        <v>226.33907726453654</v>
      </c>
    </row>
    <row r="29" spans="4:10" x14ac:dyDescent="0.25">
      <c r="D29" s="9" t="str">
        <f>'Produktion je Standort'!C26</f>
        <v>Poland</v>
      </c>
      <c r="E29" s="9" t="str">
        <f>'Produktion je Standort'!D26</f>
        <v>Dabrowa Gornicza</v>
      </c>
      <c r="F29" s="56">
        <f>'Gesamtenergie 2019'!E27*'Energie pro Energieträger'!D$43</f>
        <v>12477.775</v>
      </c>
      <c r="G29" s="60">
        <f>'Gesamtenergie 2019'!F27*'Energie pro Energieträger'!D$41</f>
        <v>14779.841784675074</v>
      </c>
      <c r="H29" s="57">
        <f>'Gesamtenergie 2019'!G27*'Energie pro Energieträger'!E$42</f>
        <v>0</v>
      </c>
      <c r="I29" s="59">
        <f>'Gesamtenergie 2019'!H27*'Energie pro Energieträger'!E$44</f>
        <v>0</v>
      </c>
      <c r="J29" s="58">
        <f>'Gesamtenergie 2019'!I27*'Energie pro Energieträger'!E$41</f>
        <v>226.33907726453654</v>
      </c>
    </row>
    <row r="30" spans="4:10" x14ac:dyDescent="0.25">
      <c r="D30" s="9" t="str">
        <f>'Produktion je Standort'!C27</f>
        <v>Romania</v>
      </c>
      <c r="E30" s="9" t="str">
        <f>'Produktion je Standort'!D27</f>
        <v>Galati</v>
      </c>
      <c r="F30" s="56">
        <f>'Gesamtenergie 2019'!E28*'Energie pro Energieträger'!D$43</f>
        <v>9386.9499999999989</v>
      </c>
      <c r="G30" s="60">
        <f>'Gesamtenergie 2019'!F28*'Energie pro Energieträger'!D$41</f>
        <v>11118.780058195925</v>
      </c>
      <c r="H30" s="57">
        <f>'Gesamtenergie 2019'!G28*'Energie pro Energieträger'!E$42</f>
        <v>0</v>
      </c>
      <c r="I30" s="59">
        <f>'Gesamtenergie 2019'!H28*'Energie pro Energieträger'!E$44</f>
        <v>0</v>
      </c>
      <c r="J30" s="58">
        <f>'Gesamtenergie 2019'!I28*'Energie pro Energieträger'!E$41</f>
        <v>170.27343427240365</v>
      </c>
    </row>
    <row r="31" spans="4:10" x14ac:dyDescent="0.25">
      <c r="D31" s="9" t="str">
        <f>'Produktion je Standort'!C28</f>
        <v>Slovakia</v>
      </c>
      <c r="E31" s="9" t="str">
        <f>'Produktion je Standort'!D28</f>
        <v>Kosice</v>
      </c>
      <c r="F31" s="56">
        <f>'Gesamtenergie 2019'!E29*'Energie pro Energieträger'!D$43</f>
        <v>20605.5</v>
      </c>
      <c r="G31" s="60">
        <f>'Gesamtenergie 2019'!F29*'Energie pro Energieträger'!D$41</f>
        <v>24407.078176527644</v>
      </c>
      <c r="H31" s="57">
        <f>'Gesamtenergie 2019'!G29*'Energie pro Energieträger'!E$42</f>
        <v>0</v>
      </c>
      <c r="I31" s="59">
        <f>'Gesamtenergie 2019'!H29*'Energie pro Energieträger'!E$44</f>
        <v>0</v>
      </c>
      <c r="J31" s="58">
        <f>'Gesamtenergie 2019'!I29*'Energie pro Energieträger'!E$41</f>
        <v>373.77095328088603</v>
      </c>
    </row>
    <row r="32" spans="4:10" x14ac:dyDescent="0.25">
      <c r="D32" s="9" t="str">
        <f>'Produktion je Standort'!C29</f>
        <v>Spain</v>
      </c>
      <c r="E32" s="9" t="str">
        <f>'Produktion je Standort'!D29</f>
        <v>Gijon</v>
      </c>
      <c r="F32" s="56">
        <f>'Gesamtenergie 2019'!E30*'Energie pro Energieträger'!D$43</f>
        <v>10875.125</v>
      </c>
      <c r="G32" s="60">
        <f>'Gesamtenergie 2019'!F30*'Energie pro Energieträger'!D$41</f>
        <v>12881.513482056256</v>
      </c>
      <c r="H32" s="57">
        <f>'Gesamtenergie 2019'!G30*'Energie pro Energieträger'!E$42</f>
        <v>0</v>
      </c>
      <c r="I32" s="59">
        <f>'Gesamtenergie 2019'!H30*'Energie pro Energieträger'!E$44</f>
        <v>0</v>
      </c>
      <c r="J32" s="58">
        <f>'Gesamtenergie 2019'!I30*'Energie pro Energieträger'!E$41</f>
        <v>197.26800312046765</v>
      </c>
    </row>
    <row r="33" spans="4:12" x14ac:dyDescent="0.25">
      <c r="D33" s="9" t="str">
        <f>'Produktion je Standort'!C30</f>
        <v>Spain</v>
      </c>
      <c r="E33" s="9" t="str">
        <f>'Produktion je Standort'!D30</f>
        <v>Aviles</v>
      </c>
      <c r="F33" s="56">
        <f>'Gesamtenergie 2019'!E31*'Energie pro Energieträger'!D$43</f>
        <v>10875.125</v>
      </c>
      <c r="G33" s="60">
        <f>'Gesamtenergie 2019'!F31*'Energie pro Energieträger'!D$41</f>
        <v>12881.513482056256</v>
      </c>
      <c r="H33" s="57">
        <f>'Gesamtenergie 2019'!G31*'Energie pro Energieträger'!E$42</f>
        <v>0</v>
      </c>
      <c r="I33" s="59">
        <f>'Gesamtenergie 2019'!H31*'Energie pro Energieträger'!E$44</f>
        <v>0</v>
      </c>
      <c r="J33" s="58">
        <f>'Gesamtenergie 2019'!I31*'Energie pro Energieträger'!E$41</f>
        <v>197.26800312046765</v>
      </c>
    </row>
    <row r="34" spans="4:12" x14ac:dyDescent="0.25">
      <c r="D34" s="9" t="str">
        <f>'Produktion je Standort'!C31</f>
        <v>Sweden</v>
      </c>
      <c r="E34" s="9" t="str">
        <f>'Produktion je Standort'!D31</f>
        <v>Lulea</v>
      </c>
      <c r="F34" s="56">
        <f>'Gesamtenergie 2019'!E32*'Energie pro Energieträger'!D$43</f>
        <v>10531.699999999999</v>
      </c>
      <c r="G34" s="60">
        <f>'Gesamtenergie 2019'!F32*'Energie pro Energieträger'!D$41</f>
        <v>12474.728845780795</v>
      </c>
      <c r="H34" s="57">
        <f>'Gesamtenergie 2019'!G32*'Energie pro Energieträger'!E$42</f>
        <v>0</v>
      </c>
      <c r="I34" s="59">
        <f>'Gesamtenergie 2019'!H32*'Energie pro Energieträger'!E$44</f>
        <v>0</v>
      </c>
      <c r="J34" s="58">
        <f>'Gesamtenergie 2019'!I32*'Energie pro Energieträger'!E$41</f>
        <v>191.03848723245289</v>
      </c>
    </row>
    <row r="35" spans="4:12" x14ac:dyDescent="0.25">
      <c r="D35" s="9" t="str">
        <f>'Produktion je Standort'!C32</f>
        <v>Sweden</v>
      </c>
      <c r="E35" s="9" t="str">
        <f>'Produktion je Standort'!D32</f>
        <v>Oxeloesund</v>
      </c>
      <c r="F35" s="56">
        <f>'Gesamtenergie 2019'!E33*'Energie pro Energieträger'!D$43</f>
        <v>6868.5</v>
      </c>
      <c r="G35" s="60">
        <f>'Gesamtenergie 2019'!F33*'Energie pro Energieträger'!D$41</f>
        <v>8135.6927255092141</v>
      </c>
      <c r="H35" s="57">
        <f>'Gesamtenergie 2019'!G33*'Energie pro Energieträger'!E$42</f>
        <v>0</v>
      </c>
      <c r="I35" s="59">
        <f>'Gesamtenergie 2019'!H33*'Energie pro Energieträger'!E$44</f>
        <v>0</v>
      </c>
      <c r="J35" s="58">
        <f>'Gesamtenergie 2019'!I33*'Energie pro Energieträger'!E$41</f>
        <v>124.59031776029535</v>
      </c>
    </row>
    <row r="36" spans="4:12" x14ac:dyDescent="0.25">
      <c r="D36" s="9" t="str">
        <f>'Produktion je Standort'!C33</f>
        <v>United Kingdom</v>
      </c>
      <c r="E36" s="9" t="str">
        <f>'Produktion je Standort'!D33</f>
        <v>Port Talbot</v>
      </c>
      <c r="F36" s="56">
        <f>'Gesamtenergie 2019'!E34*'Energie pro Energieträger'!D$43</f>
        <v>17331.514999999999</v>
      </c>
      <c r="G36" s="60">
        <f>'Gesamtenergie 2019'!F34*'Energie pro Energieträger'!D$41</f>
        <v>20529.064644034919</v>
      </c>
      <c r="H36" s="57">
        <f>'Gesamtenergie 2019'!G34*'Energie pro Energieträger'!E$42</f>
        <v>0</v>
      </c>
      <c r="I36" s="59">
        <f>'Gesamtenergie 2019'!H34*'Energie pro Energieträger'!E$44</f>
        <v>0</v>
      </c>
      <c r="J36" s="58">
        <f>'Gesamtenergie 2019'!I34*'Energie pro Energieträger'!E$41</f>
        <v>314.38290181514526</v>
      </c>
    </row>
    <row r="37" spans="4:12" x14ac:dyDescent="0.25">
      <c r="D37" s="9" t="str">
        <f>'Produktion je Standort'!C34</f>
        <v>United Kingdom</v>
      </c>
      <c r="E37" s="9" t="str">
        <f>'Produktion je Standort'!D34</f>
        <v>Scunthorpe</v>
      </c>
      <c r="F37" s="56">
        <f>'Gesamtenergie 2019'!E35*'Energie pro Energieträger'!D$43</f>
        <v>12821.199999999999</v>
      </c>
      <c r="G37" s="60">
        <f>'Gesamtenergie 2019'!F35*'Energie pro Energieträger'!D$41</f>
        <v>15186.626420950533</v>
      </c>
      <c r="H37" s="57">
        <f>'Gesamtenergie 2019'!G35*'Energie pro Energieträger'!E$42</f>
        <v>0</v>
      </c>
      <c r="I37" s="59">
        <f>'Gesamtenergie 2019'!H35*'Energie pro Energieträger'!E$44</f>
        <v>0</v>
      </c>
      <c r="J37" s="58">
        <f>'Gesamtenergie 2019'!I35*'Energie pro Energieträger'!E$41</f>
        <v>232.56859315255133</v>
      </c>
    </row>
    <row r="42" spans="4:12" ht="21" x14ac:dyDescent="0.35">
      <c r="D42" s="82" t="s">
        <v>62</v>
      </c>
      <c r="E42" s="82"/>
      <c r="F42" s="82"/>
      <c r="G42" s="82"/>
      <c r="H42" s="82"/>
      <c r="I42" s="82"/>
      <c r="J42" s="82"/>
      <c r="K42" s="61"/>
      <c r="L42" s="61"/>
    </row>
    <row r="44" spans="4:12" ht="15.75" x14ac:dyDescent="0.25">
      <c r="F44" s="91" t="s">
        <v>47</v>
      </c>
      <c r="G44" s="91"/>
      <c r="H44" s="91" t="s">
        <v>43</v>
      </c>
      <c r="I44" s="91"/>
      <c r="J44" s="91"/>
    </row>
    <row r="45" spans="4:12" x14ac:dyDescent="0.25">
      <c r="D45" s="17" t="s">
        <v>57</v>
      </c>
      <c r="E45" s="17" t="s">
        <v>58</v>
      </c>
      <c r="F45" s="75" t="str">
        <f>Studienliste!$F$17</f>
        <v>ISI-05 13</v>
      </c>
      <c r="G45" s="76" t="s">
        <v>51</v>
      </c>
      <c r="H45" s="77" t="str">
        <f>Studienliste!$F$10</f>
        <v>OTTO-01 17</v>
      </c>
      <c r="I45" s="78" t="str">
        <f>Studienliste!$F$8</f>
        <v>TUD-02 20</v>
      </c>
      <c r="J45" s="79" t="str">
        <f>G45</f>
        <v>anderes Projekt</v>
      </c>
    </row>
    <row r="46" spans="4:12" x14ac:dyDescent="0.25">
      <c r="D46" s="9" t="str">
        <f>'Produktion je Standort'!C6</f>
        <v>Austria</v>
      </c>
      <c r="E46" s="9" t="str">
        <f>'Produktion je Standort'!D6</f>
        <v>Donawitz</v>
      </c>
      <c r="F46" s="56">
        <f>'Gesamtenergie 2019'!E7*'Energie pro Energieträger'!D$47</f>
        <v>0</v>
      </c>
      <c r="G46" s="60">
        <f>'Gesamtenergie 2019'!F7*'Energie pro Energieträger'!D$45</f>
        <v>600.67989776915613</v>
      </c>
      <c r="H46" s="57">
        <f>'Gesamtenergie 2019'!G7*'Energie pro Energieträger'!E$46</f>
        <v>6973.9815384615367</v>
      </c>
      <c r="I46" s="59">
        <f>'Gesamtenergie 2019'!H7*'Energie pro Energieträger'!E$48</f>
        <v>0</v>
      </c>
      <c r="J46" s="58">
        <f>'Gesamtenergie 2019'!I7*'Energie pro Energieträger'!E$45</f>
        <v>1494.1712527529944</v>
      </c>
    </row>
    <row r="47" spans="4:12" x14ac:dyDescent="0.25">
      <c r="D47" s="9" t="str">
        <f>'Produktion je Standort'!C7</f>
        <v>Austria</v>
      </c>
      <c r="E47" s="9" t="str">
        <f>'Produktion je Standort'!D7</f>
        <v>Linz</v>
      </c>
      <c r="F47" s="56">
        <f>'Gesamtenergie 2019'!E8*'Energie pro Energieträger'!D$47</f>
        <v>0</v>
      </c>
      <c r="G47" s="60">
        <f>'Gesamtenergie 2019'!F8*'Energie pro Energieträger'!D$45</f>
        <v>600.67989776915613</v>
      </c>
      <c r="H47" s="57">
        <f>'Gesamtenergie 2019'!G8*'Energie pro Energieträger'!E$46</f>
        <v>6973.9815384615367</v>
      </c>
      <c r="I47" s="59">
        <f>'Gesamtenergie 2019'!H8*'Energie pro Energieträger'!E$48</f>
        <v>0</v>
      </c>
      <c r="J47" s="58">
        <f>'Gesamtenergie 2019'!I8*'Energie pro Energieträger'!E$45</f>
        <v>1494.1712527529944</v>
      </c>
    </row>
    <row r="48" spans="4:12" x14ac:dyDescent="0.25">
      <c r="D48" s="9" t="str">
        <f>'Produktion je Standort'!C8</f>
        <v>Belgium</v>
      </c>
      <c r="E48" s="9" t="str">
        <f>'Produktion je Standort'!D8</f>
        <v>Ghent</v>
      </c>
      <c r="F48" s="56">
        <f>'Gesamtenergie 2019'!E9*'Energie pro Energieträger'!D$47</f>
        <v>0</v>
      </c>
      <c r="G48" s="60">
        <f>'Gesamtenergie 2019'!F9*'Energie pro Energieträger'!D$45</f>
        <v>867.66643064985453</v>
      </c>
      <c r="H48" s="57">
        <f>'Gesamtenergie 2019'!G9*'Energie pro Energieträger'!E$46</f>
        <v>10073.734265734263</v>
      </c>
      <c r="I48" s="59">
        <f>'Gesamtenergie 2019'!H9*'Energie pro Energieträger'!E$48</f>
        <v>0</v>
      </c>
      <c r="J48" s="58">
        <f>'Gesamtenergie 2019'!I9*'Energie pro Energieträger'!E$45</f>
        <v>2158.2913669503896</v>
      </c>
    </row>
    <row r="49" spans="4:10" x14ac:dyDescent="0.25">
      <c r="D49" s="9" t="str">
        <f>'Produktion je Standort'!C9</f>
        <v>Czech Republic</v>
      </c>
      <c r="E49" s="9" t="str">
        <f>'Produktion je Standort'!D9</f>
        <v>Trinec</v>
      </c>
      <c r="F49" s="56">
        <f>'Gesamtenergie 2019'!E10*'Energie pro Energieträger'!D$47</f>
        <v>0</v>
      </c>
      <c r="G49" s="60">
        <f>'Gesamtenergie 2019'!F10*'Energie pro Energieträger'!D$45</f>
        <v>411.22612667313285</v>
      </c>
      <c r="H49" s="57">
        <f>'Gesamtenergie 2019'!G10*'Energie pro Energieträger'!E$46</f>
        <v>4774.3955244755234</v>
      </c>
      <c r="I49" s="59">
        <f>'Gesamtenergie 2019'!H10*'Energie pro Energieträger'!E$48</f>
        <v>0</v>
      </c>
      <c r="J49" s="58">
        <f>'Gesamtenergie 2019'!I10*'Energie pro Energieträger'!E$45</f>
        <v>1022.9113029051113</v>
      </c>
    </row>
    <row r="50" spans="4:10" x14ac:dyDescent="0.25">
      <c r="D50" s="9" t="str">
        <f>'Produktion je Standort'!C10</f>
        <v>Finland</v>
      </c>
      <c r="E50" s="9" t="str">
        <f>'Produktion je Standort'!D10</f>
        <v>Raahe</v>
      </c>
      <c r="F50" s="56">
        <f>'Gesamtenergie 2019'!E11*'Energie pro Energieträger'!D$47</f>
        <v>0</v>
      </c>
      <c r="G50" s="60">
        <f>'Gesamtenergie 2019'!F11*'Energie pro Energieträger'!D$45</f>
        <v>413.93260911736178</v>
      </c>
      <c r="H50" s="57">
        <f>'Gesamtenergie 2019'!G11*'Energie pro Energieträger'!E$46</f>
        <v>4805.8181818181811</v>
      </c>
      <c r="I50" s="59">
        <f>'Gesamtenergie 2019'!H11*'Energie pro Energieträger'!E$48</f>
        <v>0</v>
      </c>
      <c r="J50" s="58">
        <f>'Gesamtenergie 2019'!I11*'Energie pro Energieträger'!E$45</f>
        <v>1029.6435879029382</v>
      </c>
    </row>
    <row r="51" spans="4:10" x14ac:dyDescent="0.25">
      <c r="D51" s="9" t="str">
        <f>'Produktion je Standort'!C11</f>
        <v>France</v>
      </c>
      <c r="E51" s="9" t="str">
        <f>'Produktion je Standort'!D11</f>
        <v>Fos-Sur-Mer</v>
      </c>
      <c r="F51" s="56">
        <f>'Gesamtenergie 2019'!E12*'Energie pro Energieträger'!D$47</f>
        <v>0</v>
      </c>
      <c r="G51" s="60">
        <f>'Gesamtenergie 2019'!F12*'Energie pro Energieträger'!D$45</f>
        <v>597.01818622696408</v>
      </c>
      <c r="H51" s="57">
        <f>'Gesamtenergie 2019'!G12*'Energie pro Energieträger'!E$46</f>
        <v>6931.4685314685312</v>
      </c>
      <c r="I51" s="59">
        <f>'Gesamtenergie 2019'!H12*'Energie pro Energieträger'!E$48</f>
        <v>0</v>
      </c>
      <c r="J51" s="58">
        <f>'Gesamtenergie 2019'!I12*'Energie pro Energieträger'!E$45</f>
        <v>1485.0628671676993</v>
      </c>
    </row>
    <row r="52" spans="4:10" x14ac:dyDescent="0.25">
      <c r="D52" s="9" t="str">
        <f>'Produktion je Standort'!C12</f>
        <v>France</v>
      </c>
      <c r="E52" s="9" t="str">
        <f>'Produktion je Standort'!D12</f>
        <v>Dunkerque</v>
      </c>
      <c r="F52" s="56">
        <f>'Gesamtenergie 2019'!E13*'Energie pro Energieträger'!D$47</f>
        <v>0</v>
      </c>
      <c r="G52" s="60">
        <f>'Gesamtenergie 2019'!F13*'Energie pro Energieträger'!D$45</f>
        <v>1090.5532201745878</v>
      </c>
      <c r="H52" s="57">
        <f>'Gesamtenergie 2019'!G13*'Energie pro Energieträger'!E$46</f>
        <v>12661.482517482515</v>
      </c>
      <c r="I52" s="59">
        <f>'Gesamtenergie 2019'!H13*'Energie pro Energieträger'!E$48</f>
        <v>0</v>
      </c>
      <c r="J52" s="58">
        <f>'Gesamtenergie 2019'!I13*'Energie pro Energieträger'!E$45</f>
        <v>2712.7148373596638</v>
      </c>
    </row>
    <row r="53" spans="4:10" x14ac:dyDescent="0.25">
      <c r="D53" s="9" t="str">
        <f>'Produktion je Standort'!C13</f>
        <v>Germany</v>
      </c>
      <c r="E53" s="9" t="str">
        <f>'Produktion je Standort'!D13</f>
        <v>Bremen</v>
      </c>
      <c r="F53" s="56">
        <f>'Gesamtenergie 2019'!E14*'Energie pro Energieträger'!D$47</f>
        <v>0</v>
      </c>
      <c r="G53" s="60">
        <f>'Gesamtenergie 2019'!F14*'Energie pro Energieträger'!D$45</f>
        <v>525.37600387972839</v>
      </c>
      <c r="H53" s="57">
        <f>'Gesamtenergie 2019'!G14*'Energie pro Energieträger'!E$46</f>
        <v>6099.6923076923067</v>
      </c>
      <c r="I53" s="59">
        <f>'Gesamtenergie 2019'!H14*'Energie pro Energieträger'!E$48</f>
        <v>0</v>
      </c>
      <c r="J53" s="58">
        <f>'Gesamtenergie 2019'!I14*'Energie pro Energieträger'!E$45</f>
        <v>1306.8553231075753</v>
      </c>
    </row>
    <row r="54" spans="4:10" x14ac:dyDescent="0.25">
      <c r="D54" s="9" t="str">
        <f>'Produktion je Standort'!C14</f>
        <v>Germany</v>
      </c>
      <c r="E54" s="9" t="str">
        <f>'Produktion je Standort'!D14</f>
        <v>Voelklingen</v>
      </c>
      <c r="F54" s="56">
        <f>'Gesamtenergie 2019'!E15*'Energie pro Energieträger'!D$47</f>
        <v>0</v>
      </c>
      <c r="G54" s="60">
        <f>'Gesamtenergie 2019'!F15*'Energie pro Energieträger'!D$45</f>
        <v>442.90789175557711</v>
      </c>
      <c r="H54" s="57">
        <f>'Gesamtenergie 2019'!G15*'Energie pro Energieträger'!E$46</f>
        <v>5142.2254545454534</v>
      </c>
      <c r="I54" s="59">
        <f>'Gesamtenergie 2019'!H15*'Energie pro Energieträger'!E$48</f>
        <v>0</v>
      </c>
      <c r="J54" s="58">
        <f>'Gesamtenergie 2019'!I15*'Energie pro Energieträger'!E$45</f>
        <v>1101.7186390561437</v>
      </c>
    </row>
    <row r="55" spans="4:10" x14ac:dyDescent="0.25">
      <c r="D55" s="9" t="str">
        <f>'Produktion je Standort'!C15</f>
        <v>Germany</v>
      </c>
      <c r="E55" s="9" t="str">
        <f>'Produktion je Standort'!D15</f>
        <v>Eisenhuettenstadt</v>
      </c>
      <c r="F55" s="56">
        <f>'Gesamtenergie 2019'!E16*'Energie pro Energieträger'!D$47</f>
        <v>0</v>
      </c>
      <c r="G55" s="60">
        <f>'Gesamtenergie 2019'!F16*'Energie pro Energieträger'!D$45</f>
        <v>342.29042677012609</v>
      </c>
      <c r="H55" s="57">
        <f>'Gesamtenergie 2019'!G16*'Energie pro Energieträger'!E$46</f>
        <v>3974.0419580419571</v>
      </c>
      <c r="I55" s="59">
        <f>'Gesamtenergie 2019'!H16*'Energie pro Energieträger'!E$48</f>
        <v>0</v>
      </c>
      <c r="J55" s="58">
        <f>'Gesamtenergie 2019'!I16*'Energie pro Energieträger'!E$45</f>
        <v>851.43604384281423</v>
      </c>
    </row>
    <row r="56" spans="4:10" x14ac:dyDescent="0.25">
      <c r="D56" s="9" t="str">
        <f>'Produktion je Standort'!C16</f>
        <v>Germany</v>
      </c>
      <c r="E56" s="9" t="str">
        <f>'Produktion je Standort'!D16</f>
        <v>Duisburg-Huckingen</v>
      </c>
      <c r="F56" s="56">
        <f>'Gesamtenergie 2019'!E17*'Energie pro Energieträger'!D$47</f>
        <v>0</v>
      </c>
      <c r="G56" s="60">
        <f>'Gesamtenergie 2019'!F17*'Energie pro Energieträger'!D$45</f>
        <v>796.02424830261873</v>
      </c>
      <c r="H56" s="57">
        <f>'Gesamtenergie 2019'!G17*'Energie pro Energieträger'!E$46</f>
        <v>9241.9580419580398</v>
      </c>
      <c r="I56" s="59">
        <f>'Gesamtenergie 2019'!H17*'Energie pro Energieträger'!E$48</f>
        <v>0</v>
      </c>
      <c r="J56" s="58">
        <f>'Gesamtenergie 2019'!I17*'Energie pro Energieträger'!E$45</f>
        <v>1980.0838228902658</v>
      </c>
    </row>
    <row r="57" spans="4:10" x14ac:dyDescent="0.25">
      <c r="D57" s="9" t="str">
        <f>'Produktion je Standort'!C17</f>
        <v>Germany</v>
      </c>
      <c r="E57" s="9" t="str">
        <f>'Produktion je Standort'!D17</f>
        <v>Duisburg-Beeckerwerth</v>
      </c>
      <c r="F57" s="56">
        <f>'Gesamtenergie 2019'!E18*'Energie pro Energieträger'!D$47</f>
        <v>0</v>
      </c>
      <c r="G57" s="60">
        <f>'Gesamtenergie 2019'!F18*'Energie pro Energieträger'!D$45</f>
        <v>955.22909796314252</v>
      </c>
      <c r="H57" s="57">
        <f>'Gesamtenergie 2019'!G18*'Energie pro Energieträger'!E$46</f>
        <v>11090.349650349648</v>
      </c>
      <c r="I57" s="59">
        <f>'Gesamtenergie 2019'!H18*'Energie pro Energieträger'!E$48</f>
        <v>0</v>
      </c>
      <c r="J57" s="58">
        <f>'Gesamtenergie 2019'!I18*'Energie pro Energieträger'!E$45</f>
        <v>2376.1005874683187</v>
      </c>
    </row>
    <row r="58" spans="4:10" x14ac:dyDescent="0.25">
      <c r="D58" s="9" t="str">
        <f>'Produktion je Standort'!C18</f>
        <v>Germany</v>
      </c>
      <c r="E58" s="9" t="str">
        <f>'Produktion je Standort'!D18</f>
        <v>Salzgitter</v>
      </c>
      <c r="F58" s="56">
        <f>'Gesamtenergie 2019'!E19*'Energie pro Energieträger'!D$47</f>
        <v>0</v>
      </c>
      <c r="G58" s="60">
        <f>'Gesamtenergie 2019'!F19*'Energie pro Energieträger'!D$45</f>
        <v>732.34230843840919</v>
      </c>
      <c r="H58" s="57">
        <f>'Gesamtenergie 2019'!G19*'Energie pro Energieträger'!E$46</f>
        <v>8502.6013986013968</v>
      </c>
      <c r="I58" s="59">
        <f>'Gesamtenergie 2019'!H19*'Energie pro Energieträger'!E$48</f>
        <v>0</v>
      </c>
      <c r="J58" s="58">
        <f>'Gesamtenergie 2019'!I19*'Energie pro Energieträger'!E$45</f>
        <v>1821.6771170590443</v>
      </c>
    </row>
    <row r="59" spans="4:10" x14ac:dyDescent="0.25">
      <c r="D59" s="9" t="str">
        <f>'Produktion je Standort'!C19</f>
        <v>Germany</v>
      </c>
      <c r="E59" s="9" t="str">
        <f>'Produktion je Standort'!D19</f>
        <v>Dillingen</v>
      </c>
      <c r="F59" s="56">
        <f>'Gesamtenergie 2019'!E20*'Energie pro Energieträger'!D$47</f>
        <v>0</v>
      </c>
      <c r="G59" s="60">
        <f>'Gesamtenergie 2019'!F20*'Energie pro Energieträger'!D$45</f>
        <v>371.58411910766245</v>
      </c>
      <c r="H59" s="57">
        <f>'Gesamtenergie 2019'!G20*'Energie pro Energieträger'!E$46</f>
        <v>4314.1460139860137</v>
      </c>
      <c r="I59" s="59">
        <f>'Gesamtenergie 2019'!H20*'Energie pro Energieträger'!E$48</f>
        <v>0</v>
      </c>
      <c r="J59" s="58">
        <f>'Gesamtenergie 2019'!I20*'Energie pro Energieträger'!E$45</f>
        <v>924.30312852517602</v>
      </c>
    </row>
    <row r="60" spans="4:10" x14ac:dyDescent="0.25">
      <c r="D60" s="9" t="str">
        <f>'Produktion je Standort'!C20</f>
        <v>Germany</v>
      </c>
      <c r="E60" s="9" t="str">
        <f>'Produktion je Standort'!D20</f>
        <v>Duisburg</v>
      </c>
      <c r="F60" s="56">
        <f>'Gesamtenergie 2019'!E21*'Energie pro Energieträger'!D$47</f>
        <v>0</v>
      </c>
      <c r="G60" s="60">
        <f>'Gesamtenergie 2019'!F21*'Energie pro Energieträger'!D$45</f>
        <v>178.30943161978661</v>
      </c>
      <c r="H60" s="57">
        <f>'Gesamtenergie 2019'!G21*'Energie pro Energieträger'!E$46</f>
        <v>2070.1986013986011</v>
      </c>
      <c r="I60" s="59">
        <f>'Gesamtenergie 2019'!H21*'Energie pro Energieträger'!E$48</f>
        <v>0</v>
      </c>
      <c r="J60" s="58">
        <f>'Gesamtenergie 2019'!I21*'Energie pro Energieträger'!E$45</f>
        <v>443.5387763274195</v>
      </c>
    </row>
    <row r="61" spans="4:10" x14ac:dyDescent="0.25">
      <c r="D61" s="9" t="str">
        <f>'Produktion je Standort'!C21</f>
        <v>Germany</v>
      </c>
      <c r="E61" s="9" t="str">
        <f>'Produktion je Standort'!D21</f>
        <v>Duisburg-Bruckhausen</v>
      </c>
      <c r="F61" s="56">
        <f>'Gesamtenergie 2019'!E22*'Energie pro Energieträger'!D$47</f>
        <v>0</v>
      </c>
      <c r="G61" s="60">
        <f>'Gesamtenergie 2019'!F22*'Energie pro Energieträger'!D$45</f>
        <v>955.22909796314252</v>
      </c>
      <c r="H61" s="57">
        <f>'Gesamtenergie 2019'!G22*'Energie pro Energieträger'!E$46</f>
        <v>11090.349650349648</v>
      </c>
      <c r="I61" s="59">
        <f>'Gesamtenergie 2019'!H22*'Energie pro Energieträger'!E$48</f>
        <v>0</v>
      </c>
      <c r="J61" s="58">
        <f>'Gesamtenergie 2019'!I22*'Energie pro Energieträger'!E$45</f>
        <v>2376.1005874683187</v>
      </c>
    </row>
    <row r="62" spans="4:10" x14ac:dyDescent="0.25">
      <c r="D62" s="9" t="str">
        <f>'Produktion je Standort'!C22</f>
        <v>Hungaria</v>
      </c>
      <c r="E62" s="9" t="str">
        <f>'Produktion je Standort'!D22</f>
        <v>Dunauijvaros</v>
      </c>
      <c r="F62" s="56">
        <f>'Gesamtenergie 2019'!E23*'Energie pro Energieträger'!D$47</f>
        <v>0</v>
      </c>
      <c r="G62" s="60">
        <f>'Gesamtenergie 2019'!F23*'Energie pro Energieträger'!D$45</f>
        <v>254.72775945683804</v>
      </c>
      <c r="H62" s="57">
        <f>'Gesamtenergie 2019'!G23*'Energie pro Energieträger'!E$46</f>
        <v>2957.4265734265728</v>
      </c>
      <c r="I62" s="59">
        <f>'Gesamtenergie 2019'!H23*'Energie pro Energieträger'!E$48</f>
        <v>0</v>
      </c>
      <c r="J62" s="58">
        <f>'Gesamtenergie 2019'!I23*'Energie pro Energieträger'!E$45</f>
        <v>633.62682332488498</v>
      </c>
    </row>
    <row r="63" spans="4:10" x14ac:dyDescent="0.25">
      <c r="D63" s="9" t="str">
        <f>'Produktion je Standort'!C23</f>
        <v>Italy</v>
      </c>
      <c r="E63" s="9" t="str">
        <f>'Produktion je Standort'!D23</f>
        <v>Taranto</v>
      </c>
      <c r="F63" s="56">
        <f>'Gesamtenergie 2019'!E24*'Energie pro Energieträger'!D$47</f>
        <v>0</v>
      </c>
      <c r="G63" s="60">
        <f>'Gesamtenergie 2019'!F24*'Energie pro Energieträger'!D$45</f>
        <v>1353.2412221144518</v>
      </c>
      <c r="H63" s="57">
        <f>'Gesamtenergie 2019'!G24*'Energie pro Energieträger'!E$46</f>
        <v>15711.328671328667</v>
      </c>
      <c r="I63" s="59">
        <f>'Gesamtenergie 2019'!H24*'Energie pro Energieträger'!E$48</f>
        <v>0</v>
      </c>
      <c r="J63" s="58">
        <f>'Gesamtenergie 2019'!I24*'Energie pro Energieträger'!E$45</f>
        <v>3366.1424989134516</v>
      </c>
    </row>
    <row r="64" spans="4:10" x14ac:dyDescent="0.25">
      <c r="D64" s="9" t="str">
        <f>'Produktion je Standort'!C24</f>
        <v>Netherlands</v>
      </c>
      <c r="E64" s="9" t="str">
        <f>'Produktion je Standort'!D24</f>
        <v>Ijmuiden</v>
      </c>
      <c r="F64" s="56">
        <f>'Gesamtenergie 2019'!E25*'Energie pro Energieträger'!D$47</f>
        <v>0</v>
      </c>
      <c r="G64" s="60">
        <f>'Gesamtenergie 2019'!F25*'Energie pro Energieträger'!D$45</f>
        <v>1084.9810504364696</v>
      </c>
      <c r="H64" s="57">
        <f>'Gesamtenergie 2019'!G25*'Energie pro Energieträger'!E$46</f>
        <v>12596.78881118881</v>
      </c>
      <c r="I64" s="59">
        <f>'Gesamtenergie 2019'!H25*'Energie pro Energieträger'!E$48</f>
        <v>0</v>
      </c>
      <c r="J64" s="58">
        <f>'Gesamtenergie 2019'!I25*'Energie pro Energieträger'!E$45</f>
        <v>2698.8542505994324</v>
      </c>
    </row>
    <row r="65" spans="4:10" x14ac:dyDescent="0.25">
      <c r="D65" s="9" t="str">
        <f>'Produktion je Standort'!C25</f>
        <v>Poland</v>
      </c>
      <c r="E65" s="9" t="str">
        <f>'Produktion je Standort'!D25</f>
        <v>Krakow</v>
      </c>
      <c r="F65" s="56">
        <f>'Gesamtenergie 2019'!E26*'Energie pro Energieträger'!D$47</f>
        <v>0</v>
      </c>
      <c r="G65" s="60">
        <f>'Gesamtenergie 2019'!F26*'Energie pro Energieträger'!D$45</f>
        <v>433.83321532492727</v>
      </c>
      <c r="H65" s="57">
        <f>'Gesamtenergie 2019'!G26*'Energie pro Energieträger'!E$46</f>
        <v>5036.8671328671317</v>
      </c>
      <c r="I65" s="59">
        <f>'Gesamtenergie 2019'!H26*'Energie pro Energieträger'!E$48</f>
        <v>0</v>
      </c>
      <c r="J65" s="58">
        <f>'Gesamtenergie 2019'!I26*'Energie pro Energieträger'!E$45</f>
        <v>1079.1456834751948</v>
      </c>
    </row>
    <row r="66" spans="4:10" x14ac:dyDescent="0.25">
      <c r="D66" s="9" t="str">
        <f>'Produktion je Standort'!C26</f>
        <v>Poland</v>
      </c>
      <c r="E66" s="9" t="str">
        <f>'Produktion je Standort'!D26</f>
        <v>Dabrowa Gornicza</v>
      </c>
      <c r="F66" s="56">
        <f>'Gesamtenergie 2019'!E27*'Energie pro Energieträger'!D$47</f>
        <v>0</v>
      </c>
      <c r="G66" s="60">
        <f>'Gesamtenergie 2019'!F27*'Energie pro Energieträger'!D$45</f>
        <v>433.83321532492727</v>
      </c>
      <c r="H66" s="57">
        <f>'Gesamtenergie 2019'!G27*'Energie pro Energieträger'!E$46</f>
        <v>5036.8671328671317</v>
      </c>
      <c r="I66" s="59">
        <f>'Gesamtenergie 2019'!H27*'Energie pro Energieträger'!E$48</f>
        <v>0</v>
      </c>
      <c r="J66" s="58">
        <f>'Gesamtenergie 2019'!I27*'Energie pro Energieträger'!E$45</f>
        <v>1079.1456834751948</v>
      </c>
    </row>
    <row r="67" spans="4:10" x14ac:dyDescent="0.25">
      <c r="D67" s="9" t="str">
        <f>'Produktion je Standort'!C27</f>
        <v>Romania</v>
      </c>
      <c r="E67" s="9" t="str">
        <f>'Produktion je Standort'!D27</f>
        <v>Galati</v>
      </c>
      <c r="F67" s="56">
        <f>'Gesamtenergie 2019'!E28*'Energie pro Energieträger'!D$47</f>
        <v>0</v>
      </c>
      <c r="G67" s="60">
        <f>'Gesamtenergie 2019'!F28*'Energie pro Energieträger'!D$45</f>
        <v>326.36994180407368</v>
      </c>
      <c r="H67" s="57">
        <f>'Gesamtenergie 2019'!G28*'Energie pro Energieträger'!E$46</f>
        <v>3789.2027972027963</v>
      </c>
      <c r="I67" s="59">
        <f>'Gesamtenergie 2019'!H28*'Energie pro Energieträger'!E$48</f>
        <v>0</v>
      </c>
      <c r="J67" s="58">
        <f>'Gesamtenergie 2019'!I28*'Energie pro Energieträger'!E$45</f>
        <v>811.83436738500882</v>
      </c>
    </row>
    <row r="68" spans="4:10" x14ac:dyDescent="0.25">
      <c r="D68" s="9" t="str">
        <f>'Produktion je Standort'!C28</f>
        <v>Slovakia</v>
      </c>
      <c r="E68" s="9" t="str">
        <f>'Produktion je Standort'!D28</f>
        <v>Kosice</v>
      </c>
      <c r="F68" s="56">
        <f>'Gesamtenergie 2019'!E29*'Energie pro Energieträger'!D$47</f>
        <v>0</v>
      </c>
      <c r="G68" s="60">
        <f>'Gesamtenergie 2019'!F29*'Energie pro Energieträger'!D$45</f>
        <v>716.42182347235689</v>
      </c>
      <c r="H68" s="57">
        <f>'Gesamtenergie 2019'!G29*'Energie pro Energieträger'!E$46</f>
        <v>8317.7622377622356</v>
      </c>
      <c r="I68" s="59">
        <f>'Gesamtenergie 2019'!H29*'Energie pro Energieträger'!E$48</f>
        <v>0</v>
      </c>
      <c r="J68" s="58">
        <f>'Gesamtenergie 2019'!I29*'Energie pro Energieträger'!E$45</f>
        <v>1782.0754406012391</v>
      </c>
    </row>
    <row r="69" spans="4:10" x14ac:dyDescent="0.25">
      <c r="D69" s="9" t="str">
        <f>'Produktion je Standort'!C29</f>
        <v>Spain</v>
      </c>
      <c r="E69" s="9" t="str">
        <f>'Produktion je Standort'!D29</f>
        <v>Gijon</v>
      </c>
      <c r="F69" s="56">
        <f>'Gesamtenergie 2019'!E30*'Energie pro Energieträger'!D$47</f>
        <v>0</v>
      </c>
      <c r="G69" s="60">
        <f>'Gesamtenergie 2019'!F30*'Energie pro Energieträger'!D$45</f>
        <v>378.11151794374393</v>
      </c>
      <c r="H69" s="57">
        <f>'Gesamtenergie 2019'!G30*'Energie pro Energieträger'!E$46</f>
        <v>4389.9300699300684</v>
      </c>
      <c r="I69" s="59">
        <f>'Gesamtenergie 2019'!H30*'Energie pro Energieträger'!E$48</f>
        <v>0</v>
      </c>
      <c r="J69" s="58">
        <f>'Gesamtenergie 2019'!I30*'Energie pro Energieträger'!E$45</f>
        <v>940.53981587287626</v>
      </c>
    </row>
    <row r="70" spans="4:10" x14ac:dyDescent="0.25">
      <c r="D70" s="9" t="str">
        <f>'Produktion je Standort'!C30</f>
        <v>Spain</v>
      </c>
      <c r="E70" s="9" t="str">
        <f>'Produktion je Standort'!D30</f>
        <v>Aviles</v>
      </c>
      <c r="F70" s="56">
        <f>'Gesamtenergie 2019'!E31*'Energie pro Energieträger'!D$47</f>
        <v>0</v>
      </c>
      <c r="G70" s="60">
        <f>'Gesamtenergie 2019'!F31*'Energie pro Energieträger'!D$45</f>
        <v>378.11151794374393</v>
      </c>
      <c r="H70" s="57">
        <f>'Gesamtenergie 2019'!G31*'Energie pro Energieträger'!E$46</f>
        <v>4389.9300699300684</v>
      </c>
      <c r="I70" s="59">
        <f>'Gesamtenergie 2019'!H31*'Energie pro Energieträger'!E$48</f>
        <v>0</v>
      </c>
      <c r="J70" s="58">
        <f>'Gesamtenergie 2019'!I31*'Energie pro Energieträger'!E$45</f>
        <v>940.53981587287626</v>
      </c>
    </row>
    <row r="71" spans="4:10" x14ac:dyDescent="0.25">
      <c r="D71" s="9" t="str">
        <f>'Produktion je Standort'!C31</f>
        <v>Sweden</v>
      </c>
      <c r="E71" s="9" t="str">
        <f>'Produktion je Standort'!D31</f>
        <v>Lulea</v>
      </c>
      <c r="F71" s="56">
        <f>'Gesamtenergie 2019'!E32*'Energie pro Energieträger'!D$47</f>
        <v>0</v>
      </c>
      <c r="G71" s="60">
        <f>'Gesamtenergie 2019'!F32*'Energie pro Energieträger'!D$45</f>
        <v>366.1711542192046</v>
      </c>
      <c r="H71" s="57">
        <f>'Gesamtenergie 2019'!G32*'Energie pro Energieträger'!E$46</f>
        <v>4251.3006993006984</v>
      </c>
      <c r="I71" s="59">
        <f>'Gesamtenergie 2019'!H32*'Energie pro Energieträger'!E$48</f>
        <v>0</v>
      </c>
      <c r="J71" s="58">
        <f>'Gesamtenergie 2019'!I32*'Energie pro Energieträger'!E$45</f>
        <v>910.83855852952217</v>
      </c>
    </row>
    <row r="72" spans="4:10" x14ac:dyDescent="0.25">
      <c r="D72" s="9" t="str">
        <f>'Produktion je Standort'!C32</f>
        <v>Sweden</v>
      </c>
      <c r="E72" s="9" t="str">
        <f>'Produktion je Standort'!D32</f>
        <v>Oxeloesund</v>
      </c>
      <c r="F72" s="56">
        <f>'Gesamtenergie 2019'!E33*'Energie pro Energieträger'!D$47</f>
        <v>0</v>
      </c>
      <c r="G72" s="60">
        <f>'Gesamtenergie 2019'!F33*'Energie pro Energieträger'!D$45</f>
        <v>238.80727449078563</v>
      </c>
      <c r="H72" s="57">
        <f>'Gesamtenergie 2019'!G33*'Energie pro Energieträger'!E$46</f>
        <v>2772.587412587412</v>
      </c>
      <c r="I72" s="59">
        <f>'Gesamtenergie 2019'!H33*'Energie pro Energieträger'!E$48</f>
        <v>0</v>
      </c>
      <c r="J72" s="58">
        <f>'Gesamtenergie 2019'!I33*'Energie pro Energieträger'!E$45</f>
        <v>594.02514686707968</v>
      </c>
    </row>
    <row r="73" spans="4:10" x14ac:dyDescent="0.25">
      <c r="D73" s="9" t="str">
        <f>'Produktion je Standort'!C33</f>
        <v>United Kingdom</v>
      </c>
      <c r="E73" s="9" t="str">
        <f>'Produktion je Standort'!D33</f>
        <v>Port Talbot</v>
      </c>
      <c r="F73" s="56">
        <f>'Gesamtenergie 2019'!E34*'Energie pro Energieträger'!D$47</f>
        <v>0</v>
      </c>
      <c r="G73" s="60">
        <f>'Gesamtenergie 2019'!F34*'Energie pro Energieträger'!D$45</f>
        <v>602.59035596508249</v>
      </c>
      <c r="H73" s="57">
        <f>'Gesamtenergie 2019'!G34*'Energie pro Energieträger'!E$46</f>
        <v>6996.1622377622371</v>
      </c>
      <c r="I73" s="59">
        <f>'Gesamtenergie 2019'!H34*'Energie pro Energieträger'!E$48</f>
        <v>0</v>
      </c>
      <c r="J73" s="58">
        <f>'Gesamtenergie 2019'!I34*'Energie pro Energieträger'!E$45</f>
        <v>1498.9234539279312</v>
      </c>
    </row>
    <row r="74" spans="4:10" x14ac:dyDescent="0.25">
      <c r="D74" s="9" t="str">
        <f>'Produktion je Standort'!C34</f>
        <v>United Kingdom</v>
      </c>
      <c r="E74" s="9" t="str">
        <f>'Produktion je Standort'!D34</f>
        <v>Scunthorpe</v>
      </c>
      <c r="F74" s="56">
        <f>'Gesamtenergie 2019'!E35*'Energie pro Energieträger'!D$47</f>
        <v>0</v>
      </c>
      <c r="G74" s="60">
        <f>'Gesamtenergie 2019'!F35*'Energie pro Energieträger'!D$45</f>
        <v>445.77357904946649</v>
      </c>
      <c r="H74" s="57">
        <f>'Gesamtenergie 2019'!G35*'Energie pro Energieträger'!E$46</f>
        <v>5175.4965034965026</v>
      </c>
      <c r="I74" s="59">
        <f>'Gesamtenergie 2019'!H35*'Energie pro Energieträger'!E$48</f>
        <v>0</v>
      </c>
      <c r="J74" s="58">
        <f>'Gesamtenergie 2019'!I35*'Energie pro Energieträger'!E$45</f>
        <v>1108.8469408185488</v>
      </c>
    </row>
    <row r="81" spans="4:12" ht="21" x14ac:dyDescent="0.35">
      <c r="D81" s="82" t="s">
        <v>63</v>
      </c>
      <c r="E81" s="82"/>
      <c r="F81" s="82"/>
      <c r="G81" s="82"/>
      <c r="H81" s="82"/>
      <c r="I81" s="82"/>
      <c r="J81" s="82"/>
      <c r="K81" s="61"/>
      <c r="L81" s="61"/>
    </row>
    <row r="83" spans="4:12" ht="15.75" x14ac:dyDescent="0.25">
      <c r="F83" s="91" t="s">
        <v>47</v>
      </c>
      <c r="G83" s="91"/>
      <c r="H83" s="91" t="s">
        <v>43</v>
      </c>
      <c r="I83" s="91"/>
      <c r="J83" s="91"/>
    </row>
    <row r="84" spans="4:12" x14ac:dyDescent="0.25">
      <c r="D84" s="17" t="s">
        <v>57</v>
      </c>
      <c r="E84" s="17" t="s">
        <v>58</v>
      </c>
      <c r="F84" s="75" t="str">
        <f>Studienliste!$F$17</f>
        <v>ISI-05 13</v>
      </c>
      <c r="G84" s="76" t="s">
        <v>51</v>
      </c>
      <c r="H84" s="77" t="str">
        <f>Studienliste!$F$10</f>
        <v>OTTO-01 17</v>
      </c>
      <c r="I84" s="78" t="str">
        <f>Studienliste!$F$8</f>
        <v>TUD-02 20</v>
      </c>
      <c r="J84" s="79" t="str">
        <f>G84</f>
        <v>anderes Projekt</v>
      </c>
    </row>
    <row r="85" spans="4:12" x14ac:dyDescent="0.25">
      <c r="D85" s="9" t="str">
        <f>'Produktion je Standort'!C6</f>
        <v>Austria</v>
      </c>
      <c r="E85" s="9" t="str">
        <f>'Produktion je Standort'!D6</f>
        <v>Donawitz</v>
      </c>
      <c r="F85" s="56">
        <f>'Gesamtenergie 2019'!E7*'Energie pro Energieträger'!D$51</f>
        <v>17276.566999999999</v>
      </c>
      <c r="G85" s="60">
        <f>'Gesamtenergie 2019'!F7*'Energie pro Energieträger'!D$49</f>
        <v>21064.659</v>
      </c>
      <c r="H85" s="57">
        <f>'Gesamtenergie 2019'!G7*'Energie pro Energieträger'!E$50</f>
        <v>16903.039999999997</v>
      </c>
      <c r="I85" s="59">
        <f>'Gesamtenergie 2019'!H7*'Energie pro Energieträger'!E$52</f>
        <v>13152.678</v>
      </c>
      <c r="J85" s="58">
        <f>'Gesamtenergie 2019'!I7*'Energie pro Energieträger'!E$49</f>
        <v>11825.001222222221</v>
      </c>
    </row>
    <row r="86" spans="4:12" x14ac:dyDescent="0.25">
      <c r="D86" s="9" t="str">
        <f>'Produktion je Standort'!C7</f>
        <v>Austria</v>
      </c>
      <c r="E86" s="9" t="str">
        <f>'Produktion je Standort'!D7</f>
        <v>Linz</v>
      </c>
      <c r="F86" s="56">
        <f>'Gesamtenergie 2019'!E8*'Energie pro Energieträger'!D$51</f>
        <v>17276.566999999999</v>
      </c>
      <c r="G86" s="60">
        <f>'Gesamtenergie 2019'!F8*'Energie pro Energieträger'!D$49</f>
        <v>21064.659</v>
      </c>
      <c r="H86" s="57">
        <f>'Gesamtenergie 2019'!G8*'Energie pro Energieträger'!E$50</f>
        <v>16903.039999999997</v>
      </c>
      <c r="I86" s="59">
        <f>'Gesamtenergie 2019'!H8*'Energie pro Energieträger'!E$52</f>
        <v>13152.678</v>
      </c>
      <c r="J86" s="58">
        <f>'Gesamtenergie 2019'!I8*'Energie pro Energieträger'!E$49</f>
        <v>11825.001222222221</v>
      </c>
    </row>
    <row r="87" spans="4:12" x14ac:dyDescent="0.25">
      <c r="D87" s="9" t="str">
        <f>'Produktion je Standort'!C8</f>
        <v>Belgium</v>
      </c>
      <c r="E87" s="9" t="str">
        <f>'Produktion je Standort'!D8</f>
        <v>Ghent</v>
      </c>
      <c r="F87" s="56">
        <f>'Gesamtenergie 2019'!E9*'Energie pro Energieträger'!D$51</f>
        <v>24955.55</v>
      </c>
      <c r="G87" s="60">
        <f>'Gesamtenergie 2019'!F9*'Energie pro Energieträger'!D$49</f>
        <v>30427.350000000002</v>
      </c>
      <c r="H87" s="57">
        <f>'Gesamtenergie 2019'!G9*'Energie pro Energieträger'!E$50</f>
        <v>24415.999999999996</v>
      </c>
      <c r="I87" s="59">
        <f>'Gesamtenergie 2019'!H9*'Energie pro Energieträger'!E$52</f>
        <v>18998.7</v>
      </c>
      <c r="J87" s="58">
        <f>'Gesamtenergie 2019'!I9*'Energie pro Energieträger'!E$49</f>
        <v>17080.905555555553</v>
      </c>
    </row>
    <row r="88" spans="4:12" x14ac:dyDescent="0.25">
      <c r="D88" s="9" t="str">
        <f>'Produktion je Standort'!C9</f>
        <v>Czech Republic</v>
      </c>
      <c r="E88" s="9" t="str">
        <f>'Produktion je Standort'!D9</f>
        <v>Trinec</v>
      </c>
      <c r="F88" s="56">
        <f>'Gesamtenergie 2019'!E10*'Energie pro Energieträger'!D$51</f>
        <v>11827.556999999999</v>
      </c>
      <c r="G88" s="60">
        <f>'Gesamtenergie 2019'!F10*'Energie pro Energieträger'!D$49</f>
        <v>14420.889000000001</v>
      </c>
      <c r="H88" s="57">
        <f>'Gesamtenergie 2019'!G10*'Energie pro Energieträger'!E$50</f>
        <v>11571.839999999998</v>
      </c>
      <c r="I88" s="59">
        <f>'Gesamtenergie 2019'!H10*'Energie pro Energieträger'!E$52</f>
        <v>9004.3379999999997</v>
      </c>
      <c r="J88" s="58">
        <f>'Gesamtenergie 2019'!I10*'Energie pro Energieträger'!E$49</f>
        <v>8095.4089999999997</v>
      </c>
    </row>
    <row r="89" spans="4:12" x14ac:dyDescent="0.25">
      <c r="D89" s="9" t="str">
        <f>'Produktion je Standort'!C10</f>
        <v>Finland</v>
      </c>
      <c r="E89" s="9" t="str">
        <f>'Produktion je Standort'!D10</f>
        <v>Raahe</v>
      </c>
      <c r="F89" s="56">
        <f>'Gesamtenergie 2019'!E11*'Energie pro Energieträger'!D$51</f>
        <v>11905.4</v>
      </c>
      <c r="G89" s="60">
        <f>'Gesamtenergie 2019'!F11*'Energie pro Energieträger'!D$49</f>
        <v>14515.800000000001</v>
      </c>
      <c r="H89" s="57">
        <f>'Gesamtenergie 2019'!G11*'Energie pro Energieträger'!E$50</f>
        <v>11647.999999999998</v>
      </c>
      <c r="I89" s="59">
        <f>'Gesamtenergie 2019'!H11*'Energie pro Energieträger'!E$52</f>
        <v>9063.6</v>
      </c>
      <c r="J89" s="58">
        <f>'Gesamtenergie 2019'!I11*'Energie pro Energieträger'!E$49</f>
        <v>8148.688888888888</v>
      </c>
    </row>
    <row r="90" spans="4:12" x14ac:dyDescent="0.25">
      <c r="D90" s="9" t="str">
        <f>'Produktion je Standort'!C11</f>
        <v>France</v>
      </c>
      <c r="E90" s="9" t="str">
        <f>'Produktion je Standort'!D11</f>
        <v>Fos-Sur-Mer</v>
      </c>
      <c r="F90" s="56">
        <f>'Gesamtenergie 2019'!E12*'Energie pro Energieträger'!D$51</f>
        <v>17171.25</v>
      </c>
      <c r="G90" s="60">
        <f>'Gesamtenergie 2019'!F12*'Energie pro Energieträger'!D$49</f>
        <v>20936.25</v>
      </c>
      <c r="H90" s="57">
        <f>'Gesamtenergie 2019'!G12*'Energie pro Energieträger'!E$50</f>
        <v>16800</v>
      </c>
      <c r="I90" s="59">
        <f>'Gesamtenergie 2019'!H12*'Energie pro Energieträger'!E$52</f>
        <v>13072.5</v>
      </c>
      <c r="J90" s="58">
        <f>'Gesamtenergie 2019'!I12*'Energie pro Energieträger'!E$49</f>
        <v>11752.916666666666</v>
      </c>
    </row>
    <row r="91" spans="4:12" x14ac:dyDescent="0.25">
      <c r="D91" s="9" t="str">
        <f>'Produktion je Standort'!C12</f>
        <v>France</v>
      </c>
      <c r="E91" s="9" t="str">
        <f>'Produktion je Standort'!D12</f>
        <v>Dunkerque</v>
      </c>
      <c r="F91" s="56">
        <f>'Gesamtenergie 2019'!E13*'Energie pro Energieträger'!D$51</f>
        <v>31366.149999999998</v>
      </c>
      <c r="G91" s="60">
        <f>'Gesamtenergie 2019'!F13*'Energie pro Energieträger'!D$49</f>
        <v>38243.550000000003</v>
      </c>
      <c r="H91" s="57">
        <f>'Gesamtenergie 2019'!G13*'Energie pro Energieträger'!E$50</f>
        <v>30687.999999999996</v>
      </c>
      <c r="I91" s="59">
        <f>'Gesamtenergie 2019'!H13*'Energie pro Energieträger'!E$52</f>
        <v>23879.100000000002</v>
      </c>
      <c r="J91" s="58">
        <f>'Gesamtenergie 2019'!I13*'Energie pro Energieträger'!E$49</f>
        <v>21468.661111111109</v>
      </c>
    </row>
    <row r="92" spans="4:12" x14ac:dyDescent="0.25">
      <c r="D92" s="9" t="str">
        <f>'Produktion je Standort'!C13</f>
        <v>Germany</v>
      </c>
      <c r="E92" s="9" t="str">
        <f>'Produktion je Standort'!D13</f>
        <v>Bremen</v>
      </c>
      <c r="F92" s="56">
        <f>'Gesamtenergie 2019'!E14*'Energie pro Energieträger'!D$51</f>
        <v>15110.699999999999</v>
      </c>
      <c r="G92" s="60">
        <f>'Gesamtenergie 2019'!F14*'Energie pro Energieträger'!D$49</f>
        <v>18423.900000000001</v>
      </c>
      <c r="H92" s="57">
        <f>'Gesamtenergie 2019'!G14*'Energie pro Energieträger'!E$50</f>
        <v>14783.999999999998</v>
      </c>
      <c r="I92" s="59">
        <f>'Gesamtenergie 2019'!H14*'Energie pro Energieträger'!E$52</f>
        <v>11503.800000000001</v>
      </c>
      <c r="J92" s="58">
        <f>'Gesamtenergie 2019'!I14*'Energie pro Energieträger'!E$49</f>
        <v>10342.566666666666</v>
      </c>
    </row>
    <row r="93" spans="4:12" x14ac:dyDescent="0.25">
      <c r="D93" s="9" t="str">
        <f>'Produktion je Standort'!C14</f>
        <v>Germany</v>
      </c>
      <c r="E93" s="9" t="str">
        <f>'Produktion je Standort'!D14</f>
        <v>Voelklingen</v>
      </c>
      <c r="F93" s="56">
        <f>'Gesamtenergie 2019'!E15*'Energie pro Energieträger'!D$51</f>
        <v>12738.777999999998</v>
      </c>
      <c r="G93" s="60">
        <f>'Gesamtenergie 2019'!F15*'Energie pro Energieträger'!D$49</f>
        <v>15531.906000000001</v>
      </c>
      <c r="H93" s="57">
        <f>'Gesamtenergie 2019'!G15*'Energie pro Energieträger'!E$50</f>
        <v>12463.359999999999</v>
      </c>
      <c r="I93" s="59">
        <f>'Gesamtenergie 2019'!H15*'Energie pro Energieträger'!E$52</f>
        <v>9698.0519999999997</v>
      </c>
      <c r="J93" s="58">
        <f>'Gesamtenergie 2019'!I15*'Energie pro Energieträger'!E$49</f>
        <v>8719.0971111111103</v>
      </c>
    </row>
    <row r="94" spans="4:12" x14ac:dyDescent="0.25">
      <c r="D94" s="9" t="str">
        <f>'Produktion je Standort'!C15</f>
        <v>Germany</v>
      </c>
      <c r="E94" s="9" t="str">
        <f>'Produktion je Standort'!D15</f>
        <v>Eisenhuettenstadt</v>
      </c>
      <c r="F94" s="56">
        <f>'Gesamtenergie 2019'!E16*'Energie pro Energieträger'!D$51</f>
        <v>9844.8499999999985</v>
      </c>
      <c r="G94" s="60">
        <f>'Gesamtenergie 2019'!F16*'Energie pro Energieträger'!D$49</f>
        <v>12003.45</v>
      </c>
      <c r="H94" s="57">
        <f>'Gesamtenergie 2019'!G16*'Energie pro Energieträger'!E$50</f>
        <v>9631.9999999999982</v>
      </c>
      <c r="I94" s="59">
        <f>'Gesamtenergie 2019'!H16*'Energie pro Energieträger'!E$52</f>
        <v>7494.9000000000005</v>
      </c>
      <c r="J94" s="58">
        <f>'Gesamtenergie 2019'!I16*'Energie pro Energieträger'!E$49</f>
        <v>6738.3388888888885</v>
      </c>
    </row>
    <row r="95" spans="4:12" x14ac:dyDescent="0.25">
      <c r="D95" s="9" t="str">
        <f>'Produktion je Standort'!C16</f>
        <v>Germany</v>
      </c>
      <c r="E95" s="9" t="str">
        <f>'Produktion je Standort'!D16</f>
        <v>Duisburg-Huckingen</v>
      </c>
      <c r="F95" s="56">
        <f>'Gesamtenergie 2019'!E17*'Energie pro Energieträger'!D$51</f>
        <v>22895</v>
      </c>
      <c r="G95" s="60">
        <f>'Gesamtenergie 2019'!F17*'Energie pro Energieträger'!D$49</f>
        <v>27915</v>
      </c>
      <c r="H95" s="57">
        <f>'Gesamtenergie 2019'!G17*'Energie pro Energieträger'!E$50</f>
        <v>22399.999999999996</v>
      </c>
      <c r="I95" s="59">
        <f>'Gesamtenergie 2019'!H17*'Energie pro Energieträger'!E$52</f>
        <v>17430</v>
      </c>
      <c r="J95" s="58">
        <f>'Gesamtenergie 2019'!I17*'Energie pro Energieträger'!E$49</f>
        <v>15670.555555555555</v>
      </c>
    </row>
    <row r="96" spans="4:12" x14ac:dyDescent="0.25">
      <c r="D96" s="9" t="str">
        <f>'Produktion je Standort'!C17</f>
        <v>Germany</v>
      </c>
      <c r="E96" s="9" t="str">
        <f>'Produktion je Standort'!D17</f>
        <v>Duisburg-Beeckerwerth</v>
      </c>
      <c r="F96" s="56">
        <f>'Gesamtenergie 2019'!E18*'Energie pro Energieträger'!D$51</f>
        <v>27474</v>
      </c>
      <c r="G96" s="60">
        <f>'Gesamtenergie 2019'!F18*'Energie pro Energieträger'!D$49</f>
        <v>33498</v>
      </c>
      <c r="H96" s="57">
        <f>'Gesamtenergie 2019'!G18*'Energie pro Energieträger'!E$50</f>
        <v>26879.999999999996</v>
      </c>
      <c r="I96" s="59">
        <f>'Gesamtenergie 2019'!H18*'Energie pro Energieträger'!E$52</f>
        <v>20916</v>
      </c>
      <c r="J96" s="58">
        <f>'Gesamtenergie 2019'!I18*'Energie pro Energieträger'!E$49</f>
        <v>18804.666666666664</v>
      </c>
    </row>
    <row r="97" spans="4:10" x14ac:dyDescent="0.25">
      <c r="D97" s="9" t="str">
        <f>'Produktion je Standort'!C18</f>
        <v>Germany</v>
      </c>
      <c r="E97" s="9" t="str">
        <f>'Produktion je Standort'!D18</f>
        <v>Salzgitter</v>
      </c>
      <c r="F97" s="56">
        <f>'Gesamtenergie 2019'!E19*'Energie pro Energieträger'!D$51</f>
        <v>21063.399999999998</v>
      </c>
      <c r="G97" s="60">
        <f>'Gesamtenergie 2019'!F19*'Energie pro Energieträger'!D$49</f>
        <v>25681.8</v>
      </c>
      <c r="H97" s="57">
        <f>'Gesamtenergie 2019'!G19*'Energie pro Energieträger'!E$50</f>
        <v>20607.999999999996</v>
      </c>
      <c r="I97" s="59">
        <f>'Gesamtenergie 2019'!H19*'Energie pro Energieträger'!E$52</f>
        <v>16035.6</v>
      </c>
      <c r="J97" s="58">
        <f>'Gesamtenergie 2019'!I19*'Energie pro Energieträger'!E$49</f>
        <v>14416.911111111111</v>
      </c>
    </row>
    <row r="98" spans="4:10" x14ac:dyDescent="0.25">
      <c r="D98" s="9" t="str">
        <f>'Produktion je Standort'!C19</f>
        <v>Germany</v>
      </c>
      <c r="E98" s="9" t="str">
        <f>'Produktion je Standort'!D19</f>
        <v>Dillingen</v>
      </c>
      <c r="F98" s="56">
        <f>'Gesamtenergie 2019'!E20*'Energie pro Energieträger'!D$51</f>
        <v>10687.385999999999</v>
      </c>
      <c r="G98" s="60">
        <f>'Gesamtenergie 2019'!F20*'Energie pro Energieträger'!D$49</f>
        <v>13030.722</v>
      </c>
      <c r="H98" s="57">
        <f>'Gesamtenergie 2019'!G20*'Energie pro Energieträger'!E$50</f>
        <v>10456.32</v>
      </c>
      <c r="I98" s="59">
        <f>'Gesamtenergie 2019'!H20*'Energie pro Energieträger'!E$52</f>
        <v>8136.3240000000005</v>
      </c>
      <c r="J98" s="58">
        <f>'Gesamtenergie 2019'!I20*'Energie pro Energieträger'!E$49</f>
        <v>7315.0153333333328</v>
      </c>
    </row>
    <row r="99" spans="4:10" x14ac:dyDescent="0.25">
      <c r="D99" s="9" t="str">
        <f>'Produktion je Standort'!C20</f>
        <v>Germany</v>
      </c>
      <c r="E99" s="9" t="str">
        <f>'Produktion je Standort'!D20</f>
        <v>Duisburg</v>
      </c>
      <c r="F99" s="56">
        <f>'Gesamtenergie 2019'!E21*'Energie pro Energieträger'!D$51</f>
        <v>5128.4799999999996</v>
      </c>
      <c r="G99" s="60">
        <f>'Gesamtenergie 2019'!F21*'Energie pro Energieträger'!D$49</f>
        <v>6252.96</v>
      </c>
      <c r="H99" s="57">
        <f>'Gesamtenergie 2019'!G21*'Energie pro Energieträger'!E$50</f>
        <v>5017.5999999999995</v>
      </c>
      <c r="I99" s="59">
        <f>'Gesamtenergie 2019'!H21*'Energie pro Energieträger'!E$52</f>
        <v>3904.32</v>
      </c>
      <c r="J99" s="58">
        <f>'Gesamtenergie 2019'!I21*'Energie pro Energieträger'!E$49</f>
        <v>3510.2044444444441</v>
      </c>
    </row>
    <row r="100" spans="4:10" x14ac:dyDescent="0.25">
      <c r="D100" s="9" t="str">
        <f>'Produktion je Standort'!C21</f>
        <v>Germany</v>
      </c>
      <c r="E100" s="9" t="str">
        <f>'Produktion je Standort'!D21</f>
        <v>Duisburg-Bruckhausen</v>
      </c>
      <c r="F100" s="56">
        <f>'Gesamtenergie 2019'!E22*'Energie pro Energieträger'!D$51</f>
        <v>27474</v>
      </c>
      <c r="G100" s="60">
        <f>'Gesamtenergie 2019'!F22*'Energie pro Energieträger'!D$49</f>
        <v>33498</v>
      </c>
      <c r="H100" s="57">
        <f>'Gesamtenergie 2019'!G22*'Energie pro Energieträger'!E$50</f>
        <v>26879.999999999996</v>
      </c>
      <c r="I100" s="59">
        <f>'Gesamtenergie 2019'!H22*'Energie pro Energieträger'!E$52</f>
        <v>20916</v>
      </c>
      <c r="J100" s="58">
        <f>'Gesamtenergie 2019'!I22*'Energie pro Energieträger'!E$49</f>
        <v>18804.666666666664</v>
      </c>
    </row>
    <row r="101" spans="4:10" x14ac:dyDescent="0.25">
      <c r="D101" s="9" t="str">
        <f>'Produktion je Standort'!C22</f>
        <v>Hungaria</v>
      </c>
      <c r="E101" s="9" t="str">
        <f>'Produktion je Standort'!D22</f>
        <v>Dunauijvaros</v>
      </c>
      <c r="F101" s="56">
        <f>'Gesamtenergie 2019'!E23*'Energie pro Energieträger'!D$51</f>
        <v>7326.4</v>
      </c>
      <c r="G101" s="60">
        <f>'Gesamtenergie 2019'!F23*'Energie pro Energieträger'!D$49</f>
        <v>8932.8000000000011</v>
      </c>
      <c r="H101" s="57">
        <f>'Gesamtenergie 2019'!G23*'Energie pro Energieträger'!E$50</f>
        <v>7167.9999999999991</v>
      </c>
      <c r="I101" s="59">
        <f>'Gesamtenergie 2019'!H23*'Energie pro Energieträger'!E$52</f>
        <v>5577.6</v>
      </c>
      <c r="J101" s="58">
        <f>'Gesamtenergie 2019'!I23*'Energie pro Energieträger'!E$49</f>
        <v>5014.5777777777776</v>
      </c>
    </row>
    <row r="102" spans="4:10" x14ac:dyDescent="0.25">
      <c r="D102" s="9" t="str">
        <f>'Produktion je Standort'!C23</f>
        <v>Italy</v>
      </c>
      <c r="E102" s="9" t="str">
        <f>'Produktion je Standort'!D23</f>
        <v>Taranto</v>
      </c>
      <c r="F102" s="56">
        <f>'Gesamtenergie 2019'!E24*'Energie pro Energieträger'!D$51</f>
        <v>38921.5</v>
      </c>
      <c r="G102" s="60">
        <f>'Gesamtenergie 2019'!F24*'Energie pro Energieträger'!D$49</f>
        <v>47455.5</v>
      </c>
      <c r="H102" s="57">
        <f>'Gesamtenergie 2019'!G24*'Energie pro Energieträger'!E$50</f>
        <v>38079.999999999993</v>
      </c>
      <c r="I102" s="59">
        <f>'Gesamtenergie 2019'!H24*'Energie pro Energieträger'!E$52</f>
        <v>29631</v>
      </c>
      <c r="J102" s="58">
        <f>'Gesamtenergie 2019'!I24*'Energie pro Energieträger'!E$49</f>
        <v>26639.944444444442</v>
      </c>
    </row>
    <row r="103" spans="4:10" x14ac:dyDescent="0.25">
      <c r="D103" s="9" t="str">
        <f>'Produktion je Standort'!C24</f>
        <v>Netherlands</v>
      </c>
      <c r="E103" s="9" t="str">
        <f>'Produktion je Standort'!D24</f>
        <v>Ijmuiden</v>
      </c>
      <c r="F103" s="56">
        <f>'Gesamtenergie 2019'!E25*'Energie pro Energieträger'!D$51</f>
        <v>31205.884999999998</v>
      </c>
      <c r="G103" s="60">
        <f>'Gesamtenergie 2019'!F25*'Energie pro Energieträger'!D$49</f>
        <v>38048.145000000004</v>
      </c>
      <c r="H103" s="57">
        <f>'Gesamtenergie 2019'!G25*'Energie pro Energieträger'!E$50</f>
        <v>30531.199999999997</v>
      </c>
      <c r="I103" s="59">
        <f>'Gesamtenergie 2019'!H25*'Energie pro Energieträger'!E$52</f>
        <v>23757.09</v>
      </c>
      <c r="J103" s="58">
        <f>'Gesamtenergie 2019'!I25*'Energie pro Energieträger'!E$49</f>
        <v>21358.967222222222</v>
      </c>
    </row>
    <row r="104" spans="4:10" x14ac:dyDescent="0.25">
      <c r="D104" s="9" t="str">
        <f>'Produktion je Standort'!C25</f>
        <v>Poland</v>
      </c>
      <c r="E104" s="9" t="str">
        <f>'Produktion je Standort'!D25</f>
        <v>Krakow</v>
      </c>
      <c r="F104" s="56">
        <f>'Gesamtenergie 2019'!E26*'Energie pro Energieträger'!D$51</f>
        <v>12477.775</v>
      </c>
      <c r="G104" s="60">
        <f>'Gesamtenergie 2019'!F26*'Energie pro Energieträger'!D$49</f>
        <v>15213.675000000001</v>
      </c>
      <c r="H104" s="57">
        <f>'Gesamtenergie 2019'!G26*'Energie pro Energieträger'!E$50</f>
        <v>12207.999999999998</v>
      </c>
      <c r="I104" s="59">
        <f>'Gesamtenergie 2019'!H26*'Energie pro Energieträger'!E$52</f>
        <v>9499.35</v>
      </c>
      <c r="J104" s="58">
        <f>'Gesamtenergie 2019'!I26*'Energie pro Energieträger'!E$49</f>
        <v>8540.4527777777766</v>
      </c>
    </row>
    <row r="105" spans="4:10" x14ac:dyDescent="0.25">
      <c r="D105" s="9" t="str">
        <f>'Produktion je Standort'!C26</f>
        <v>Poland</v>
      </c>
      <c r="E105" s="9" t="str">
        <f>'Produktion je Standort'!D26</f>
        <v>Dabrowa Gornicza</v>
      </c>
      <c r="F105" s="56">
        <f>'Gesamtenergie 2019'!E27*'Energie pro Energieträger'!D$51</f>
        <v>12477.775</v>
      </c>
      <c r="G105" s="60">
        <f>'Gesamtenergie 2019'!F27*'Energie pro Energieträger'!D$49</f>
        <v>15213.675000000001</v>
      </c>
      <c r="H105" s="57">
        <f>'Gesamtenergie 2019'!G27*'Energie pro Energieträger'!E$50</f>
        <v>12207.999999999998</v>
      </c>
      <c r="I105" s="59">
        <f>'Gesamtenergie 2019'!H27*'Energie pro Energieträger'!E$52</f>
        <v>9499.35</v>
      </c>
      <c r="J105" s="58">
        <f>'Gesamtenergie 2019'!I27*'Energie pro Energieträger'!E$49</f>
        <v>8540.4527777777766</v>
      </c>
    </row>
    <row r="106" spans="4:10" x14ac:dyDescent="0.25">
      <c r="D106" s="9" t="str">
        <f>'Produktion je Standort'!C27</f>
        <v>Romania</v>
      </c>
      <c r="E106" s="9" t="str">
        <f>'Produktion je Standort'!D27</f>
        <v>Galati</v>
      </c>
      <c r="F106" s="56">
        <f>'Gesamtenergie 2019'!E28*'Energie pro Energieträger'!D$51</f>
        <v>9386.9499999999989</v>
      </c>
      <c r="G106" s="60">
        <f>'Gesamtenergie 2019'!F28*'Energie pro Energieträger'!D$49</f>
        <v>11445.15</v>
      </c>
      <c r="H106" s="57">
        <f>'Gesamtenergie 2019'!G28*'Energie pro Energieträger'!E$50</f>
        <v>9183.9999999999982</v>
      </c>
      <c r="I106" s="59">
        <f>'Gesamtenergie 2019'!H28*'Energie pro Energieträger'!E$52</f>
        <v>7146.3</v>
      </c>
      <c r="J106" s="58">
        <f>'Gesamtenergie 2019'!I28*'Energie pro Energieträger'!E$49</f>
        <v>6424.927777777777</v>
      </c>
    </row>
    <row r="107" spans="4:10" x14ac:dyDescent="0.25">
      <c r="D107" s="9" t="str">
        <f>'Produktion je Standort'!C28</f>
        <v>Slovakia</v>
      </c>
      <c r="E107" s="9" t="str">
        <f>'Produktion je Standort'!D28</f>
        <v>Kosice</v>
      </c>
      <c r="F107" s="56">
        <f>'Gesamtenergie 2019'!E29*'Energie pro Energieträger'!D$51</f>
        <v>20605.5</v>
      </c>
      <c r="G107" s="60">
        <f>'Gesamtenergie 2019'!F29*'Energie pro Energieträger'!D$49</f>
        <v>25123.5</v>
      </c>
      <c r="H107" s="57">
        <f>'Gesamtenergie 2019'!G29*'Energie pro Energieträger'!E$50</f>
        <v>20159.999999999996</v>
      </c>
      <c r="I107" s="59">
        <f>'Gesamtenergie 2019'!H29*'Energie pro Energieträger'!E$52</f>
        <v>15687.000000000002</v>
      </c>
      <c r="J107" s="58">
        <f>'Gesamtenergie 2019'!I29*'Energie pro Energieträger'!E$49</f>
        <v>14103.499999999998</v>
      </c>
    </row>
    <row r="108" spans="4:10" x14ac:dyDescent="0.25">
      <c r="D108" s="9" t="str">
        <f>'Produktion je Standort'!C29</f>
        <v>Spain</v>
      </c>
      <c r="E108" s="9" t="str">
        <f>'Produktion je Standort'!D29</f>
        <v>Gijon</v>
      </c>
      <c r="F108" s="56">
        <f>'Gesamtenergie 2019'!E30*'Energie pro Energieträger'!D$51</f>
        <v>10875.125</v>
      </c>
      <c r="G108" s="60">
        <f>'Gesamtenergie 2019'!F30*'Energie pro Energieträger'!D$49</f>
        <v>13259.625</v>
      </c>
      <c r="H108" s="57">
        <f>'Gesamtenergie 2019'!G30*'Energie pro Energieträger'!E$50</f>
        <v>10639.999999999998</v>
      </c>
      <c r="I108" s="59">
        <f>'Gesamtenergie 2019'!H30*'Energie pro Energieträger'!E$52</f>
        <v>8279.25</v>
      </c>
      <c r="J108" s="58">
        <f>'Gesamtenergie 2019'!I30*'Energie pro Energieträger'!E$49</f>
        <v>7443.5138888888887</v>
      </c>
    </row>
    <row r="109" spans="4:10" x14ac:dyDescent="0.25">
      <c r="D109" s="9" t="str">
        <f>'Produktion je Standort'!C30</f>
        <v>Spain</v>
      </c>
      <c r="E109" s="9" t="str">
        <f>'Produktion je Standort'!D30</f>
        <v>Aviles</v>
      </c>
      <c r="F109" s="56">
        <f>'Gesamtenergie 2019'!E31*'Energie pro Energieträger'!D$51</f>
        <v>10875.125</v>
      </c>
      <c r="G109" s="60">
        <f>'Gesamtenergie 2019'!F31*'Energie pro Energieträger'!D$49</f>
        <v>13259.625</v>
      </c>
      <c r="H109" s="57">
        <f>'Gesamtenergie 2019'!G31*'Energie pro Energieträger'!E$50</f>
        <v>10639.999999999998</v>
      </c>
      <c r="I109" s="59">
        <f>'Gesamtenergie 2019'!H31*'Energie pro Energieträger'!E$52</f>
        <v>8279.25</v>
      </c>
      <c r="J109" s="58">
        <f>'Gesamtenergie 2019'!I31*'Energie pro Energieträger'!E$49</f>
        <v>7443.5138888888887</v>
      </c>
    </row>
    <row r="110" spans="4:10" x14ac:dyDescent="0.25">
      <c r="D110" s="9" t="str">
        <f>'Produktion je Standort'!C31</f>
        <v>Sweden</v>
      </c>
      <c r="E110" s="9" t="str">
        <f>'Produktion je Standort'!D31</f>
        <v>Lulea</v>
      </c>
      <c r="F110" s="56">
        <f>'Gesamtenergie 2019'!E32*'Energie pro Energieträger'!D$51</f>
        <v>10531.699999999999</v>
      </c>
      <c r="G110" s="60">
        <f>'Gesamtenergie 2019'!F32*'Energie pro Energieträger'!D$49</f>
        <v>12840.9</v>
      </c>
      <c r="H110" s="57">
        <f>'Gesamtenergie 2019'!G32*'Energie pro Energieträger'!E$50</f>
        <v>10303.999999999998</v>
      </c>
      <c r="I110" s="59">
        <f>'Gesamtenergie 2019'!H32*'Energie pro Energieträger'!E$52</f>
        <v>8017.8</v>
      </c>
      <c r="J110" s="58">
        <f>'Gesamtenergie 2019'!I32*'Energie pro Energieträger'!E$49</f>
        <v>7208.4555555555553</v>
      </c>
    </row>
    <row r="111" spans="4:10" x14ac:dyDescent="0.25">
      <c r="D111" s="9" t="str">
        <f>'Produktion je Standort'!C32</f>
        <v>Sweden</v>
      </c>
      <c r="E111" s="9" t="str">
        <f>'Produktion je Standort'!D32</f>
        <v>Oxeloesund</v>
      </c>
      <c r="F111" s="56">
        <f>'Gesamtenergie 2019'!E33*'Energie pro Energieträger'!D$51</f>
        <v>6868.5</v>
      </c>
      <c r="G111" s="60">
        <f>'Gesamtenergie 2019'!F33*'Energie pro Energieträger'!D$49</f>
        <v>8374.5</v>
      </c>
      <c r="H111" s="57">
        <f>'Gesamtenergie 2019'!G33*'Energie pro Energieträger'!E$50</f>
        <v>6719.9999999999991</v>
      </c>
      <c r="I111" s="59">
        <f>'Gesamtenergie 2019'!H33*'Energie pro Energieträger'!E$52</f>
        <v>5229</v>
      </c>
      <c r="J111" s="58">
        <f>'Gesamtenergie 2019'!I33*'Energie pro Energieträger'!E$49</f>
        <v>4701.1666666666661</v>
      </c>
    </row>
    <row r="112" spans="4:10" x14ac:dyDescent="0.25">
      <c r="D112" s="9" t="str">
        <f>'Produktion je Standort'!C33</f>
        <v>United Kingdom</v>
      </c>
      <c r="E112" s="9" t="str">
        <f>'Produktion je Standort'!D33</f>
        <v>Port Talbot</v>
      </c>
      <c r="F112" s="56">
        <f>'Gesamtenergie 2019'!E34*'Energie pro Energieträger'!D$51</f>
        <v>17331.514999999999</v>
      </c>
      <c r="G112" s="60">
        <f>'Gesamtenergie 2019'!F34*'Energie pro Energieträger'!D$49</f>
        <v>21131.655000000002</v>
      </c>
      <c r="H112" s="57">
        <f>'Gesamtenergie 2019'!G34*'Energie pro Energieträger'!E$50</f>
        <v>16956.8</v>
      </c>
      <c r="I112" s="59">
        <f>'Gesamtenergie 2019'!H34*'Energie pro Energieträger'!E$52</f>
        <v>13194.51</v>
      </c>
      <c r="J112" s="58">
        <f>'Gesamtenergie 2019'!I34*'Energie pro Energieträger'!E$49</f>
        <v>11862.610555555555</v>
      </c>
    </row>
    <row r="113" spans="4:12" x14ac:dyDescent="0.25">
      <c r="D113" s="9" t="str">
        <f>'Produktion je Standort'!C34</f>
        <v>United Kingdom</v>
      </c>
      <c r="E113" s="9" t="str">
        <f>'Produktion je Standort'!D34</f>
        <v>Scunthorpe</v>
      </c>
      <c r="F113" s="56">
        <f>'Gesamtenergie 2019'!E35*'Energie pro Energieträger'!D$51</f>
        <v>12821.199999999999</v>
      </c>
      <c r="G113" s="60">
        <f>'Gesamtenergie 2019'!F35*'Energie pro Energieträger'!D$49</f>
        <v>15632.4</v>
      </c>
      <c r="H113" s="57">
        <f>'Gesamtenergie 2019'!G35*'Energie pro Energieträger'!E$50</f>
        <v>12543.999999999998</v>
      </c>
      <c r="I113" s="59">
        <f>'Gesamtenergie 2019'!H35*'Energie pro Energieträger'!E$52</f>
        <v>9760.8000000000011</v>
      </c>
      <c r="J113" s="58">
        <f>'Gesamtenergie 2019'!I35*'Energie pro Energieträger'!E$49</f>
        <v>8775.5111111111109</v>
      </c>
    </row>
    <row r="118" spans="4:12" ht="21" x14ac:dyDescent="0.35">
      <c r="D118" s="82" t="s">
        <v>64</v>
      </c>
      <c r="E118" s="82"/>
      <c r="F118" s="82"/>
      <c r="G118" s="82"/>
      <c r="H118" s="82"/>
      <c r="I118" s="82"/>
      <c r="J118" s="82"/>
      <c r="K118" s="61"/>
      <c r="L118" s="61"/>
    </row>
    <row r="120" spans="4:12" ht="15.75" x14ac:dyDescent="0.25">
      <c r="F120" s="91" t="s">
        <v>47</v>
      </c>
      <c r="G120" s="91"/>
      <c r="H120" s="91" t="s">
        <v>43</v>
      </c>
      <c r="I120" s="91"/>
      <c r="J120" s="91"/>
    </row>
    <row r="121" spans="4:12" x14ac:dyDescent="0.25">
      <c r="D121" s="17" t="s">
        <v>57</v>
      </c>
      <c r="E121" s="17" t="s">
        <v>58</v>
      </c>
      <c r="F121" s="75" t="str">
        <f>Studienliste!$F$17</f>
        <v>ISI-05 13</v>
      </c>
      <c r="G121" s="76" t="s">
        <v>51</v>
      </c>
      <c r="H121" s="77" t="str">
        <f>Studienliste!$F$10</f>
        <v>OTTO-01 17</v>
      </c>
      <c r="I121" s="78" t="str">
        <f>Studienliste!$F$8</f>
        <v>TUD-02 20</v>
      </c>
      <c r="J121" s="79" t="str">
        <f>G121</f>
        <v>anderes Projekt</v>
      </c>
    </row>
    <row r="122" spans="4:12" x14ac:dyDescent="0.25">
      <c r="D122" s="9" t="str">
        <f>'Produktion je Standort'!C6</f>
        <v>Austria</v>
      </c>
      <c r="E122" s="9" t="str">
        <f>'Produktion je Standort'!D6</f>
        <v>Donawitz</v>
      </c>
      <c r="F122" s="56">
        <f>'Gesamtenergie 2019'!E7*'Energie pro Energieträger'!D$55</f>
        <v>0</v>
      </c>
      <c r="G122" s="60">
        <f>'Gesamtenergie 2019'!F7*'Energie pro Energieträger'!D$53</f>
        <v>0</v>
      </c>
      <c r="H122" s="57">
        <f>'Gesamtenergie 2019'!G7*'Energie pro Energieträger'!E$54</f>
        <v>8662.5969230769206</v>
      </c>
      <c r="I122" s="59">
        <f>'Gesamtenergie 2019'!H7*'Energie pro Energieträger'!E$56</f>
        <v>13152.678</v>
      </c>
      <c r="J122" s="58">
        <f>'Gesamtenergie 2019'!I7*'Energie pro Energieträger'!E$53</f>
        <v>10017.443790196163</v>
      </c>
    </row>
    <row r="123" spans="4:12" x14ac:dyDescent="0.25">
      <c r="D123" s="9" t="str">
        <f>'Produktion je Standort'!C7</f>
        <v>Austria</v>
      </c>
      <c r="E123" s="9" t="str">
        <f>'Produktion je Standort'!D7</f>
        <v>Linz</v>
      </c>
      <c r="F123" s="56">
        <f>'Gesamtenergie 2019'!E8*'Energie pro Energieträger'!D$55</f>
        <v>0</v>
      </c>
      <c r="G123" s="60">
        <f>'Gesamtenergie 2019'!F8*'Energie pro Energieträger'!D$53</f>
        <v>0</v>
      </c>
      <c r="H123" s="57">
        <f>'Gesamtenergie 2019'!G8*'Energie pro Energieträger'!E$54</f>
        <v>8662.5969230769206</v>
      </c>
      <c r="I123" s="59">
        <f>'Gesamtenergie 2019'!H8*'Energie pro Energieträger'!E$56</f>
        <v>13152.678</v>
      </c>
      <c r="J123" s="58">
        <f>'Gesamtenergie 2019'!I8*'Energie pro Energieträger'!E$53</f>
        <v>10017.443790196163</v>
      </c>
    </row>
    <row r="124" spans="4:12" x14ac:dyDescent="0.25">
      <c r="D124" s="9" t="str">
        <f>'Produktion je Standort'!C8</f>
        <v>Belgium</v>
      </c>
      <c r="E124" s="9" t="str">
        <f>'Produktion je Standort'!D8</f>
        <v>Ghent</v>
      </c>
      <c r="F124" s="56">
        <f>'Gesamtenergie 2019'!E9*'Energie pro Energieträger'!D$55</f>
        <v>0</v>
      </c>
      <c r="G124" s="60">
        <f>'Gesamtenergie 2019'!F9*'Energie pro Energieträger'!D$53</f>
        <v>0</v>
      </c>
      <c r="H124" s="57">
        <f>'Gesamtenergie 2019'!G9*'Energie pro Energieträger'!E$54</f>
        <v>12512.895104895102</v>
      </c>
      <c r="I124" s="59">
        <f>'Gesamtenergie 2019'!H9*'Energie pro Energieträger'!E$56</f>
        <v>18998.7</v>
      </c>
      <c r="J124" s="58">
        <f>'Gesamtenergie 2019'!I9*'Energie pro Energieträger'!E$53</f>
        <v>14469.93603407609</v>
      </c>
    </row>
    <row r="125" spans="4:12" x14ac:dyDescent="0.25">
      <c r="D125" s="9" t="str">
        <f>'Produktion je Standort'!C9</f>
        <v>Czech Republic</v>
      </c>
      <c r="E125" s="9" t="str">
        <f>'Produktion je Standort'!D9</f>
        <v>Trinec</v>
      </c>
      <c r="F125" s="56">
        <f>'Gesamtenergie 2019'!E10*'Energie pro Energieträger'!D$55</f>
        <v>0</v>
      </c>
      <c r="G125" s="60">
        <f>'Gesamtenergie 2019'!F10*'Energie pro Energieträger'!D$53</f>
        <v>0</v>
      </c>
      <c r="H125" s="57">
        <f>'Gesamtenergie 2019'!G10*'Energie pro Energieträger'!E$54</f>
        <v>5930.4234965034957</v>
      </c>
      <c r="I125" s="59">
        <f>'Gesamtenergie 2019'!H10*'Energie pro Energieträger'!E$56</f>
        <v>9004.3379999999997</v>
      </c>
      <c r="J125" s="58">
        <f>'Gesamtenergie 2019'!I10*'Energie pro Energieträger'!E$53</f>
        <v>6857.9531699116596</v>
      </c>
    </row>
    <row r="126" spans="4:12" x14ac:dyDescent="0.25">
      <c r="D126" s="9" t="str">
        <f>'Produktion je Standort'!C10</f>
        <v>Finland</v>
      </c>
      <c r="E126" s="9" t="str">
        <f>'Produktion je Standort'!D10</f>
        <v>Raahe</v>
      </c>
      <c r="F126" s="56">
        <f>'Gesamtenergie 2019'!E11*'Energie pro Energieträger'!D$55</f>
        <v>0</v>
      </c>
      <c r="G126" s="60">
        <f>'Gesamtenergie 2019'!F11*'Energie pro Energieträger'!D$53</f>
        <v>0</v>
      </c>
      <c r="H126" s="57">
        <f>'Gesamtenergie 2019'!G11*'Energie pro Energieträger'!E$54</f>
        <v>5969.4545454545441</v>
      </c>
      <c r="I126" s="59">
        <f>'Gesamtenergie 2019'!H11*'Energie pro Energieträger'!E$56</f>
        <v>9063.6</v>
      </c>
      <c r="J126" s="58">
        <f>'Gesamtenergie 2019'!I11*'Energie pro Energieträger'!E$53</f>
        <v>6903.0887502014375</v>
      </c>
    </row>
    <row r="127" spans="4:12" x14ac:dyDescent="0.25">
      <c r="D127" s="9" t="str">
        <f>'Produktion je Standort'!C11</f>
        <v>France</v>
      </c>
      <c r="E127" s="9" t="str">
        <f>'Produktion je Standort'!D11</f>
        <v>Fos-Sur-Mer</v>
      </c>
      <c r="F127" s="56">
        <f>'Gesamtenergie 2019'!E12*'Energie pro Energieträger'!D$55</f>
        <v>0</v>
      </c>
      <c r="G127" s="60">
        <f>'Gesamtenergie 2019'!F12*'Energie pro Energieträger'!D$53</f>
        <v>0</v>
      </c>
      <c r="H127" s="57">
        <f>'Gesamtenergie 2019'!G12*'Energie pro Energieträger'!E$54</f>
        <v>8609.7902097902097</v>
      </c>
      <c r="I127" s="59">
        <f>'Gesamtenergie 2019'!H12*'Energie pro Energieträger'!E$56</f>
        <v>13072.5</v>
      </c>
      <c r="J127" s="58">
        <f>'Gesamtenergie 2019'!I12*'Energie pro Energieträger'!E$53</f>
        <v>9956.3780050982277</v>
      </c>
    </row>
    <row r="128" spans="4:12" x14ac:dyDescent="0.25">
      <c r="D128" s="9" t="str">
        <f>'Produktion je Standort'!C12</f>
        <v>France</v>
      </c>
      <c r="E128" s="9" t="str">
        <f>'Produktion je Standort'!D12</f>
        <v>Dunkerque</v>
      </c>
      <c r="F128" s="56">
        <f>'Gesamtenergie 2019'!E13*'Energie pro Energieträger'!D$55</f>
        <v>0</v>
      </c>
      <c r="G128" s="60">
        <f>'Gesamtenergie 2019'!F13*'Energie pro Energieträger'!D$53</f>
        <v>0</v>
      </c>
      <c r="H128" s="57">
        <f>'Gesamtenergie 2019'!G13*'Energie pro Energieträger'!E$54</f>
        <v>15727.21678321678</v>
      </c>
      <c r="I128" s="59">
        <f>'Gesamtenergie 2019'!H13*'Energie pro Energieträger'!E$56</f>
        <v>23879.100000000002</v>
      </c>
      <c r="J128" s="58">
        <f>'Gesamtenergie 2019'!I13*'Energie pro Energieträger'!E$53</f>
        <v>18186.983822646096</v>
      </c>
    </row>
    <row r="129" spans="4:10" x14ac:dyDescent="0.25">
      <c r="D129" s="9" t="str">
        <f>'Produktion je Standort'!C13</f>
        <v>Germany</v>
      </c>
      <c r="E129" s="9" t="str">
        <f>'Produktion je Standort'!D13</f>
        <v>Bremen</v>
      </c>
      <c r="F129" s="56">
        <f>'Gesamtenergie 2019'!E14*'Energie pro Energieträger'!D$55</f>
        <v>0</v>
      </c>
      <c r="G129" s="60">
        <f>'Gesamtenergie 2019'!F14*'Energie pro Energieträger'!D$53</f>
        <v>0</v>
      </c>
      <c r="H129" s="57">
        <f>'Gesamtenergie 2019'!G14*'Energie pro Energieträger'!E$54</f>
        <v>7576.6153846153829</v>
      </c>
      <c r="I129" s="59">
        <f>'Gesamtenergie 2019'!H14*'Energie pro Energieträger'!E$56</f>
        <v>11503.800000000001</v>
      </c>
      <c r="J129" s="58">
        <f>'Gesamtenergie 2019'!I14*'Energie pro Energieträger'!E$53</f>
        <v>8761.6126444864403</v>
      </c>
    </row>
    <row r="130" spans="4:10" x14ac:dyDescent="0.25">
      <c r="D130" s="9" t="str">
        <f>'Produktion je Standort'!C14</f>
        <v>Germany</v>
      </c>
      <c r="E130" s="9" t="str">
        <f>'Produktion je Standort'!D14</f>
        <v>Voelklingen</v>
      </c>
      <c r="F130" s="56">
        <f>'Gesamtenergie 2019'!E15*'Energie pro Energieträger'!D$55</f>
        <v>0</v>
      </c>
      <c r="G130" s="60">
        <f>'Gesamtenergie 2019'!F15*'Energie pro Energieträger'!D$53</f>
        <v>0</v>
      </c>
      <c r="H130" s="57">
        <f>'Gesamtenergie 2019'!G15*'Energie pro Energieträger'!E$54</f>
        <v>6387.3163636363624</v>
      </c>
      <c r="I130" s="59">
        <f>'Gesamtenergie 2019'!H15*'Energie pro Energieträger'!E$56</f>
        <v>9698.0519999999997</v>
      </c>
      <c r="J130" s="58">
        <f>'Gesamtenergie 2019'!I15*'Energie pro Energieträger'!E$53</f>
        <v>7386.3049627155387</v>
      </c>
    </row>
    <row r="131" spans="4:10" x14ac:dyDescent="0.25">
      <c r="D131" s="9" t="str">
        <f>'Produktion je Standort'!C15</f>
        <v>Germany</v>
      </c>
      <c r="E131" s="9" t="str">
        <f>'Produktion je Standort'!D15</f>
        <v>Eisenhuettenstadt</v>
      </c>
      <c r="F131" s="56">
        <f>'Gesamtenergie 2019'!E16*'Energie pro Energieträger'!D$55</f>
        <v>0</v>
      </c>
      <c r="G131" s="60">
        <f>'Gesamtenergie 2019'!F16*'Energie pro Energieträger'!D$53</f>
        <v>0</v>
      </c>
      <c r="H131" s="57">
        <f>'Gesamtenergie 2019'!G16*'Energie pro Energieträger'!E$54</f>
        <v>4936.2797202797192</v>
      </c>
      <c r="I131" s="59">
        <f>'Gesamtenergie 2019'!H16*'Energie pro Energieträger'!E$56</f>
        <v>7494.9000000000005</v>
      </c>
      <c r="J131" s="58">
        <f>'Gesamtenergie 2019'!I16*'Energie pro Energieträger'!E$53</f>
        <v>5708.323389589651</v>
      </c>
    </row>
    <row r="132" spans="4:10" x14ac:dyDescent="0.25">
      <c r="D132" s="9" t="str">
        <f>'Produktion je Standort'!C16</f>
        <v>Germany</v>
      </c>
      <c r="E132" s="9" t="str">
        <f>'Produktion je Standort'!D16</f>
        <v>Duisburg-Huckingen</v>
      </c>
      <c r="F132" s="56">
        <f>'Gesamtenergie 2019'!E17*'Energie pro Energieträger'!D$55</f>
        <v>0</v>
      </c>
      <c r="G132" s="60">
        <f>'Gesamtenergie 2019'!F17*'Energie pro Energieträger'!D$53</f>
        <v>0</v>
      </c>
      <c r="H132" s="57">
        <f>'Gesamtenergie 2019'!G17*'Energie pro Energieträger'!E$54</f>
        <v>11479.720279720277</v>
      </c>
      <c r="I132" s="59">
        <f>'Gesamtenergie 2019'!H17*'Energie pro Energieträger'!E$56</f>
        <v>17430</v>
      </c>
      <c r="J132" s="58">
        <f>'Gesamtenergie 2019'!I17*'Energie pro Energieträger'!E$53</f>
        <v>13275.170673464305</v>
      </c>
    </row>
    <row r="133" spans="4:10" x14ac:dyDescent="0.25">
      <c r="D133" s="9" t="str">
        <f>'Produktion je Standort'!C17</f>
        <v>Germany</v>
      </c>
      <c r="E133" s="9" t="str">
        <f>'Produktion je Standort'!D17</f>
        <v>Duisburg-Beeckerwerth</v>
      </c>
      <c r="F133" s="56">
        <f>'Gesamtenergie 2019'!E18*'Energie pro Energieträger'!D$55</f>
        <v>0</v>
      </c>
      <c r="G133" s="60">
        <f>'Gesamtenergie 2019'!F18*'Energie pro Energieträger'!D$53</f>
        <v>0</v>
      </c>
      <c r="H133" s="57">
        <f>'Gesamtenergie 2019'!G18*'Energie pro Energieträger'!E$54</f>
        <v>13775.664335664333</v>
      </c>
      <c r="I133" s="59">
        <f>'Gesamtenergie 2019'!H18*'Energie pro Energieträger'!E$56</f>
        <v>20916</v>
      </c>
      <c r="J133" s="58">
        <f>'Gesamtenergie 2019'!I18*'Energie pro Energieträger'!E$53</f>
        <v>15930.204808157163</v>
      </c>
    </row>
    <row r="134" spans="4:10" x14ac:dyDescent="0.25">
      <c r="D134" s="9" t="str">
        <f>'Produktion je Standort'!C18</f>
        <v>Germany</v>
      </c>
      <c r="E134" s="9" t="str">
        <f>'Produktion je Standort'!D18</f>
        <v>Salzgitter</v>
      </c>
      <c r="F134" s="56">
        <f>'Gesamtenergie 2019'!E19*'Energie pro Energieträger'!D$55</f>
        <v>0</v>
      </c>
      <c r="G134" s="60">
        <f>'Gesamtenergie 2019'!F19*'Energie pro Energieträger'!D$53</f>
        <v>0</v>
      </c>
      <c r="H134" s="57">
        <f>'Gesamtenergie 2019'!G19*'Energie pro Energieträger'!E$54</f>
        <v>10561.342657342655</v>
      </c>
      <c r="I134" s="59">
        <f>'Gesamtenergie 2019'!H19*'Energie pro Energieträger'!E$56</f>
        <v>16035.6</v>
      </c>
      <c r="J134" s="58">
        <f>'Gesamtenergie 2019'!I19*'Energie pro Energieträger'!E$53</f>
        <v>12213.157019587159</v>
      </c>
    </row>
    <row r="135" spans="4:10" x14ac:dyDescent="0.25">
      <c r="D135" s="9" t="str">
        <f>'Produktion je Standort'!C19</f>
        <v>Germany</v>
      </c>
      <c r="E135" s="9" t="str">
        <f>'Produktion je Standort'!D19</f>
        <v>Dillingen</v>
      </c>
      <c r="F135" s="56">
        <f>'Gesamtenergie 2019'!E20*'Energie pro Energieträger'!D$55</f>
        <v>0</v>
      </c>
      <c r="G135" s="60">
        <f>'Gesamtenergie 2019'!F20*'Energie pro Energieträger'!D$53</f>
        <v>0</v>
      </c>
      <c r="H135" s="57">
        <f>'Gesamtenergie 2019'!G20*'Energie pro Energieträger'!E$54</f>
        <v>5358.7334265734262</v>
      </c>
      <c r="I135" s="59">
        <f>'Gesamtenergie 2019'!H20*'Energie pro Energieträger'!E$56</f>
        <v>8136.3240000000005</v>
      </c>
      <c r="J135" s="58">
        <f>'Gesamtenergie 2019'!I20*'Energie pro Energieträger'!E$53</f>
        <v>6196.8496703731371</v>
      </c>
    </row>
    <row r="136" spans="4:10" x14ac:dyDescent="0.25">
      <c r="D136" s="9" t="str">
        <f>'Produktion je Standort'!C20</f>
        <v>Germany</v>
      </c>
      <c r="E136" s="9" t="str">
        <f>'Produktion je Standort'!D20</f>
        <v>Duisburg</v>
      </c>
      <c r="F136" s="56">
        <f>'Gesamtenergie 2019'!E21*'Energie pro Energieträger'!D$55</f>
        <v>0</v>
      </c>
      <c r="G136" s="60">
        <f>'Gesamtenergie 2019'!F21*'Energie pro Energieträger'!D$53</f>
        <v>0</v>
      </c>
      <c r="H136" s="57">
        <f>'Gesamtenergie 2019'!G21*'Energie pro Energieträger'!E$54</f>
        <v>2571.457342657342</v>
      </c>
      <c r="I136" s="59">
        <f>'Gesamtenergie 2019'!H21*'Energie pro Energieträger'!E$56</f>
        <v>3904.32</v>
      </c>
      <c r="J136" s="58">
        <f>'Gesamtenergie 2019'!I21*'Energie pro Energieträger'!E$53</f>
        <v>2973.6382308560042</v>
      </c>
    </row>
    <row r="137" spans="4:10" x14ac:dyDescent="0.25">
      <c r="D137" s="9" t="str">
        <f>'Produktion je Standort'!C21</f>
        <v>Germany</v>
      </c>
      <c r="E137" s="9" t="str">
        <f>'Produktion je Standort'!D21</f>
        <v>Duisburg-Bruckhausen</v>
      </c>
      <c r="F137" s="56">
        <f>'Gesamtenergie 2019'!E22*'Energie pro Energieträger'!D$55</f>
        <v>0</v>
      </c>
      <c r="G137" s="60">
        <f>'Gesamtenergie 2019'!F22*'Energie pro Energieträger'!D$53</f>
        <v>0</v>
      </c>
      <c r="H137" s="57">
        <f>'Gesamtenergie 2019'!G22*'Energie pro Energieträger'!E$54</f>
        <v>13775.664335664333</v>
      </c>
      <c r="I137" s="59">
        <f>'Gesamtenergie 2019'!H22*'Energie pro Energieträger'!E$56</f>
        <v>20916</v>
      </c>
      <c r="J137" s="58">
        <f>'Gesamtenergie 2019'!I22*'Energie pro Energieträger'!E$53</f>
        <v>15930.204808157163</v>
      </c>
    </row>
    <row r="138" spans="4:10" x14ac:dyDescent="0.25">
      <c r="D138" s="9" t="str">
        <f>'Produktion je Standort'!C22</f>
        <v>Hungaria</v>
      </c>
      <c r="E138" s="9" t="str">
        <f>'Produktion je Standort'!D22</f>
        <v>Dunauijvaros</v>
      </c>
      <c r="F138" s="56">
        <f>'Gesamtenergie 2019'!E23*'Energie pro Energieträger'!D$55</f>
        <v>0</v>
      </c>
      <c r="G138" s="60">
        <f>'Gesamtenergie 2019'!F23*'Energie pro Energieträger'!D$53</f>
        <v>0</v>
      </c>
      <c r="H138" s="57">
        <f>'Gesamtenergie 2019'!G23*'Energie pro Energieträger'!E$54</f>
        <v>3673.5104895104887</v>
      </c>
      <c r="I138" s="59">
        <f>'Gesamtenergie 2019'!H23*'Energie pro Energieträger'!E$56</f>
        <v>5577.6</v>
      </c>
      <c r="J138" s="58">
        <f>'Gesamtenergie 2019'!I23*'Energie pro Energieträger'!E$53</f>
        <v>4248.0546155085776</v>
      </c>
    </row>
    <row r="139" spans="4:10" x14ac:dyDescent="0.25">
      <c r="D139" s="9" t="str">
        <f>'Produktion je Standort'!C23</f>
        <v>Italy</v>
      </c>
      <c r="E139" s="9" t="str">
        <f>'Produktion je Standort'!D23</f>
        <v>Taranto</v>
      </c>
      <c r="F139" s="56">
        <f>'Gesamtenergie 2019'!E24*'Energie pro Energieträger'!D$55</f>
        <v>0</v>
      </c>
      <c r="G139" s="60">
        <f>'Gesamtenergie 2019'!F24*'Energie pro Energieträger'!D$53</f>
        <v>0</v>
      </c>
      <c r="H139" s="57">
        <f>'Gesamtenergie 2019'!G24*'Energie pro Energieträger'!E$54</f>
        <v>19515.524475524471</v>
      </c>
      <c r="I139" s="59">
        <f>'Gesamtenergie 2019'!H24*'Energie pro Energieträger'!E$56</f>
        <v>29631</v>
      </c>
      <c r="J139" s="58">
        <f>'Gesamtenergie 2019'!I24*'Energie pro Energieträger'!E$53</f>
        <v>22567.790144889317</v>
      </c>
    </row>
    <row r="140" spans="4:10" x14ac:dyDescent="0.25">
      <c r="D140" s="9" t="str">
        <f>'Produktion je Standort'!C24</f>
        <v>Netherlands</v>
      </c>
      <c r="E140" s="9" t="str">
        <f>'Produktion je Standort'!D24</f>
        <v>Ijmuiden</v>
      </c>
      <c r="F140" s="56">
        <f>'Gesamtenergie 2019'!E25*'Energie pro Energieträger'!D$55</f>
        <v>0</v>
      </c>
      <c r="G140" s="60">
        <f>'Gesamtenergie 2019'!F25*'Energie pro Energieträger'!D$53</f>
        <v>0</v>
      </c>
      <c r="H140" s="57">
        <f>'Gesamtenergie 2019'!G25*'Energie pro Energieträger'!E$54</f>
        <v>15646.858741258739</v>
      </c>
      <c r="I140" s="59">
        <f>'Gesamtenergie 2019'!H25*'Energie pro Energieträger'!E$56</f>
        <v>23757.09</v>
      </c>
      <c r="J140" s="58">
        <f>'Gesamtenergie 2019'!I25*'Energie pro Energieträger'!E$53</f>
        <v>18094.057627931848</v>
      </c>
    </row>
    <row r="141" spans="4:10" x14ac:dyDescent="0.25">
      <c r="D141" s="9" t="str">
        <f>'Produktion je Standort'!C25</f>
        <v>Poland</v>
      </c>
      <c r="E141" s="9" t="str">
        <f>'Produktion je Standort'!D25</f>
        <v>Krakow</v>
      </c>
      <c r="F141" s="56">
        <f>'Gesamtenergie 2019'!E26*'Energie pro Energieträger'!D$55</f>
        <v>0</v>
      </c>
      <c r="G141" s="60">
        <f>'Gesamtenergie 2019'!F26*'Energie pro Energieträger'!D$53</f>
        <v>0</v>
      </c>
      <c r="H141" s="57">
        <f>'Gesamtenergie 2019'!G26*'Energie pro Energieträger'!E$54</f>
        <v>6256.4475524475511</v>
      </c>
      <c r="I141" s="59">
        <f>'Gesamtenergie 2019'!H26*'Energie pro Energieträger'!E$56</f>
        <v>9499.35</v>
      </c>
      <c r="J141" s="58">
        <f>'Gesamtenergie 2019'!I26*'Energie pro Energieträger'!E$53</f>
        <v>7234.9680170380452</v>
      </c>
    </row>
    <row r="142" spans="4:10" x14ac:dyDescent="0.25">
      <c r="D142" s="9" t="str">
        <f>'Produktion je Standort'!C26</f>
        <v>Poland</v>
      </c>
      <c r="E142" s="9" t="str">
        <f>'Produktion je Standort'!D26</f>
        <v>Dabrowa Gornicza</v>
      </c>
      <c r="F142" s="56">
        <f>'Gesamtenergie 2019'!E27*'Energie pro Energieträger'!D$55</f>
        <v>0</v>
      </c>
      <c r="G142" s="60">
        <f>'Gesamtenergie 2019'!F27*'Energie pro Energieträger'!D$53</f>
        <v>0</v>
      </c>
      <c r="H142" s="57">
        <f>'Gesamtenergie 2019'!G27*'Energie pro Energieträger'!E$54</f>
        <v>6256.4475524475511</v>
      </c>
      <c r="I142" s="59">
        <f>'Gesamtenergie 2019'!H27*'Energie pro Energieträger'!E$56</f>
        <v>9499.35</v>
      </c>
      <c r="J142" s="58">
        <f>'Gesamtenergie 2019'!I27*'Energie pro Energieträger'!E$53</f>
        <v>7234.9680170380452</v>
      </c>
    </row>
    <row r="143" spans="4:10" x14ac:dyDescent="0.25">
      <c r="D143" s="9" t="str">
        <f>'Produktion je Standort'!C27</f>
        <v>Romania</v>
      </c>
      <c r="E143" s="9" t="str">
        <f>'Produktion je Standort'!D27</f>
        <v>Galati</v>
      </c>
      <c r="F143" s="56">
        <f>'Gesamtenergie 2019'!E28*'Energie pro Energieträger'!D$55</f>
        <v>0</v>
      </c>
      <c r="G143" s="60">
        <f>'Gesamtenergie 2019'!F28*'Energie pro Energieträger'!D$53</f>
        <v>0</v>
      </c>
      <c r="H143" s="57">
        <f>'Gesamtenergie 2019'!G28*'Energie pro Energieträger'!E$54</f>
        <v>4706.6853146853136</v>
      </c>
      <c r="I143" s="59">
        <f>'Gesamtenergie 2019'!H28*'Energie pro Energieträger'!E$56</f>
        <v>7146.3</v>
      </c>
      <c r="J143" s="58">
        <f>'Gesamtenergie 2019'!I28*'Energie pro Energieträger'!E$53</f>
        <v>5442.8199761203641</v>
      </c>
    </row>
    <row r="144" spans="4:10" x14ac:dyDescent="0.25">
      <c r="D144" s="9" t="str">
        <f>'Produktion je Standort'!C28</f>
        <v>Slovakia</v>
      </c>
      <c r="E144" s="9" t="str">
        <f>'Produktion je Standort'!D28</f>
        <v>Kosice</v>
      </c>
      <c r="F144" s="56">
        <f>'Gesamtenergie 2019'!E29*'Energie pro Energieträger'!D$55</f>
        <v>0</v>
      </c>
      <c r="G144" s="60">
        <f>'Gesamtenergie 2019'!F29*'Energie pro Energieträger'!D$53</f>
        <v>0</v>
      </c>
      <c r="H144" s="57">
        <f>'Gesamtenergie 2019'!G29*'Energie pro Energieträger'!E$54</f>
        <v>10331.748251748249</v>
      </c>
      <c r="I144" s="59">
        <f>'Gesamtenergie 2019'!H29*'Energie pro Energieträger'!E$56</f>
        <v>15687.000000000002</v>
      </c>
      <c r="J144" s="58">
        <f>'Gesamtenergie 2019'!I29*'Energie pro Energieträger'!E$53</f>
        <v>11947.653606117872</v>
      </c>
    </row>
    <row r="145" spans="4:10" x14ac:dyDescent="0.25">
      <c r="D145" s="9" t="str">
        <f>'Produktion je Standort'!C29</f>
        <v>Spain</v>
      </c>
      <c r="E145" s="9" t="str">
        <f>'Produktion je Standort'!D29</f>
        <v>Gijon</v>
      </c>
      <c r="F145" s="56">
        <f>'Gesamtenergie 2019'!E30*'Energie pro Energieträger'!D$55</f>
        <v>0</v>
      </c>
      <c r="G145" s="60">
        <f>'Gesamtenergie 2019'!F30*'Energie pro Energieträger'!D$53</f>
        <v>0</v>
      </c>
      <c r="H145" s="57">
        <f>'Gesamtenergie 2019'!G30*'Energie pro Energieträger'!E$54</f>
        <v>5452.8671328671317</v>
      </c>
      <c r="I145" s="59">
        <f>'Gesamtenergie 2019'!H30*'Energie pro Energieträger'!E$56</f>
        <v>8279.25</v>
      </c>
      <c r="J145" s="58">
        <f>'Gesamtenergie 2019'!I30*'Energie pro Energieträger'!E$53</f>
        <v>6305.7060698955447</v>
      </c>
    </row>
    <row r="146" spans="4:10" x14ac:dyDescent="0.25">
      <c r="D146" s="9" t="str">
        <f>'Produktion je Standort'!C30</f>
        <v>Spain</v>
      </c>
      <c r="E146" s="9" t="str">
        <f>'Produktion je Standort'!D30</f>
        <v>Aviles</v>
      </c>
      <c r="F146" s="56">
        <f>'Gesamtenergie 2019'!E31*'Energie pro Energieträger'!D$55</f>
        <v>0</v>
      </c>
      <c r="G146" s="60">
        <f>'Gesamtenergie 2019'!F31*'Energie pro Energieträger'!D$53</f>
        <v>0</v>
      </c>
      <c r="H146" s="57">
        <f>'Gesamtenergie 2019'!G31*'Energie pro Energieträger'!E$54</f>
        <v>5452.8671328671317</v>
      </c>
      <c r="I146" s="59">
        <f>'Gesamtenergie 2019'!H31*'Energie pro Energieträger'!E$56</f>
        <v>8279.25</v>
      </c>
      <c r="J146" s="58">
        <f>'Gesamtenergie 2019'!I31*'Energie pro Energieträger'!E$53</f>
        <v>6305.7060698955447</v>
      </c>
    </row>
    <row r="147" spans="4:10" x14ac:dyDescent="0.25">
      <c r="D147" s="9" t="str">
        <f>'Produktion je Standort'!C31</f>
        <v>Sweden</v>
      </c>
      <c r="E147" s="9" t="str">
        <f>'Produktion je Standort'!D31</f>
        <v>Lulea</v>
      </c>
      <c r="F147" s="56">
        <f>'Gesamtenergie 2019'!E32*'Energie pro Energieträger'!D$55</f>
        <v>0</v>
      </c>
      <c r="G147" s="60">
        <f>'Gesamtenergie 2019'!F32*'Energie pro Energieträger'!D$53</f>
        <v>0</v>
      </c>
      <c r="H147" s="57">
        <f>'Gesamtenergie 2019'!G32*'Energie pro Energieträger'!E$54</f>
        <v>5280.6713286713275</v>
      </c>
      <c r="I147" s="59">
        <f>'Gesamtenergie 2019'!H32*'Energie pro Energieträger'!E$56</f>
        <v>8017.8</v>
      </c>
      <c r="J147" s="58">
        <f>'Gesamtenergie 2019'!I32*'Energie pro Energieträger'!E$53</f>
        <v>6106.5785097935795</v>
      </c>
    </row>
    <row r="148" spans="4:10" x14ac:dyDescent="0.25">
      <c r="D148" s="9" t="str">
        <f>'Produktion je Standort'!C32</f>
        <v>Sweden</v>
      </c>
      <c r="E148" s="9" t="str">
        <f>'Produktion je Standort'!D32</f>
        <v>Oxeloesund</v>
      </c>
      <c r="F148" s="56">
        <f>'Gesamtenergie 2019'!E33*'Energie pro Energieträger'!D$55</f>
        <v>0</v>
      </c>
      <c r="G148" s="60">
        <f>'Gesamtenergie 2019'!F33*'Energie pro Energieträger'!D$53</f>
        <v>0</v>
      </c>
      <c r="H148" s="57">
        <f>'Gesamtenergie 2019'!G33*'Energie pro Energieträger'!E$54</f>
        <v>3443.9160839160832</v>
      </c>
      <c r="I148" s="59">
        <f>'Gesamtenergie 2019'!H33*'Energie pro Energieträger'!E$56</f>
        <v>5229</v>
      </c>
      <c r="J148" s="58">
        <f>'Gesamtenergie 2019'!I33*'Energie pro Energieträger'!E$53</f>
        <v>3982.5512020392907</v>
      </c>
    </row>
    <row r="149" spans="4:10" x14ac:dyDescent="0.25">
      <c r="D149" s="9" t="str">
        <f>'Produktion je Standort'!C33</f>
        <v>United Kingdom</v>
      </c>
      <c r="E149" s="9" t="str">
        <f>'Produktion je Standort'!D33</f>
        <v>Port Talbot</v>
      </c>
      <c r="F149" s="56">
        <f>'Gesamtenergie 2019'!E34*'Energie pro Energieträger'!D$55</f>
        <v>0</v>
      </c>
      <c r="G149" s="60">
        <f>'Gesamtenergie 2019'!F34*'Energie pro Energieträger'!D$53</f>
        <v>0</v>
      </c>
      <c r="H149" s="57">
        <f>'Gesamtenergie 2019'!G34*'Energie pro Energieträger'!E$54</f>
        <v>8690.1482517482509</v>
      </c>
      <c r="I149" s="59">
        <f>'Gesamtenergie 2019'!H34*'Energie pro Energieträger'!E$56</f>
        <v>13194.51</v>
      </c>
      <c r="J149" s="58">
        <f>'Gesamtenergie 2019'!I34*'Energie pro Energieträger'!E$53</f>
        <v>10049.304199812479</v>
      </c>
    </row>
    <row r="150" spans="4:10" x14ac:dyDescent="0.25">
      <c r="D150" s="9" t="str">
        <f>'Produktion je Standort'!C34</f>
        <v>United Kingdom</v>
      </c>
      <c r="E150" s="9" t="str">
        <f>'Produktion je Standort'!D34</f>
        <v>Scunthorpe</v>
      </c>
      <c r="F150" s="56">
        <f>'Gesamtenergie 2019'!E35*'Energie pro Energieträger'!D$55</f>
        <v>0</v>
      </c>
      <c r="G150" s="60">
        <f>'Gesamtenergie 2019'!F35*'Energie pro Energieträger'!D$53</f>
        <v>0</v>
      </c>
      <c r="H150" s="57">
        <f>'Gesamtenergie 2019'!G35*'Energie pro Energieträger'!E$54</f>
        <v>6428.6433566433552</v>
      </c>
      <c r="I150" s="59">
        <f>'Gesamtenergie 2019'!H35*'Energie pro Energieträger'!E$56</f>
        <v>9760.8000000000011</v>
      </c>
      <c r="J150" s="58">
        <f>'Gesamtenergie 2019'!I35*'Energie pro Energieträger'!E$53</f>
        <v>7434.0955771400104</v>
      </c>
    </row>
  </sheetData>
  <mergeCells count="12">
    <mergeCell ref="D81:J81"/>
    <mergeCell ref="F83:G83"/>
    <mergeCell ref="H83:J83"/>
    <mergeCell ref="D118:J118"/>
    <mergeCell ref="F120:G120"/>
    <mergeCell ref="H120:J120"/>
    <mergeCell ref="D5:J5"/>
    <mergeCell ref="F7:G7"/>
    <mergeCell ref="H7:J7"/>
    <mergeCell ref="D42:J42"/>
    <mergeCell ref="F44:G44"/>
    <mergeCell ref="H44:J44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109"/>
  <sheetViews>
    <sheetView workbookViewId="0">
      <selection activeCell="E76" sqref="E76:I76"/>
    </sheetView>
  </sheetViews>
  <sheetFormatPr baseColWidth="10" defaultRowHeight="15" x14ac:dyDescent="0.25"/>
  <cols>
    <col min="3" max="3" width="21.28515625" customWidth="1"/>
    <col min="4" max="4" width="26.5703125" customWidth="1"/>
    <col min="5" max="5" width="19.5703125" customWidth="1"/>
    <col min="6" max="6" width="27" customWidth="1"/>
    <col min="7" max="7" width="25.5703125" customWidth="1"/>
    <col min="8" max="8" width="25.7109375" customWidth="1"/>
    <col min="9" max="9" width="28.42578125" customWidth="1"/>
  </cols>
  <sheetData>
    <row r="3" spans="3:9" ht="40.5" customHeight="1" x14ac:dyDescent="0.35">
      <c r="C3" s="92" t="s">
        <v>122</v>
      </c>
      <c r="D3" s="92"/>
      <c r="E3" s="92"/>
      <c r="F3" s="92"/>
      <c r="G3" s="92"/>
      <c r="H3" s="92"/>
      <c r="I3" s="92"/>
    </row>
    <row r="4" spans="3:9" ht="15.75" customHeight="1" x14ac:dyDescent="0.35">
      <c r="C4" s="72"/>
      <c r="D4" s="72"/>
      <c r="E4" s="72"/>
      <c r="F4" s="72"/>
      <c r="G4" s="72"/>
      <c r="H4" s="72"/>
      <c r="I4" s="72"/>
    </row>
    <row r="5" spans="3:9" ht="15.75" x14ac:dyDescent="0.25">
      <c r="E5" s="91" t="s">
        <v>47</v>
      </c>
      <c r="F5" s="91"/>
      <c r="G5" s="91" t="s">
        <v>43</v>
      </c>
      <c r="H5" s="91"/>
      <c r="I5" s="91"/>
    </row>
    <row r="6" spans="3:9" x14ac:dyDescent="0.25">
      <c r="C6" s="17" t="s">
        <v>57</v>
      </c>
      <c r="D6" s="54" t="s">
        <v>58</v>
      </c>
      <c r="E6" s="75" t="str">
        <f>Studienliste!$F$17</f>
        <v>ISI-05 13</v>
      </c>
      <c r="F6" s="76" t="s">
        <v>51</v>
      </c>
      <c r="G6" s="77" t="str">
        <f>Studienliste!$F$10</f>
        <v>OTTO-01 17</v>
      </c>
      <c r="H6" s="78" t="str">
        <f>Studienliste!$F$8</f>
        <v>TUD-02 20</v>
      </c>
      <c r="I6" s="79" t="str">
        <f>F6</f>
        <v>anderes Projekt</v>
      </c>
    </row>
    <row r="7" spans="3:9" x14ac:dyDescent="0.25">
      <c r="C7" s="9" t="str">
        <f>'Produktion je Standort'!C6</f>
        <v>Austria</v>
      </c>
      <c r="D7" s="9" t="str">
        <f>'Produktion je Standort'!D6</f>
        <v>Donawitz</v>
      </c>
      <c r="E7" s="56">
        <f>Sekundäranteil!$C$7*'Gesamtenergie 2019'!E7</f>
        <v>7601.68948</v>
      </c>
      <c r="F7" s="60">
        <f>Sekundäranteil!$C$7*'Gesamtenergie 2019'!F7</f>
        <v>9268.4499599999999</v>
      </c>
      <c r="G7" s="57">
        <f>Sekundäranteil!$C$7*'Gesamtenergie 2019'!G7</f>
        <v>7437.3375999999989</v>
      </c>
      <c r="H7" s="59">
        <f>Sekundäranteil!$C$7*'Gesamtenergie 2019'!H7</f>
        <v>5787.17832</v>
      </c>
      <c r="I7" s="58">
        <f>Sekundäranteil!$C$7*'Gesamtenergie 2019'!I7</f>
        <v>5203.000537777777</v>
      </c>
    </row>
    <row r="8" spans="3:9" x14ac:dyDescent="0.25">
      <c r="C8" s="9" t="str">
        <f>'Produktion je Standort'!C7</f>
        <v>Austria</v>
      </c>
      <c r="D8" s="9" t="str">
        <f>'Produktion je Standort'!D7</f>
        <v>Linz</v>
      </c>
      <c r="E8" s="56">
        <f>Sekundäranteil!$C$7*'Gesamtenergie 2019'!E8</f>
        <v>7601.68948</v>
      </c>
      <c r="F8" s="60">
        <f>Sekundäranteil!$C$7*'Gesamtenergie 2019'!F8</f>
        <v>9268.4499599999999</v>
      </c>
      <c r="G8" s="57">
        <f>Sekundäranteil!$C$7*'Gesamtenergie 2019'!G8</f>
        <v>7437.3375999999989</v>
      </c>
      <c r="H8" s="59">
        <f>Sekundäranteil!$C$7*'Gesamtenergie 2019'!H8</f>
        <v>5787.17832</v>
      </c>
      <c r="I8" s="58">
        <f>Sekundäranteil!$C$7*'Gesamtenergie 2019'!I8</f>
        <v>5203.000537777777</v>
      </c>
    </row>
    <row r="9" spans="3:9" x14ac:dyDescent="0.25">
      <c r="C9" s="9" t="str">
        <f>'Produktion je Standort'!C8</f>
        <v>Belgium</v>
      </c>
      <c r="D9" s="9" t="str">
        <f>'Produktion je Standort'!D8</f>
        <v>Ghent</v>
      </c>
      <c r="E9" s="56">
        <f>Sekundäranteil!$C$7*'Gesamtenergie 2019'!E9</f>
        <v>10980.441999999999</v>
      </c>
      <c r="F9" s="60">
        <f>Sekundäranteil!$C$7*'Gesamtenergie 2019'!F9</f>
        <v>13388.034000000001</v>
      </c>
      <c r="G9" s="57">
        <f>Sekundäranteil!$C$7*'Gesamtenergie 2019'!G9</f>
        <v>10743.039999999999</v>
      </c>
      <c r="H9" s="59">
        <f>Sekundäranteil!$C$7*'Gesamtenergie 2019'!H9</f>
        <v>8359.4279999999999</v>
      </c>
      <c r="I9" s="58">
        <f>Sekundäranteil!$C$7*'Gesamtenergie 2019'!I9</f>
        <v>7515.5984444444439</v>
      </c>
    </row>
    <row r="10" spans="3:9" x14ac:dyDescent="0.25">
      <c r="C10" s="9" t="str">
        <f>'Produktion je Standort'!C9</f>
        <v>Czech Republic</v>
      </c>
      <c r="D10" s="9" t="str">
        <f>'Produktion je Standort'!D9</f>
        <v>Trinec</v>
      </c>
      <c r="E10" s="56">
        <f>Sekundäranteil!$C$7*'Gesamtenergie 2019'!E10</f>
        <v>5204.1250799999998</v>
      </c>
      <c r="F10" s="60">
        <f>Sekundäranteil!$C$7*'Gesamtenergie 2019'!F10</f>
        <v>6345.1911600000003</v>
      </c>
      <c r="G10" s="57">
        <f>Sekundäranteil!$C$7*'Gesamtenergie 2019'!G10</f>
        <v>5091.6095999999989</v>
      </c>
      <c r="H10" s="59">
        <f>Sekundäranteil!$C$7*'Gesamtenergie 2019'!H10</f>
        <v>3961.9087199999999</v>
      </c>
      <c r="I10" s="58">
        <f>Sekundäranteil!$C$7*'Gesamtenergie 2019'!I10</f>
        <v>3561.9799599999997</v>
      </c>
    </row>
    <row r="11" spans="3:9" x14ac:dyDescent="0.25">
      <c r="C11" s="9" t="str">
        <f>'Produktion je Standort'!C10</f>
        <v>Finland</v>
      </c>
      <c r="D11" s="9" t="str">
        <f>'Produktion je Standort'!D10</f>
        <v>Raahe</v>
      </c>
      <c r="E11" s="56">
        <f>Sekundäranteil!$C$7*'Gesamtenergie 2019'!E11</f>
        <v>5238.3760000000002</v>
      </c>
      <c r="F11" s="60">
        <f>Sekundäranteil!$C$7*'Gesamtenergie 2019'!F11</f>
        <v>6386.9520000000002</v>
      </c>
      <c r="G11" s="57">
        <f>Sekundäranteil!$C$7*'Gesamtenergie 2019'!G11</f>
        <v>5125.119999999999</v>
      </c>
      <c r="H11" s="59">
        <f>Sekundäranteil!$C$7*'Gesamtenergie 2019'!H11</f>
        <v>3987.9840000000004</v>
      </c>
      <c r="I11" s="58">
        <f>Sekundäranteil!$C$7*'Gesamtenergie 2019'!I11</f>
        <v>3585.4231111111108</v>
      </c>
    </row>
    <row r="12" spans="3:9" x14ac:dyDescent="0.25">
      <c r="C12" s="9" t="str">
        <f>'Produktion je Standort'!C11</f>
        <v>France</v>
      </c>
      <c r="D12" s="9" t="str">
        <f>'Produktion je Standort'!D11</f>
        <v>Fos-Sur-Mer</v>
      </c>
      <c r="E12" s="56">
        <f>Sekundäranteil!$C$7*'Gesamtenergie 2019'!E12</f>
        <v>7555.35</v>
      </c>
      <c r="F12" s="60">
        <f>Sekundäranteil!$C$7*'Gesamtenergie 2019'!F12</f>
        <v>9211.9500000000007</v>
      </c>
      <c r="G12" s="57">
        <f>Sekundäranteil!$C$7*'Gesamtenergie 2019'!G12</f>
        <v>7392</v>
      </c>
      <c r="H12" s="59">
        <f>Sekundäranteil!$C$7*'Gesamtenergie 2019'!H12</f>
        <v>5751.9</v>
      </c>
      <c r="I12" s="58">
        <f>Sekundäranteil!$C$7*'Gesamtenergie 2019'!I12</f>
        <v>5171.2833333333328</v>
      </c>
    </row>
    <row r="13" spans="3:9" x14ac:dyDescent="0.25">
      <c r="C13" s="9" t="str">
        <f>'Produktion je Standort'!C12</f>
        <v>France</v>
      </c>
      <c r="D13" s="9" t="str">
        <f>'Produktion je Standort'!D12</f>
        <v>Dunkerque</v>
      </c>
      <c r="E13" s="56">
        <f>Sekundäranteil!$C$7*'Gesamtenergie 2019'!E13</f>
        <v>13801.106</v>
      </c>
      <c r="F13" s="60">
        <f>Sekundäranteil!$C$7*'Gesamtenergie 2019'!F13</f>
        <v>16827.162</v>
      </c>
      <c r="G13" s="57">
        <f>Sekundäranteil!$C$7*'Gesamtenergie 2019'!G13</f>
        <v>13502.72</v>
      </c>
      <c r="H13" s="59">
        <f>Sekundäranteil!$C$7*'Gesamtenergie 2019'!H13</f>
        <v>10506.804000000002</v>
      </c>
      <c r="I13" s="58">
        <f>Sekundäranteil!$C$7*'Gesamtenergie 2019'!I13</f>
        <v>9446.2108888888888</v>
      </c>
    </row>
    <row r="14" spans="3:9" x14ac:dyDescent="0.25">
      <c r="C14" s="9" t="str">
        <f>'Produktion je Standort'!C13</f>
        <v>Germany</v>
      </c>
      <c r="D14" s="9" t="str">
        <f>'Produktion je Standort'!D13</f>
        <v>Bremen</v>
      </c>
      <c r="E14" s="56">
        <f>Sekundäranteil!$C$7*'Gesamtenergie 2019'!E14</f>
        <v>6648.7079999999996</v>
      </c>
      <c r="F14" s="60">
        <f>Sekundäranteil!$C$7*'Gesamtenergie 2019'!F14</f>
        <v>8106.5160000000005</v>
      </c>
      <c r="G14" s="57">
        <f>Sekundäranteil!$C$7*'Gesamtenergie 2019'!G14</f>
        <v>6504.9599999999991</v>
      </c>
      <c r="H14" s="59">
        <f>Sekundäranteil!$C$7*'Gesamtenergie 2019'!H14</f>
        <v>5061.6720000000005</v>
      </c>
      <c r="I14" s="58">
        <f>Sekundäranteil!$C$7*'Gesamtenergie 2019'!I14</f>
        <v>4550.7293333333328</v>
      </c>
    </row>
    <row r="15" spans="3:9" x14ac:dyDescent="0.25">
      <c r="C15" s="9" t="str">
        <f>'Produktion je Standort'!C14</f>
        <v>Germany</v>
      </c>
      <c r="D15" s="9" t="str">
        <f>'Produktion je Standort'!D14</f>
        <v>Voelklingen</v>
      </c>
      <c r="E15" s="56">
        <f>Sekundäranteil!$C$7*'Gesamtenergie 2019'!E15</f>
        <v>5605.0623199999991</v>
      </c>
      <c r="F15" s="60">
        <f>Sekundäranteil!$C$7*'Gesamtenergie 2019'!F15</f>
        <v>6834.0386400000007</v>
      </c>
      <c r="G15" s="57">
        <f>Sekundäranteil!$C$7*'Gesamtenergie 2019'!G15</f>
        <v>5483.8783999999996</v>
      </c>
      <c r="H15" s="59">
        <f>Sekundäranteil!$C$7*'Gesamtenergie 2019'!H15</f>
        <v>4267.1428800000003</v>
      </c>
      <c r="I15" s="58">
        <f>Sekundäranteil!$C$7*'Gesamtenergie 2019'!I15</f>
        <v>3836.4027288888888</v>
      </c>
    </row>
    <row r="16" spans="3:9" x14ac:dyDescent="0.25">
      <c r="C16" s="9" t="str">
        <f>'Produktion je Standort'!C15</f>
        <v>Germany</v>
      </c>
      <c r="D16" s="9" t="str">
        <f>'Produktion je Standort'!D15</f>
        <v>Eisenhuettenstadt</v>
      </c>
      <c r="E16" s="56">
        <f>Sekundäranteil!$C$7*'Gesamtenergie 2019'!E16</f>
        <v>4331.7339999999995</v>
      </c>
      <c r="F16" s="60">
        <f>Sekundäranteil!$C$7*'Gesamtenergie 2019'!F16</f>
        <v>5281.518</v>
      </c>
      <c r="G16" s="57">
        <f>Sekundäranteil!$C$7*'Gesamtenergie 2019'!G16</f>
        <v>4238.079999999999</v>
      </c>
      <c r="H16" s="59">
        <f>Sekundäranteil!$C$7*'Gesamtenergie 2019'!H16</f>
        <v>3297.7560000000003</v>
      </c>
      <c r="I16" s="58">
        <f>Sekundäranteil!$C$7*'Gesamtenergie 2019'!I16</f>
        <v>2964.8691111111111</v>
      </c>
    </row>
    <row r="17" spans="3:9" x14ac:dyDescent="0.25">
      <c r="C17" s="9" t="str">
        <f>'Produktion je Standort'!C16</f>
        <v>Germany</v>
      </c>
      <c r="D17" s="9" t="str">
        <f>'Produktion je Standort'!D16</f>
        <v>Duisburg-Huckingen</v>
      </c>
      <c r="E17" s="56">
        <f>Sekundäranteil!$C$7*'Gesamtenergie 2019'!E17</f>
        <v>10073.799999999999</v>
      </c>
      <c r="F17" s="60">
        <f>Sekundäranteil!$C$7*'Gesamtenergie 2019'!F17</f>
        <v>12282.6</v>
      </c>
      <c r="G17" s="57">
        <f>Sekundäranteil!$C$7*'Gesamtenergie 2019'!G17</f>
        <v>9855.9999999999982</v>
      </c>
      <c r="H17" s="59">
        <f>Sekundäranteil!$C$7*'Gesamtenergie 2019'!H17</f>
        <v>7669.2</v>
      </c>
      <c r="I17" s="58">
        <f>Sekundäranteil!$C$7*'Gesamtenergie 2019'!I17</f>
        <v>6895.0444444444438</v>
      </c>
    </row>
    <row r="18" spans="3:9" x14ac:dyDescent="0.25">
      <c r="C18" s="9" t="str">
        <f>'Produktion je Standort'!C17</f>
        <v>Germany</v>
      </c>
      <c r="D18" s="9" t="str">
        <f>'Produktion je Standort'!D17</f>
        <v>Duisburg-Beeckerwerth</v>
      </c>
      <c r="E18" s="56">
        <f>Sekundäranteil!$C$7*'Gesamtenergie 2019'!E18</f>
        <v>12088.56</v>
      </c>
      <c r="F18" s="60">
        <f>Sekundäranteil!$C$7*'Gesamtenergie 2019'!F18</f>
        <v>14739.12</v>
      </c>
      <c r="G18" s="57">
        <f>Sekundäranteil!$C$7*'Gesamtenergie 2019'!G18</f>
        <v>11827.199999999999</v>
      </c>
      <c r="H18" s="59">
        <f>Sekundäranteil!$C$7*'Gesamtenergie 2019'!H18</f>
        <v>9203.0400000000009</v>
      </c>
      <c r="I18" s="58">
        <f>Sekundäranteil!$C$7*'Gesamtenergie 2019'!I18</f>
        <v>8274.0533333333315</v>
      </c>
    </row>
    <row r="19" spans="3:9" x14ac:dyDescent="0.25">
      <c r="C19" s="9" t="str">
        <f>'Produktion je Standort'!C18</f>
        <v>Germany</v>
      </c>
      <c r="D19" s="9" t="str">
        <f>'Produktion je Standort'!D18</f>
        <v>Salzgitter</v>
      </c>
      <c r="E19" s="56">
        <f>Sekundäranteil!$C$7*'Gesamtenergie 2019'!E19</f>
        <v>9267.8959999999988</v>
      </c>
      <c r="F19" s="60">
        <f>Sekundäranteil!$C$7*'Gesamtenergie 2019'!F19</f>
        <v>11299.992</v>
      </c>
      <c r="G19" s="57">
        <f>Sekundäranteil!$C$7*'Gesamtenergie 2019'!G19</f>
        <v>9067.5199999999986</v>
      </c>
      <c r="H19" s="59">
        <f>Sekundäranteil!$C$7*'Gesamtenergie 2019'!H19</f>
        <v>7055.6639999999998</v>
      </c>
      <c r="I19" s="58">
        <f>Sekundäranteil!$C$7*'Gesamtenergie 2019'!I19</f>
        <v>6343.4408888888884</v>
      </c>
    </row>
    <row r="20" spans="3:9" x14ac:dyDescent="0.25">
      <c r="C20" s="9" t="str">
        <f>'Produktion je Standort'!C19</f>
        <v>Germany</v>
      </c>
      <c r="D20" s="9" t="str">
        <f>'Produktion je Standort'!D19</f>
        <v>Dillingen</v>
      </c>
      <c r="E20" s="56">
        <f>Sekundäranteil!$C$7*'Gesamtenergie 2019'!E20</f>
        <v>4702.4498399999993</v>
      </c>
      <c r="F20" s="60">
        <f>Sekundäranteil!$C$7*'Gesamtenergie 2019'!F20</f>
        <v>5733.5176799999999</v>
      </c>
      <c r="G20" s="57">
        <f>Sekundäranteil!$C$7*'Gesamtenergie 2019'!G20</f>
        <v>4600.7807999999995</v>
      </c>
      <c r="H20" s="59">
        <f>Sekundäranteil!$C$7*'Gesamtenergie 2019'!H20</f>
        <v>3579.9825600000004</v>
      </c>
      <c r="I20" s="58">
        <f>Sekundäranteil!$C$7*'Gesamtenergie 2019'!I20</f>
        <v>3218.6067466666664</v>
      </c>
    </row>
    <row r="21" spans="3:9" x14ac:dyDescent="0.25">
      <c r="C21" s="9" t="str">
        <f>'Produktion je Standort'!C20</f>
        <v>Germany</v>
      </c>
      <c r="D21" s="9" t="str">
        <f>'Produktion je Standort'!D20</f>
        <v>Duisburg</v>
      </c>
      <c r="E21" s="56">
        <f>Sekundäranteil!$C$7*'Gesamtenergie 2019'!E21</f>
        <v>2256.5311999999999</v>
      </c>
      <c r="F21" s="60">
        <f>Sekundäranteil!$C$7*'Gesamtenergie 2019'!F21</f>
        <v>2751.3024</v>
      </c>
      <c r="G21" s="57">
        <f>Sekundäranteil!$C$7*'Gesamtenergie 2019'!G21</f>
        <v>2207.7439999999997</v>
      </c>
      <c r="H21" s="59">
        <f>Sekundäranteil!$C$7*'Gesamtenergie 2019'!H21</f>
        <v>1717.9008000000001</v>
      </c>
      <c r="I21" s="58">
        <f>Sekundäranteil!$C$7*'Gesamtenergie 2019'!I21</f>
        <v>1544.4899555555555</v>
      </c>
    </row>
    <row r="22" spans="3:9" x14ac:dyDescent="0.25">
      <c r="C22" s="9" t="str">
        <f>'Produktion je Standort'!C21</f>
        <v>Germany</v>
      </c>
      <c r="D22" s="9" t="str">
        <f>'Produktion je Standort'!D21</f>
        <v>Duisburg-Bruckhausen</v>
      </c>
      <c r="E22" s="56">
        <f>Sekundäranteil!$C$7*'Gesamtenergie 2019'!E22</f>
        <v>12088.56</v>
      </c>
      <c r="F22" s="60">
        <f>Sekundäranteil!$C$7*'Gesamtenergie 2019'!F22</f>
        <v>14739.12</v>
      </c>
      <c r="G22" s="57">
        <f>Sekundäranteil!$C$7*'Gesamtenergie 2019'!G22</f>
        <v>11827.199999999999</v>
      </c>
      <c r="H22" s="59">
        <f>Sekundäranteil!$C$7*'Gesamtenergie 2019'!H22</f>
        <v>9203.0400000000009</v>
      </c>
      <c r="I22" s="58">
        <f>Sekundäranteil!$C$7*'Gesamtenergie 2019'!I22</f>
        <v>8274.0533333333315</v>
      </c>
    </row>
    <row r="23" spans="3:9" x14ac:dyDescent="0.25">
      <c r="C23" s="9" t="str">
        <f>'Produktion je Standort'!C22</f>
        <v>Hungaria</v>
      </c>
      <c r="D23" s="9" t="str">
        <f>'Produktion je Standort'!D22</f>
        <v>Dunauijvaros</v>
      </c>
      <c r="E23" s="56">
        <f>Sekundäranteil!$C$7*'Gesamtenergie 2019'!E23</f>
        <v>3223.616</v>
      </c>
      <c r="F23" s="60">
        <f>Sekundäranteil!$C$7*'Gesamtenergie 2019'!F23</f>
        <v>3930.4320000000007</v>
      </c>
      <c r="G23" s="57">
        <f>Sekundäranteil!$C$7*'Gesamtenergie 2019'!G23</f>
        <v>3153.9199999999996</v>
      </c>
      <c r="H23" s="59">
        <f>Sekundäranteil!$C$7*'Gesamtenergie 2019'!H23</f>
        <v>2454.1440000000002</v>
      </c>
      <c r="I23" s="58">
        <f>Sekundäranteil!$C$7*'Gesamtenergie 2019'!I23</f>
        <v>2206.4142222222222</v>
      </c>
    </row>
    <row r="24" spans="3:9" x14ac:dyDescent="0.25">
      <c r="C24" s="9" t="str">
        <f>'Produktion je Standort'!C23</f>
        <v>Italy</v>
      </c>
      <c r="D24" s="9" t="str">
        <f>'Produktion je Standort'!D23</f>
        <v>Taranto</v>
      </c>
      <c r="E24" s="56">
        <f>Sekundäranteil!$C$7*'Gesamtenergie 2019'!E24</f>
        <v>17125.46</v>
      </c>
      <c r="F24" s="60">
        <f>Sekundäranteil!$C$7*'Gesamtenergie 2019'!F24</f>
        <v>20880.420000000002</v>
      </c>
      <c r="G24" s="57">
        <f>Sekundäranteil!$C$7*'Gesamtenergie 2019'!G24</f>
        <v>16755.199999999997</v>
      </c>
      <c r="H24" s="59">
        <f>Sekundäranteil!$C$7*'Gesamtenergie 2019'!H24</f>
        <v>13037.64</v>
      </c>
      <c r="I24" s="58">
        <f>Sekundäranteil!$C$7*'Gesamtenergie 2019'!I24</f>
        <v>11721.575555555555</v>
      </c>
    </row>
    <row r="25" spans="3:9" x14ac:dyDescent="0.25">
      <c r="C25" s="9" t="str">
        <f>'Produktion je Standort'!C24</f>
        <v>Netherlands</v>
      </c>
      <c r="D25" s="9" t="str">
        <f>'Produktion je Standort'!D24</f>
        <v>Ijmuiden</v>
      </c>
      <c r="E25" s="56">
        <f>Sekundäranteil!$C$7*'Gesamtenergie 2019'!E25</f>
        <v>13730.589399999999</v>
      </c>
      <c r="F25" s="60">
        <f>Sekundäranteil!$C$7*'Gesamtenergie 2019'!F25</f>
        <v>16741.183800000003</v>
      </c>
      <c r="G25" s="57">
        <f>Sekundäranteil!$C$7*'Gesamtenergie 2019'!G25</f>
        <v>13433.727999999999</v>
      </c>
      <c r="H25" s="59">
        <f>Sekundäranteil!$C$7*'Gesamtenergie 2019'!H25</f>
        <v>10453.1196</v>
      </c>
      <c r="I25" s="58">
        <f>Sekundäranteil!$C$7*'Gesamtenergie 2019'!I25</f>
        <v>9397.9455777777785</v>
      </c>
    </row>
    <row r="26" spans="3:9" x14ac:dyDescent="0.25">
      <c r="C26" s="9" t="str">
        <f>'Produktion je Standort'!C25</f>
        <v>Poland</v>
      </c>
      <c r="D26" s="9" t="str">
        <f>'Produktion je Standort'!D25</f>
        <v>Krakow</v>
      </c>
      <c r="E26" s="56">
        <f>Sekundäranteil!$C$7*'Gesamtenergie 2019'!E26</f>
        <v>5490.2209999999995</v>
      </c>
      <c r="F26" s="60">
        <f>Sekundäranteil!$C$7*'Gesamtenergie 2019'!F26</f>
        <v>6694.0170000000007</v>
      </c>
      <c r="G26" s="57">
        <f>Sekundäranteil!$C$7*'Gesamtenergie 2019'!G26</f>
        <v>5371.5199999999995</v>
      </c>
      <c r="H26" s="59">
        <f>Sekundäranteil!$C$7*'Gesamtenergie 2019'!H26</f>
        <v>4179.7139999999999</v>
      </c>
      <c r="I26" s="58">
        <f>Sekundäranteil!$C$7*'Gesamtenergie 2019'!I26</f>
        <v>3757.7992222222219</v>
      </c>
    </row>
    <row r="27" spans="3:9" x14ac:dyDescent="0.25">
      <c r="C27" s="9" t="str">
        <f>'Produktion je Standort'!C26</f>
        <v>Poland</v>
      </c>
      <c r="D27" s="9" t="str">
        <f>'Produktion je Standort'!D26</f>
        <v>Dabrowa Gornicza</v>
      </c>
      <c r="E27" s="56">
        <f>Sekundäranteil!$C$7*'Gesamtenergie 2019'!E27</f>
        <v>5490.2209999999995</v>
      </c>
      <c r="F27" s="60">
        <f>Sekundäranteil!$C$7*'Gesamtenergie 2019'!F27</f>
        <v>6694.0170000000007</v>
      </c>
      <c r="G27" s="57">
        <f>Sekundäranteil!$C$7*'Gesamtenergie 2019'!G27</f>
        <v>5371.5199999999995</v>
      </c>
      <c r="H27" s="59">
        <f>Sekundäranteil!$C$7*'Gesamtenergie 2019'!H27</f>
        <v>4179.7139999999999</v>
      </c>
      <c r="I27" s="58">
        <f>Sekundäranteil!$C$7*'Gesamtenergie 2019'!I27</f>
        <v>3757.7992222222219</v>
      </c>
    </row>
    <row r="28" spans="3:9" x14ac:dyDescent="0.25">
      <c r="C28" s="9" t="str">
        <f>'Produktion je Standort'!C27</f>
        <v>Romania</v>
      </c>
      <c r="D28" s="9" t="str">
        <f>'Produktion je Standort'!D27</f>
        <v>Galati</v>
      </c>
      <c r="E28" s="56">
        <f>Sekundäranteil!$C$7*'Gesamtenergie 2019'!E28</f>
        <v>4130.2579999999998</v>
      </c>
      <c r="F28" s="60">
        <f>Sekundäranteil!$C$7*'Gesamtenergie 2019'!F28</f>
        <v>5035.866</v>
      </c>
      <c r="G28" s="57">
        <f>Sekundäranteil!$C$7*'Gesamtenergie 2019'!G28</f>
        <v>4040.9599999999991</v>
      </c>
      <c r="H28" s="59">
        <f>Sekundäranteil!$C$7*'Gesamtenergie 2019'!H28</f>
        <v>3144.3720000000003</v>
      </c>
      <c r="I28" s="58">
        <f>Sekundäranteil!$C$7*'Gesamtenergie 2019'!I28</f>
        <v>2826.9682222222218</v>
      </c>
    </row>
    <row r="29" spans="3:9" x14ac:dyDescent="0.25">
      <c r="C29" s="9" t="str">
        <f>'Produktion je Standort'!C28</f>
        <v>Slovakia</v>
      </c>
      <c r="D29" s="9" t="str">
        <f>'Produktion je Standort'!D28</f>
        <v>Kosice</v>
      </c>
      <c r="E29" s="56">
        <f>Sekundäranteil!$C$7*'Gesamtenergie 2019'!E29</f>
        <v>9066.42</v>
      </c>
      <c r="F29" s="60">
        <f>Sekundäranteil!$C$7*'Gesamtenergie 2019'!F29</f>
        <v>11054.34</v>
      </c>
      <c r="G29" s="57">
        <f>Sekundäranteil!$C$7*'Gesamtenergie 2019'!G29</f>
        <v>8870.3999999999978</v>
      </c>
      <c r="H29" s="59">
        <f>Sekundäranteil!$C$7*'Gesamtenergie 2019'!H29</f>
        <v>6902.2800000000007</v>
      </c>
      <c r="I29" s="58">
        <f>Sekundäranteil!$C$7*'Gesamtenergie 2019'!I29</f>
        <v>6205.5399999999991</v>
      </c>
    </row>
    <row r="30" spans="3:9" x14ac:dyDescent="0.25">
      <c r="C30" s="9" t="str">
        <f>'Produktion je Standort'!C29</f>
        <v>Spain</v>
      </c>
      <c r="D30" s="9" t="str">
        <f>'Produktion je Standort'!D29</f>
        <v>Gijon</v>
      </c>
      <c r="E30" s="56">
        <f>Sekundäranteil!$C$7*'Gesamtenergie 2019'!E30</f>
        <v>4785.0550000000003</v>
      </c>
      <c r="F30" s="60">
        <f>Sekundäranteil!$C$7*'Gesamtenergie 2019'!F30</f>
        <v>5834.2349999999997</v>
      </c>
      <c r="G30" s="57">
        <f>Sekundäranteil!$C$7*'Gesamtenergie 2019'!G30</f>
        <v>4681.5999999999995</v>
      </c>
      <c r="H30" s="59">
        <f>Sekundäranteil!$C$7*'Gesamtenergie 2019'!H30</f>
        <v>3642.87</v>
      </c>
      <c r="I30" s="58">
        <f>Sekundäranteil!$C$7*'Gesamtenergie 2019'!I30</f>
        <v>3275.1461111111112</v>
      </c>
    </row>
    <row r="31" spans="3:9" x14ac:dyDescent="0.25">
      <c r="C31" s="9" t="str">
        <f>'Produktion je Standort'!C30</f>
        <v>Spain</v>
      </c>
      <c r="D31" s="9" t="str">
        <f>'Produktion je Standort'!D30</f>
        <v>Aviles</v>
      </c>
      <c r="E31" s="56">
        <f>Sekundäranteil!$C$7*'Gesamtenergie 2019'!E31</f>
        <v>4785.0550000000003</v>
      </c>
      <c r="F31" s="60">
        <f>Sekundäranteil!$C$7*'Gesamtenergie 2019'!F31</f>
        <v>5834.2349999999997</v>
      </c>
      <c r="G31" s="57">
        <f>Sekundäranteil!$C$7*'Gesamtenergie 2019'!G31</f>
        <v>4681.5999999999995</v>
      </c>
      <c r="H31" s="59">
        <f>Sekundäranteil!$C$7*'Gesamtenergie 2019'!H31</f>
        <v>3642.87</v>
      </c>
      <c r="I31" s="58">
        <f>Sekundäranteil!$C$7*'Gesamtenergie 2019'!I31</f>
        <v>3275.1461111111112</v>
      </c>
    </row>
    <row r="32" spans="3:9" x14ac:dyDescent="0.25">
      <c r="C32" s="9" t="str">
        <f>'Produktion je Standort'!C31</f>
        <v>Sweden</v>
      </c>
      <c r="D32" s="9" t="str">
        <f>'Produktion je Standort'!D31</f>
        <v>Lulea</v>
      </c>
      <c r="E32" s="56">
        <f>Sekundäranteil!$C$7*'Gesamtenergie 2019'!E32</f>
        <v>4633.9479999999994</v>
      </c>
      <c r="F32" s="60">
        <f>Sekundäranteil!$C$7*'Gesamtenergie 2019'!F32</f>
        <v>5649.9960000000001</v>
      </c>
      <c r="G32" s="57">
        <f>Sekundäranteil!$C$7*'Gesamtenergie 2019'!G32</f>
        <v>4533.7599999999993</v>
      </c>
      <c r="H32" s="59">
        <f>Sekundäranteil!$C$7*'Gesamtenergie 2019'!H32</f>
        <v>3527.8319999999999</v>
      </c>
      <c r="I32" s="58">
        <f>Sekundäranteil!$C$7*'Gesamtenergie 2019'!I32</f>
        <v>3171.7204444444442</v>
      </c>
    </row>
    <row r="33" spans="3:9" x14ac:dyDescent="0.25">
      <c r="C33" s="9" t="str">
        <f>'Produktion je Standort'!C32</f>
        <v>Sweden</v>
      </c>
      <c r="D33" s="9" t="str">
        <f>'Produktion je Standort'!D32</f>
        <v>Oxeloesund</v>
      </c>
      <c r="E33" s="56">
        <f>Sekundäranteil!$C$7*'Gesamtenergie 2019'!E33</f>
        <v>3022.14</v>
      </c>
      <c r="F33" s="60">
        <f>Sekundäranteil!$C$7*'Gesamtenergie 2019'!F33</f>
        <v>3684.78</v>
      </c>
      <c r="G33" s="57">
        <f>Sekundäranteil!$C$7*'Gesamtenergie 2019'!G33</f>
        <v>2956.7999999999997</v>
      </c>
      <c r="H33" s="59">
        <f>Sekundäranteil!$C$7*'Gesamtenergie 2019'!H33</f>
        <v>2300.7600000000002</v>
      </c>
      <c r="I33" s="58">
        <f>Sekundäranteil!$C$7*'Gesamtenergie 2019'!I33</f>
        <v>2068.5133333333329</v>
      </c>
    </row>
    <row r="34" spans="3:9" x14ac:dyDescent="0.25">
      <c r="C34" s="9" t="str">
        <f>'Produktion je Standort'!C33</f>
        <v>United Kingdom</v>
      </c>
      <c r="D34" s="9" t="str">
        <f>'Produktion je Standort'!D33</f>
        <v>Port Talbot</v>
      </c>
      <c r="E34" s="56">
        <f>Sekundäranteil!$C$7*'Gesamtenergie 2019'!E34</f>
        <v>7625.8665999999994</v>
      </c>
      <c r="F34" s="60">
        <f>Sekundäranteil!$C$7*'Gesamtenergie 2019'!F34</f>
        <v>9297.9282000000003</v>
      </c>
      <c r="G34" s="57">
        <f>Sekundäranteil!$C$7*'Gesamtenergie 2019'!G34</f>
        <v>7460.9919999999993</v>
      </c>
      <c r="H34" s="59">
        <f>Sekundäranteil!$C$7*'Gesamtenergie 2019'!H34</f>
        <v>5805.5843999999997</v>
      </c>
      <c r="I34" s="58">
        <f>Sekundäranteil!$C$7*'Gesamtenergie 2019'!I34</f>
        <v>5219.5486444444441</v>
      </c>
    </row>
    <row r="35" spans="3:9" x14ac:dyDescent="0.25">
      <c r="C35" s="9" t="str">
        <f>'Produktion je Standort'!C34</f>
        <v>United Kingdom</v>
      </c>
      <c r="D35" s="9" t="str">
        <f>'Produktion je Standort'!D34</f>
        <v>Scunthorpe</v>
      </c>
      <c r="E35" s="56">
        <f>Sekundäranteil!$C$7*'Gesamtenergie 2019'!E35</f>
        <v>5641.3279999999995</v>
      </c>
      <c r="F35" s="60">
        <f>Sekundäranteil!$C$7*'Gesamtenergie 2019'!F35</f>
        <v>6878.2560000000003</v>
      </c>
      <c r="G35" s="57">
        <f>Sekundäranteil!$C$7*'Gesamtenergie 2019'!G35</f>
        <v>5519.36</v>
      </c>
      <c r="H35" s="59">
        <f>Sekundäranteil!$C$7*'Gesamtenergie 2019'!H35</f>
        <v>4294.7520000000004</v>
      </c>
      <c r="I35" s="58">
        <f>Sekundäranteil!$C$7*'Gesamtenergie 2019'!I35</f>
        <v>3861.2248888888889</v>
      </c>
    </row>
    <row r="38" spans="3:9" ht="42.75" customHeight="1" x14ac:dyDescent="0.35">
      <c r="C38" s="92" t="s">
        <v>123</v>
      </c>
      <c r="D38" s="92"/>
      <c r="E38" s="92"/>
      <c r="F38" s="92"/>
      <c r="G38" s="92"/>
      <c r="H38" s="92"/>
      <c r="I38" s="92"/>
    </row>
    <row r="39" spans="3:9" ht="15.75" customHeight="1" x14ac:dyDescent="0.35">
      <c r="C39" s="72"/>
      <c r="D39" s="72"/>
      <c r="E39" s="72"/>
      <c r="F39" s="72"/>
      <c r="G39" s="72"/>
      <c r="H39" s="72"/>
      <c r="I39" s="72"/>
    </row>
    <row r="40" spans="3:9" ht="15.75" x14ac:dyDescent="0.25">
      <c r="E40" s="91" t="s">
        <v>47</v>
      </c>
      <c r="F40" s="91"/>
      <c r="G40" s="91" t="s">
        <v>43</v>
      </c>
      <c r="H40" s="91"/>
      <c r="I40" s="91"/>
    </row>
    <row r="41" spans="3:9" x14ac:dyDescent="0.25">
      <c r="C41" s="17" t="s">
        <v>57</v>
      </c>
      <c r="D41" s="54" t="s">
        <v>58</v>
      </c>
      <c r="E41" s="75" t="str">
        <f>Studienliste!$F$17</f>
        <v>ISI-05 13</v>
      </c>
      <c r="F41" s="76" t="s">
        <v>51</v>
      </c>
      <c r="G41" s="77" t="str">
        <f>Studienliste!$F$10</f>
        <v>OTTO-01 17</v>
      </c>
      <c r="H41" s="78" t="str">
        <f>Studienliste!$F$8</f>
        <v>TUD-02 20</v>
      </c>
      <c r="I41" s="79" t="str">
        <f>F41</f>
        <v>anderes Projekt</v>
      </c>
    </row>
    <row r="42" spans="3:9" x14ac:dyDescent="0.25">
      <c r="C42" s="9" t="str">
        <f>C7</f>
        <v>Austria</v>
      </c>
      <c r="D42" s="9" t="str">
        <f>D7</f>
        <v>Donawitz</v>
      </c>
      <c r="E42" s="56">
        <f>Sekundäranteil!$C$10*'Gesamtenergie 2019'!E7</f>
        <v>8119.9864899999993</v>
      </c>
      <c r="F42" s="60">
        <f>Sekundäranteil!$C$10*'Gesamtenergie 2019'!F7</f>
        <v>9900.389729999999</v>
      </c>
      <c r="G42" s="57">
        <f>Sekundäranteil!$C$10*'Gesamtenergie 2019'!G7</f>
        <v>7944.4287999999979</v>
      </c>
      <c r="H42" s="59">
        <f>Sekundäranteil!$C$10*'Gesamtenergie 2019'!H7</f>
        <v>6181.7586599999995</v>
      </c>
      <c r="I42" s="58">
        <f>Sekundäranteil!$C$10*'Gesamtenergie 2019'!I7</f>
        <v>5557.7505744444434</v>
      </c>
    </row>
    <row r="43" spans="3:9" x14ac:dyDescent="0.25">
      <c r="C43" s="9" t="str">
        <f t="shared" ref="C43:D43" si="0">C8</f>
        <v>Austria</v>
      </c>
      <c r="D43" s="9" t="str">
        <f t="shared" si="0"/>
        <v>Linz</v>
      </c>
      <c r="E43" s="56">
        <f>Sekundäranteil!$C$10*'Gesamtenergie 2019'!E8</f>
        <v>8119.9864899999993</v>
      </c>
      <c r="F43" s="60">
        <f>Sekundäranteil!$C$10*'Gesamtenergie 2019'!F8</f>
        <v>9900.389729999999</v>
      </c>
      <c r="G43" s="57">
        <f>Sekundäranteil!$C$10*'Gesamtenergie 2019'!G8</f>
        <v>7944.4287999999979</v>
      </c>
      <c r="H43" s="59">
        <f>Sekundäranteil!$C$10*'Gesamtenergie 2019'!H8</f>
        <v>6181.7586599999995</v>
      </c>
      <c r="I43" s="58">
        <f>Sekundäranteil!$C$10*'Gesamtenergie 2019'!I8</f>
        <v>5557.7505744444434</v>
      </c>
    </row>
    <row r="44" spans="3:9" x14ac:dyDescent="0.25">
      <c r="C44" s="9" t="str">
        <f t="shared" ref="C44:D44" si="1">C9</f>
        <v>Belgium</v>
      </c>
      <c r="D44" s="9" t="str">
        <f t="shared" si="1"/>
        <v>Ghent</v>
      </c>
      <c r="E44" s="56">
        <f>Sekundäranteil!$C$10*'Gesamtenergie 2019'!E9</f>
        <v>11729.108499999998</v>
      </c>
      <c r="F44" s="60">
        <f>Sekundäranteil!$C$10*'Gesamtenergie 2019'!F9</f>
        <v>14300.854499999999</v>
      </c>
      <c r="G44" s="57">
        <f>Sekundäranteil!$C$10*'Gesamtenergie 2019'!G9</f>
        <v>11475.519999999997</v>
      </c>
      <c r="H44" s="59">
        <f>Sekundäranteil!$C$10*'Gesamtenergie 2019'!H9</f>
        <v>8929.3889999999992</v>
      </c>
      <c r="I44" s="58">
        <f>Sekundäranteil!$C$10*'Gesamtenergie 2019'!I9</f>
        <v>8028.0256111111094</v>
      </c>
    </row>
    <row r="45" spans="3:9" x14ac:dyDescent="0.25">
      <c r="C45" s="9" t="str">
        <f t="shared" ref="C45:D45" si="2">C10</f>
        <v>Czech Republic</v>
      </c>
      <c r="D45" s="9" t="str">
        <f t="shared" si="2"/>
        <v>Trinec</v>
      </c>
      <c r="E45" s="56">
        <f>Sekundäranteil!$C$10*'Gesamtenergie 2019'!E10</f>
        <v>5558.9517899999992</v>
      </c>
      <c r="F45" s="60">
        <f>Sekundäranteil!$C$10*'Gesamtenergie 2019'!F10</f>
        <v>6777.81783</v>
      </c>
      <c r="G45" s="57">
        <f>Sekundäranteil!$C$10*'Gesamtenergie 2019'!G10</f>
        <v>5438.764799999999</v>
      </c>
      <c r="H45" s="59">
        <f>Sekundäranteil!$C$10*'Gesamtenergie 2019'!H10</f>
        <v>4232.0388599999997</v>
      </c>
      <c r="I45" s="58">
        <f>Sekundäranteil!$C$10*'Gesamtenergie 2019'!I10</f>
        <v>3804.8422299999997</v>
      </c>
    </row>
    <row r="46" spans="3:9" x14ac:dyDescent="0.25">
      <c r="C46" s="9" t="str">
        <f t="shared" ref="C46:D46" si="3">C11</f>
        <v>Finland</v>
      </c>
      <c r="D46" s="9" t="str">
        <f t="shared" si="3"/>
        <v>Raahe</v>
      </c>
      <c r="E46" s="56">
        <f>Sekundäranteil!$C$10*'Gesamtenergie 2019'!E11</f>
        <v>5595.5379999999996</v>
      </c>
      <c r="F46" s="60">
        <f>Sekundäranteil!$C$10*'Gesamtenergie 2019'!F11</f>
        <v>6822.4260000000004</v>
      </c>
      <c r="G46" s="57">
        <f>Sekundäranteil!$C$10*'Gesamtenergie 2019'!G11</f>
        <v>5474.5599999999986</v>
      </c>
      <c r="H46" s="59">
        <f>Sekundäranteil!$C$10*'Gesamtenergie 2019'!H11</f>
        <v>4259.8919999999998</v>
      </c>
      <c r="I46" s="58">
        <f>Sekundäranteil!$C$10*'Gesamtenergie 2019'!I11</f>
        <v>3829.8837777777771</v>
      </c>
    </row>
    <row r="47" spans="3:9" x14ac:dyDescent="0.25">
      <c r="C47" s="9" t="str">
        <f t="shared" ref="C47:D47" si="4">C12</f>
        <v>France</v>
      </c>
      <c r="D47" s="9" t="str">
        <f t="shared" si="4"/>
        <v>Fos-Sur-Mer</v>
      </c>
      <c r="E47" s="56">
        <f>Sekundäranteil!$C$10*'Gesamtenergie 2019'!E12</f>
        <v>8070.4874999999993</v>
      </c>
      <c r="F47" s="60">
        <f>Sekundäranteil!$C$10*'Gesamtenergie 2019'!F12</f>
        <v>9840.0374999999985</v>
      </c>
      <c r="G47" s="57">
        <f>Sekundäranteil!$C$10*'Gesamtenergie 2019'!G12</f>
        <v>7896</v>
      </c>
      <c r="H47" s="59">
        <f>Sekundäranteil!$C$10*'Gesamtenergie 2019'!H12</f>
        <v>6144.0749999999998</v>
      </c>
      <c r="I47" s="58">
        <f>Sekundäranteil!$C$10*'Gesamtenergie 2019'!I12</f>
        <v>5523.8708333333325</v>
      </c>
    </row>
    <row r="48" spans="3:9" x14ac:dyDescent="0.25">
      <c r="C48" s="9" t="str">
        <f t="shared" ref="C48:D48" si="5">C13</f>
        <v>France</v>
      </c>
      <c r="D48" s="9" t="str">
        <f t="shared" si="5"/>
        <v>Dunkerque</v>
      </c>
      <c r="E48" s="56">
        <f>Sekundäranteil!$C$10*'Gesamtenergie 2019'!E13</f>
        <v>14742.090499999998</v>
      </c>
      <c r="F48" s="60">
        <f>Sekundäranteil!$C$10*'Gesamtenergie 2019'!F13</f>
        <v>17974.468499999999</v>
      </c>
      <c r="G48" s="57">
        <f>Sekundäranteil!$C$10*'Gesamtenergie 2019'!G13</f>
        <v>14423.359999999997</v>
      </c>
      <c r="H48" s="59">
        <f>Sekundäranteil!$C$10*'Gesamtenergie 2019'!H13</f>
        <v>11223.177</v>
      </c>
      <c r="I48" s="58">
        <f>Sekundäranteil!$C$10*'Gesamtenergie 2019'!I13</f>
        <v>10090.27072222222</v>
      </c>
    </row>
    <row r="49" spans="3:9" x14ac:dyDescent="0.25">
      <c r="C49" s="9" t="str">
        <f t="shared" ref="C49:D49" si="6">C14</f>
        <v>Germany</v>
      </c>
      <c r="D49" s="9" t="str">
        <f t="shared" si="6"/>
        <v>Bremen</v>
      </c>
      <c r="E49" s="56">
        <f>Sekundäranteil!$C$10*'Gesamtenergie 2019'!E14</f>
        <v>7102.0289999999986</v>
      </c>
      <c r="F49" s="60">
        <f>Sekundäranteil!$C$10*'Gesamtenergie 2019'!F14</f>
        <v>8659.2330000000002</v>
      </c>
      <c r="G49" s="57">
        <f>Sekundäranteil!$C$10*'Gesamtenergie 2019'!G14</f>
        <v>6948.4799999999987</v>
      </c>
      <c r="H49" s="59">
        <f>Sekundäranteil!$C$10*'Gesamtenergie 2019'!H14</f>
        <v>5406.7860000000001</v>
      </c>
      <c r="I49" s="58">
        <f>Sekundäranteil!$C$10*'Gesamtenergie 2019'!I14</f>
        <v>4861.0063333333328</v>
      </c>
    </row>
    <row r="50" spans="3:9" x14ac:dyDescent="0.25">
      <c r="C50" s="9" t="str">
        <f t="shared" ref="C50:D50" si="7">C15</f>
        <v>Germany</v>
      </c>
      <c r="D50" s="9" t="str">
        <f t="shared" si="7"/>
        <v>Voelklingen</v>
      </c>
      <c r="E50" s="56">
        <f>Sekundäranteil!$C$10*'Gesamtenergie 2019'!E15</f>
        <v>5987.2256599999992</v>
      </c>
      <c r="F50" s="60">
        <f>Sekundäranteil!$C$10*'Gesamtenergie 2019'!F15</f>
        <v>7299.9958200000001</v>
      </c>
      <c r="G50" s="57">
        <f>Sekundäranteil!$C$10*'Gesamtenergie 2019'!G15</f>
        <v>5857.779199999999</v>
      </c>
      <c r="H50" s="59">
        <f>Sekundäranteil!$C$10*'Gesamtenergie 2019'!H15</f>
        <v>4558.0844399999996</v>
      </c>
      <c r="I50" s="58">
        <f>Sekundäranteil!$C$10*'Gesamtenergie 2019'!I15</f>
        <v>4097.9756422222217</v>
      </c>
    </row>
    <row r="51" spans="3:9" x14ac:dyDescent="0.25">
      <c r="C51" s="9" t="str">
        <f t="shared" ref="C51:D51" si="8">C16</f>
        <v>Germany</v>
      </c>
      <c r="D51" s="9" t="str">
        <f t="shared" si="8"/>
        <v>Eisenhuettenstadt</v>
      </c>
      <c r="E51" s="56">
        <f>Sekundäranteil!$C$10*'Gesamtenergie 2019'!E16</f>
        <v>4627.0794999999989</v>
      </c>
      <c r="F51" s="60">
        <f>Sekundäranteil!$C$10*'Gesamtenergie 2019'!F16</f>
        <v>5641.6215000000002</v>
      </c>
      <c r="G51" s="57">
        <f>Sekundäranteil!$C$10*'Gesamtenergie 2019'!G16</f>
        <v>4527.0399999999991</v>
      </c>
      <c r="H51" s="59">
        <f>Sekundäranteil!$C$10*'Gesamtenergie 2019'!H16</f>
        <v>3522.6030000000001</v>
      </c>
      <c r="I51" s="58">
        <f>Sekundäranteil!$C$10*'Gesamtenergie 2019'!I16</f>
        <v>3167.0192777777775</v>
      </c>
    </row>
    <row r="52" spans="3:9" x14ac:dyDescent="0.25">
      <c r="C52" s="9" t="str">
        <f t="shared" ref="C52:D52" si="9">C17</f>
        <v>Germany</v>
      </c>
      <c r="D52" s="9" t="str">
        <f t="shared" si="9"/>
        <v>Duisburg-Huckingen</v>
      </c>
      <c r="E52" s="56">
        <f>Sekundäranteil!$C$10*'Gesamtenergie 2019'!E17</f>
        <v>10760.65</v>
      </c>
      <c r="F52" s="60">
        <f>Sekundäranteil!$C$10*'Gesamtenergie 2019'!F17</f>
        <v>13120.05</v>
      </c>
      <c r="G52" s="57">
        <f>Sekundäranteil!$C$10*'Gesamtenergie 2019'!G17</f>
        <v>10527.999999999998</v>
      </c>
      <c r="H52" s="59">
        <f>Sekundäranteil!$C$10*'Gesamtenergie 2019'!H17</f>
        <v>8192.1</v>
      </c>
      <c r="I52" s="58">
        <f>Sekundäranteil!$C$10*'Gesamtenergie 2019'!I17</f>
        <v>7365.1611111111106</v>
      </c>
    </row>
    <row r="53" spans="3:9" x14ac:dyDescent="0.25">
      <c r="C53" s="9" t="str">
        <f t="shared" ref="C53:D53" si="10">C18</f>
        <v>Germany</v>
      </c>
      <c r="D53" s="9" t="str">
        <f t="shared" si="10"/>
        <v>Duisburg-Beeckerwerth</v>
      </c>
      <c r="E53" s="56">
        <f>Sekundäranteil!$C$10*'Gesamtenergie 2019'!E18</f>
        <v>12912.779999999999</v>
      </c>
      <c r="F53" s="60">
        <f>Sekundäranteil!$C$10*'Gesamtenergie 2019'!F18</f>
        <v>15744.06</v>
      </c>
      <c r="G53" s="57">
        <f>Sekundäranteil!$C$10*'Gesamtenergie 2019'!G18</f>
        <v>12633.599999999997</v>
      </c>
      <c r="H53" s="59">
        <f>Sekundäranteil!$C$10*'Gesamtenergie 2019'!H18</f>
        <v>9830.5199999999986</v>
      </c>
      <c r="I53" s="58">
        <f>Sekundäranteil!$C$10*'Gesamtenergie 2019'!I18</f>
        <v>8838.1933333333309</v>
      </c>
    </row>
    <row r="54" spans="3:9" x14ac:dyDescent="0.25">
      <c r="C54" s="9" t="str">
        <f t="shared" ref="C54:D54" si="11">C19</f>
        <v>Germany</v>
      </c>
      <c r="D54" s="9" t="str">
        <f t="shared" si="11"/>
        <v>Salzgitter</v>
      </c>
      <c r="E54" s="56">
        <f>Sekundäranteil!$C$10*'Gesamtenergie 2019'!E19</f>
        <v>9899.7979999999989</v>
      </c>
      <c r="F54" s="60">
        <f>Sekundäranteil!$C$10*'Gesamtenergie 2019'!F19</f>
        <v>12070.445999999998</v>
      </c>
      <c r="G54" s="57">
        <f>Sekundäranteil!$C$10*'Gesamtenergie 2019'!G19</f>
        <v>9685.7599999999984</v>
      </c>
      <c r="H54" s="59">
        <f>Sekundäranteil!$C$10*'Gesamtenergie 2019'!H19</f>
        <v>7536.732</v>
      </c>
      <c r="I54" s="58">
        <f>Sekundäranteil!$C$10*'Gesamtenergie 2019'!I19</f>
        <v>6775.9482222222214</v>
      </c>
    </row>
    <row r="55" spans="3:9" x14ac:dyDescent="0.25">
      <c r="C55" s="9" t="str">
        <f t="shared" ref="C55:D55" si="12">C20</f>
        <v>Germany</v>
      </c>
      <c r="D55" s="9" t="str">
        <f t="shared" si="12"/>
        <v>Dillingen</v>
      </c>
      <c r="E55" s="56">
        <f>Sekundäranteil!$C$10*'Gesamtenergie 2019'!E20</f>
        <v>5023.0714199999993</v>
      </c>
      <c r="F55" s="60">
        <f>Sekundäranteil!$C$10*'Gesamtenergie 2019'!F20</f>
        <v>6124.4393399999999</v>
      </c>
      <c r="G55" s="57">
        <f>Sekundäranteil!$C$10*'Gesamtenergie 2019'!G20</f>
        <v>4914.4703999999992</v>
      </c>
      <c r="H55" s="59">
        <f>Sekundäranteil!$C$10*'Gesamtenergie 2019'!H20</f>
        <v>3824.0722799999999</v>
      </c>
      <c r="I55" s="58">
        <f>Sekundäranteil!$C$10*'Gesamtenergie 2019'!I20</f>
        <v>3438.0572066666664</v>
      </c>
    </row>
    <row r="56" spans="3:9" x14ac:dyDescent="0.25">
      <c r="C56" s="9" t="str">
        <f t="shared" ref="C56:D56" si="13">C21</f>
        <v>Germany</v>
      </c>
      <c r="D56" s="9" t="str">
        <f t="shared" si="13"/>
        <v>Duisburg</v>
      </c>
      <c r="E56" s="56">
        <f>Sekundäranteil!$C$10*'Gesamtenergie 2019'!E21</f>
        <v>2410.3855999999996</v>
      </c>
      <c r="F56" s="60">
        <f>Sekundäranteil!$C$10*'Gesamtenergie 2019'!F21</f>
        <v>2938.8912</v>
      </c>
      <c r="G56" s="57">
        <f>Sekundäranteil!$C$10*'Gesamtenergie 2019'!G21</f>
        <v>2358.2719999999995</v>
      </c>
      <c r="H56" s="59">
        <f>Sekundäranteil!$C$10*'Gesamtenergie 2019'!H21</f>
        <v>1835.0303999999999</v>
      </c>
      <c r="I56" s="58">
        <f>Sekundäranteil!$C$10*'Gesamtenergie 2019'!I21</f>
        <v>1649.7960888888886</v>
      </c>
    </row>
    <row r="57" spans="3:9" x14ac:dyDescent="0.25">
      <c r="C57" s="9" t="str">
        <f t="shared" ref="C57:D57" si="14">C22</f>
        <v>Germany</v>
      </c>
      <c r="D57" s="9" t="str">
        <f t="shared" si="14"/>
        <v>Duisburg-Bruckhausen</v>
      </c>
      <c r="E57" s="56">
        <f>Sekundäranteil!$C$10*'Gesamtenergie 2019'!E22</f>
        <v>12912.779999999999</v>
      </c>
      <c r="F57" s="60">
        <f>Sekundäranteil!$C$10*'Gesamtenergie 2019'!F22</f>
        <v>15744.06</v>
      </c>
      <c r="G57" s="57">
        <f>Sekundäranteil!$C$10*'Gesamtenergie 2019'!G22</f>
        <v>12633.599999999997</v>
      </c>
      <c r="H57" s="59">
        <f>Sekundäranteil!$C$10*'Gesamtenergie 2019'!H22</f>
        <v>9830.5199999999986</v>
      </c>
      <c r="I57" s="58">
        <f>Sekundäranteil!$C$10*'Gesamtenergie 2019'!I22</f>
        <v>8838.1933333333309</v>
      </c>
    </row>
    <row r="58" spans="3:9" x14ac:dyDescent="0.25">
      <c r="C58" s="9" t="str">
        <f t="shared" ref="C58:D58" si="15">C23</f>
        <v>Hungaria</v>
      </c>
      <c r="D58" s="9" t="str">
        <f t="shared" si="15"/>
        <v>Dunauijvaros</v>
      </c>
      <c r="E58" s="56">
        <f>Sekundäranteil!$C$10*'Gesamtenergie 2019'!E23</f>
        <v>3443.4079999999994</v>
      </c>
      <c r="F58" s="60">
        <f>Sekundäranteil!$C$10*'Gesamtenergie 2019'!F23</f>
        <v>4198.4160000000002</v>
      </c>
      <c r="G58" s="57">
        <f>Sekundäranteil!$C$10*'Gesamtenergie 2019'!G23</f>
        <v>3368.9599999999996</v>
      </c>
      <c r="H58" s="59">
        <f>Sekundäranteil!$C$10*'Gesamtenergie 2019'!H23</f>
        <v>2621.4720000000002</v>
      </c>
      <c r="I58" s="58">
        <f>Sekundäranteil!$C$10*'Gesamtenergie 2019'!I23</f>
        <v>2356.8515555555555</v>
      </c>
    </row>
    <row r="59" spans="3:9" x14ac:dyDescent="0.25">
      <c r="C59" s="9" t="str">
        <f t="shared" ref="C59:D59" si="16">C24</f>
        <v>Italy</v>
      </c>
      <c r="D59" s="9" t="str">
        <f t="shared" si="16"/>
        <v>Taranto</v>
      </c>
      <c r="E59" s="56">
        <f>Sekundäranteil!$C$10*'Gesamtenergie 2019'!E24</f>
        <v>18293.105</v>
      </c>
      <c r="F59" s="60">
        <f>Sekundäranteil!$C$10*'Gesamtenergie 2019'!F24</f>
        <v>22304.084999999999</v>
      </c>
      <c r="G59" s="57">
        <f>Sekundäranteil!$C$10*'Gesamtenergie 2019'!G24</f>
        <v>17897.599999999995</v>
      </c>
      <c r="H59" s="59">
        <f>Sekundäranteil!$C$10*'Gesamtenergie 2019'!H24</f>
        <v>13926.57</v>
      </c>
      <c r="I59" s="58">
        <f>Sekundäranteil!$C$10*'Gesamtenergie 2019'!I24</f>
        <v>12520.773888888887</v>
      </c>
    </row>
    <row r="60" spans="3:9" x14ac:dyDescent="0.25">
      <c r="C60" s="9" t="str">
        <f t="shared" ref="C60:D60" si="17">C25</f>
        <v>Netherlands</v>
      </c>
      <c r="D60" s="9" t="str">
        <f t="shared" si="17"/>
        <v>Ijmuiden</v>
      </c>
      <c r="E60" s="56">
        <f>Sekundäranteil!$C$10*'Gesamtenergie 2019'!E25</f>
        <v>14666.765949999999</v>
      </c>
      <c r="F60" s="60">
        <f>Sekundäranteil!$C$10*'Gesamtenergie 2019'!F25</f>
        <v>17882.62815</v>
      </c>
      <c r="G60" s="57">
        <f>Sekundäranteil!$C$10*'Gesamtenergie 2019'!G25</f>
        <v>14349.663999999997</v>
      </c>
      <c r="H60" s="59">
        <f>Sekundäranteil!$C$10*'Gesamtenergie 2019'!H25</f>
        <v>11165.8323</v>
      </c>
      <c r="I60" s="58">
        <f>Sekundäranteil!$C$10*'Gesamtenergie 2019'!I25</f>
        <v>10038.714594444444</v>
      </c>
    </row>
    <row r="61" spans="3:9" x14ac:dyDescent="0.25">
      <c r="C61" s="9" t="str">
        <f t="shared" ref="C61:D61" si="18">C26</f>
        <v>Poland</v>
      </c>
      <c r="D61" s="9" t="str">
        <f t="shared" si="18"/>
        <v>Krakow</v>
      </c>
      <c r="E61" s="56">
        <f>Sekundäranteil!$C$10*'Gesamtenergie 2019'!E26</f>
        <v>5864.5542499999992</v>
      </c>
      <c r="F61" s="60">
        <f>Sekundäranteil!$C$10*'Gesamtenergie 2019'!F26</f>
        <v>7150.4272499999997</v>
      </c>
      <c r="G61" s="57">
        <f>Sekundäranteil!$C$10*'Gesamtenergie 2019'!G26</f>
        <v>5737.7599999999984</v>
      </c>
      <c r="H61" s="59">
        <f>Sekundäranteil!$C$10*'Gesamtenergie 2019'!H26</f>
        <v>4464.6944999999996</v>
      </c>
      <c r="I61" s="58">
        <f>Sekundäranteil!$C$10*'Gesamtenergie 2019'!I26</f>
        <v>4014.0128055555547</v>
      </c>
    </row>
    <row r="62" spans="3:9" x14ac:dyDescent="0.25">
      <c r="C62" s="9" t="str">
        <f t="shared" ref="C62:D62" si="19">C27</f>
        <v>Poland</v>
      </c>
      <c r="D62" s="9" t="str">
        <f t="shared" si="19"/>
        <v>Dabrowa Gornicza</v>
      </c>
      <c r="E62" s="56">
        <f>Sekundäranteil!$C$10*'Gesamtenergie 2019'!E27</f>
        <v>5864.5542499999992</v>
      </c>
      <c r="F62" s="60">
        <f>Sekundäranteil!$C$10*'Gesamtenergie 2019'!F27</f>
        <v>7150.4272499999997</v>
      </c>
      <c r="G62" s="57">
        <f>Sekundäranteil!$C$10*'Gesamtenergie 2019'!G27</f>
        <v>5737.7599999999984</v>
      </c>
      <c r="H62" s="59">
        <f>Sekundäranteil!$C$10*'Gesamtenergie 2019'!H27</f>
        <v>4464.6944999999996</v>
      </c>
      <c r="I62" s="58">
        <f>Sekundäranteil!$C$10*'Gesamtenergie 2019'!I27</f>
        <v>4014.0128055555547</v>
      </c>
    </row>
    <row r="63" spans="3:9" x14ac:dyDescent="0.25">
      <c r="C63" s="9" t="str">
        <f t="shared" ref="C63:D63" si="20">C28</f>
        <v>Romania</v>
      </c>
      <c r="D63" s="9" t="str">
        <f t="shared" si="20"/>
        <v>Galati</v>
      </c>
      <c r="E63" s="56">
        <f>Sekundäranteil!$C$10*'Gesamtenergie 2019'!E28</f>
        <v>4411.8664999999992</v>
      </c>
      <c r="F63" s="60">
        <f>Sekundäranteil!$C$10*'Gesamtenergie 2019'!F28</f>
        <v>5379.2204999999994</v>
      </c>
      <c r="G63" s="57">
        <f>Sekundäranteil!$C$10*'Gesamtenergie 2019'!G28</f>
        <v>4316.4799999999987</v>
      </c>
      <c r="H63" s="59">
        <f>Sekundäranteil!$C$10*'Gesamtenergie 2019'!H28</f>
        <v>3358.761</v>
      </c>
      <c r="I63" s="58">
        <f>Sekundäranteil!$C$10*'Gesamtenergie 2019'!I28</f>
        <v>3019.7160555555552</v>
      </c>
    </row>
    <row r="64" spans="3:9" x14ac:dyDescent="0.25">
      <c r="C64" s="9" t="str">
        <f t="shared" ref="C64:D64" si="21">C29</f>
        <v>Slovakia</v>
      </c>
      <c r="D64" s="9" t="str">
        <f t="shared" si="21"/>
        <v>Kosice</v>
      </c>
      <c r="E64" s="56">
        <f>Sekundäranteil!$C$10*'Gesamtenergie 2019'!E29</f>
        <v>9684.5849999999991</v>
      </c>
      <c r="F64" s="60">
        <f>Sekundäranteil!$C$10*'Gesamtenergie 2019'!F29</f>
        <v>11808.045</v>
      </c>
      <c r="G64" s="57">
        <f>Sekundäranteil!$C$10*'Gesamtenergie 2019'!G29</f>
        <v>9475.1999999999971</v>
      </c>
      <c r="H64" s="59">
        <f>Sekundäranteil!$C$10*'Gesamtenergie 2019'!H29</f>
        <v>7372.89</v>
      </c>
      <c r="I64" s="58">
        <f>Sekundäranteil!$C$10*'Gesamtenergie 2019'!I29</f>
        <v>6628.6449999999986</v>
      </c>
    </row>
    <row r="65" spans="3:9" x14ac:dyDescent="0.25">
      <c r="C65" s="9" t="str">
        <f t="shared" ref="C65:D65" si="22">C30</f>
        <v>Spain</v>
      </c>
      <c r="D65" s="9" t="str">
        <f t="shared" si="22"/>
        <v>Gijon</v>
      </c>
      <c r="E65" s="56">
        <f>Sekundäranteil!$C$10*'Gesamtenergie 2019'!E30</f>
        <v>5111.3087500000001</v>
      </c>
      <c r="F65" s="60">
        <f>Sekundäranteil!$C$10*'Gesamtenergie 2019'!F30</f>
        <v>6232.0237499999994</v>
      </c>
      <c r="G65" s="57">
        <f>Sekundäranteil!$C$10*'Gesamtenergie 2019'!G30</f>
        <v>5000.7999999999993</v>
      </c>
      <c r="H65" s="59">
        <f>Sekundäranteil!$C$10*'Gesamtenergie 2019'!H30</f>
        <v>3891.2474999999999</v>
      </c>
      <c r="I65" s="58">
        <f>Sekundäranteil!$C$10*'Gesamtenergie 2019'!I30</f>
        <v>3498.4515277777773</v>
      </c>
    </row>
    <row r="66" spans="3:9" x14ac:dyDescent="0.25">
      <c r="C66" s="9" t="str">
        <f t="shared" ref="C66:D66" si="23">C31</f>
        <v>Spain</v>
      </c>
      <c r="D66" s="9" t="str">
        <f t="shared" si="23"/>
        <v>Aviles</v>
      </c>
      <c r="E66" s="56">
        <f>Sekundäranteil!$C$10*'Gesamtenergie 2019'!E31</f>
        <v>5111.3087500000001</v>
      </c>
      <c r="F66" s="60">
        <f>Sekundäranteil!$C$10*'Gesamtenergie 2019'!F31</f>
        <v>6232.0237499999994</v>
      </c>
      <c r="G66" s="57">
        <f>Sekundäranteil!$C$10*'Gesamtenergie 2019'!G31</f>
        <v>5000.7999999999993</v>
      </c>
      <c r="H66" s="59">
        <f>Sekundäranteil!$C$10*'Gesamtenergie 2019'!H31</f>
        <v>3891.2474999999999</v>
      </c>
      <c r="I66" s="58">
        <f>Sekundäranteil!$C$10*'Gesamtenergie 2019'!I31</f>
        <v>3498.4515277777773</v>
      </c>
    </row>
    <row r="67" spans="3:9" x14ac:dyDescent="0.25">
      <c r="C67" s="9" t="str">
        <f t="shared" ref="C67:D67" si="24">C32</f>
        <v>Sweden</v>
      </c>
      <c r="D67" s="9" t="str">
        <f t="shared" si="24"/>
        <v>Lulea</v>
      </c>
      <c r="E67" s="56">
        <f>Sekundäranteil!$C$10*'Gesamtenergie 2019'!E32</f>
        <v>4949.8989999999994</v>
      </c>
      <c r="F67" s="60">
        <f>Sekundäranteil!$C$10*'Gesamtenergie 2019'!F32</f>
        <v>6035.222999999999</v>
      </c>
      <c r="G67" s="57">
        <f>Sekundäranteil!$C$10*'Gesamtenergie 2019'!G32</f>
        <v>4842.8799999999992</v>
      </c>
      <c r="H67" s="59">
        <f>Sekundäranteil!$C$10*'Gesamtenergie 2019'!H32</f>
        <v>3768.366</v>
      </c>
      <c r="I67" s="58">
        <f>Sekundäranteil!$C$10*'Gesamtenergie 2019'!I32</f>
        <v>3387.9741111111107</v>
      </c>
    </row>
    <row r="68" spans="3:9" x14ac:dyDescent="0.25">
      <c r="C68" s="9" t="str">
        <f t="shared" ref="C68:D68" si="25">C33</f>
        <v>Sweden</v>
      </c>
      <c r="D68" s="9" t="str">
        <f t="shared" si="25"/>
        <v>Oxeloesund</v>
      </c>
      <c r="E68" s="56">
        <f>Sekundäranteil!$C$10*'Gesamtenergie 2019'!E33</f>
        <v>3228.1949999999997</v>
      </c>
      <c r="F68" s="60">
        <f>Sekundäranteil!$C$10*'Gesamtenergie 2019'!F33</f>
        <v>3936.0149999999999</v>
      </c>
      <c r="G68" s="57">
        <f>Sekundäranteil!$C$10*'Gesamtenergie 2019'!G33</f>
        <v>3158.3999999999992</v>
      </c>
      <c r="H68" s="59">
        <f>Sekundäranteil!$C$10*'Gesamtenergie 2019'!H33</f>
        <v>2457.6299999999997</v>
      </c>
      <c r="I68" s="58">
        <f>Sekundäranteil!$C$10*'Gesamtenergie 2019'!I33</f>
        <v>2209.5483333333327</v>
      </c>
    </row>
    <row r="69" spans="3:9" x14ac:dyDescent="0.25">
      <c r="C69" s="9" t="str">
        <f t="shared" ref="C69:D69" si="26">C34</f>
        <v>United Kingdom</v>
      </c>
      <c r="D69" s="9" t="str">
        <f t="shared" si="26"/>
        <v>Port Talbot</v>
      </c>
      <c r="E69" s="56">
        <f>Sekundäranteil!$C$10*'Gesamtenergie 2019'!E34</f>
        <v>8145.8120499999995</v>
      </c>
      <c r="F69" s="60">
        <f>Sekundäranteil!$C$10*'Gesamtenergie 2019'!F34</f>
        <v>9931.8778500000008</v>
      </c>
      <c r="G69" s="57">
        <f>Sekundäranteil!$C$10*'Gesamtenergie 2019'!G34</f>
        <v>7969.695999999999</v>
      </c>
      <c r="H69" s="59">
        <f>Sekundäranteil!$C$10*'Gesamtenergie 2019'!H34</f>
        <v>6201.4196999999995</v>
      </c>
      <c r="I69" s="58">
        <f>Sekundäranteil!$C$10*'Gesamtenergie 2019'!I34</f>
        <v>5575.4269611111104</v>
      </c>
    </row>
    <row r="70" spans="3:9" x14ac:dyDescent="0.25">
      <c r="C70" s="9" t="str">
        <f t="shared" ref="C70:D70" si="27">C35</f>
        <v>United Kingdom</v>
      </c>
      <c r="D70" s="9" t="str">
        <f t="shared" si="27"/>
        <v>Scunthorpe</v>
      </c>
      <c r="E70" s="56">
        <f>Sekundäranteil!$C$10*'Gesamtenergie 2019'!E35</f>
        <v>6025.963999999999</v>
      </c>
      <c r="F70" s="60">
        <f>Sekundäranteil!$C$10*'Gesamtenergie 2019'!F35</f>
        <v>7347.2279999999992</v>
      </c>
      <c r="G70" s="57">
        <f>Sekundäranteil!$C$10*'Gesamtenergie 2019'!G35</f>
        <v>5895.6799999999985</v>
      </c>
      <c r="H70" s="59">
        <f>Sekundäranteil!$C$10*'Gesamtenergie 2019'!H35</f>
        <v>4587.576</v>
      </c>
      <c r="I70" s="58">
        <f>Sekundäranteil!$C$10*'Gesamtenergie 2019'!I35</f>
        <v>4124.4902222222217</v>
      </c>
    </row>
    <row r="73" spans="3:9" ht="42" customHeight="1" x14ac:dyDescent="0.35">
      <c r="C73" s="92" t="s">
        <v>124</v>
      </c>
      <c r="D73" s="92"/>
      <c r="E73" s="92"/>
      <c r="F73" s="92"/>
      <c r="G73" s="92"/>
      <c r="H73" s="92"/>
      <c r="I73" s="92"/>
    </row>
    <row r="74" spans="3:9" ht="15.75" customHeight="1" x14ac:dyDescent="0.35">
      <c r="C74" s="72"/>
      <c r="D74" s="72"/>
      <c r="E74" s="72"/>
      <c r="F74" s="72"/>
      <c r="G74" s="72"/>
      <c r="H74" s="72"/>
      <c r="I74" s="72"/>
    </row>
    <row r="75" spans="3:9" ht="15.75" x14ac:dyDescent="0.25">
      <c r="E75" s="91" t="s">
        <v>47</v>
      </c>
      <c r="F75" s="91"/>
      <c r="G75" s="91" t="s">
        <v>43</v>
      </c>
      <c r="H75" s="91"/>
      <c r="I75" s="91"/>
    </row>
    <row r="76" spans="3:9" x14ac:dyDescent="0.25">
      <c r="C76" s="17" t="s">
        <v>57</v>
      </c>
      <c r="D76" s="54" t="s">
        <v>58</v>
      </c>
      <c r="E76" s="75" t="str">
        <f>Studienliste!$F$17</f>
        <v>ISI-05 13</v>
      </c>
      <c r="F76" s="76" t="s">
        <v>51</v>
      </c>
      <c r="G76" s="77" t="str">
        <f>Studienliste!$F$10</f>
        <v>OTTO-01 17</v>
      </c>
      <c r="H76" s="78" t="str">
        <f>Studienliste!$F$8</f>
        <v>TUD-02 20</v>
      </c>
      <c r="I76" s="79" t="str">
        <f>F76</f>
        <v>anderes Projekt</v>
      </c>
    </row>
    <row r="77" spans="3:9" x14ac:dyDescent="0.25">
      <c r="C77" s="9" t="str">
        <f>C42</f>
        <v>Austria</v>
      </c>
      <c r="D77" s="9" t="str">
        <f>D42</f>
        <v>Donawitz</v>
      </c>
      <c r="E77" s="56">
        <f>Sekundäranteil!$C$9*'Gesamtenergie 2019'!E7</f>
        <v>8638.2834999999995</v>
      </c>
      <c r="F77" s="60">
        <f>Sekundäranteil!$C$9*'Gesamtenergie 2019'!F7</f>
        <v>10532.3295</v>
      </c>
      <c r="G77" s="57">
        <f>Sekundäranteil!$C$9*'Gesamtenergie 2019'!G7</f>
        <v>8451.5199999999986</v>
      </c>
      <c r="H77" s="59">
        <f>Sekundäranteil!$C$9*'Gesamtenergie 2019'!H7</f>
        <v>6576.3389999999999</v>
      </c>
      <c r="I77" s="58">
        <f>Sekundäranteil!$C$9*'Gesamtenergie 2019'!I7</f>
        <v>5912.5006111111106</v>
      </c>
    </row>
    <row r="78" spans="3:9" x14ac:dyDescent="0.25">
      <c r="C78" s="9" t="str">
        <f t="shared" ref="C78:D78" si="28">C43</f>
        <v>Austria</v>
      </c>
      <c r="D78" s="9" t="str">
        <f t="shared" si="28"/>
        <v>Linz</v>
      </c>
      <c r="E78" s="56">
        <f>Sekundäranteil!$C$9*'Gesamtenergie 2019'!E8</f>
        <v>8638.2834999999995</v>
      </c>
      <c r="F78" s="60">
        <f>Sekundäranteil!$C$9*'Gesamtenergie 2019'!F8</f>
        <v>10532.3295</v>
      </c>
      <c r="G78" s="57">
        <f>Sekundäranteil!$C$9*'Gesamtenergie 2019'!G8</f>
        <v>8451.5199999999986</v>
      </c>
      <c r="H78" s="59">
        <f>Sekundäranteil!$C$9*'Gesamtenergie 2019'!H8</f>
        <v>6576.3389999999999</v>
      </c>
      <c r="I78" s="58">
        <f>Sekundäranteil!$C$9*'Gesamtenergie 2019'!I8</f>
        <v>5912.5006111111106</v>
      </c>
    </row>
    <row r="79" spans="3:9" x14ac:dyDescent="0.25">
      <c r="C79" s="9" t="str">
        <f t="shared" ref="C79:D79" si="29">C44</f>
        <v>Belgium</v>
      </c>
      <c r="D79" s="9" t="str">
        <f t="shared" si="29"/>
        <v>Ghent</v>
      </c>
      <c r="E79" s="56">
        <f>Sekundäranteil!$C$9*'Gesamtenergie 2019'!E9</f>
        <v>12477.775</v>
      </c>
      <c r="F79" s="60">
        <f>Sekundäranteil!$C$9*'Gesamtenergie 2019'!F9</f>
        <v>15213.675000000001</v>
      </c>
      <c r="G79" s="57">
        <f>Sekundäranteil!$C$9*'Gesamtenergie 2019'!G9</f>
        <v>12207.999999999998</v>
      </c>
      <c r="H79" s="59">
        <f>Sekundäranteil!$C$9*'Gesamtenergie 2019'!H9</f>
        <v>9499.35</v>
      </c>
      <c r="I79" s="58">
        <f>Sekundäranteil!$C$9*'Gesamtenergie 2019'!I9</f>
        <v>8540.4527777777766</v>
      </c>
    </row>
    <row r="80" spans="3:9" x14ac:dyDescent="0.25">
      <c r="C80" s="9" t="str">
        <f t="shared" ref="C80:D80" si="30">C45</f>
        <v>Czech Republic</v>
      </c>
      <c r="D80" s="9" t="str">
        <f t="shared" si="30"/>
        <v>Trinec</v>
      </c>
      <c r="E80" s="56">
        <f>Sekundäranteil!$C$9*'Gesamtenergie 2019'!E10</f>
        <v>5913.7784999999994</v>
      </c>
      <c r="F80" s="60">
        <f>Sekundäranteil!$C$9*'Gesamtenergie 2019'!F10</f>
        <v>7210.4445000000005</v>
      </c>
      <c r="G80" s="57">
        <f>Sekundäranteil!$C$9*'Gesamtenergie 2019'!G10</f>
        <v>5785.9199999999992</v>
      </c>
      <c r="H80" s="59">
        <f>Sekundäranteil!$C$9*'Gesamtenergie 2019'!H10</f>
        <v>4502.1689999999999</v>
      </c>
      <c r="I80" s="58">
        <f>Sekundäranteil!$C$9*'Gesamtenergie 2019'!I10</f>
        <v>4047.7044999999998</v>
      </c>
    </row>
    <row r="81" spans="3:9" x14ac:dyDescent="0.25">
      <c r="C81" s="9" t="str">
        <f t="shared" ref="C81:D81" si="31">C46</f>
        <v>Finland</v>
      </c>
      <c r="D81" s="9" t="str">
        <f t="shared" si="31"/>
        <v>Raahe</v>
      </c>
      <c r="E81" s="56">
        <f>Sekundäranteil!$C$9*'Gesamtenergie 2019'!E11</f>
        <v>5952.7</v>
      </c>
      <c r="F81" s="60">
        <f>Sekundäranteil!$C$9*'Gesamtenergie 2019'!F11</f>
        <v>7257.9000000000005</v>
      </c>
      <c r="G81" s="57">
        <f>Sekundäranteil!$C$9*'Gesamtenergie 2019'!G11</f>
        <v>5823.9999999999991</v>
      </c>
      <c r="H81" s="59">
        <f>Sekundäranteil!$C$9*'Gesamtenergie 2019'!H11</f>
        <v>4531.8</v>
      </c>
      <c r="I81" s="58">
        <f>Sekundäranteil!$C$9*'Gesamtenergie 2019'!I11</f>
        <v>4074.344444444444</v>
      </c>
    </row>
    <row r="82" spans="3:9" x14ac:dyDescent="0.25">
      <c r="C82" s="9" t="str">
        <f t="shared" ref="C82:D82" si="32">C47</f>
        <v>France</v>
      </c>
      <c r="D82" s="9" t="str">
        <f t="shared" si="32"/>
        <v>Fos-Sur-Mer</v>
      </c>
      <c r="E82" s="56">
        <f>Sekundäranteil!$C$9*'Gesamtenergie 2019'!E12</f>
        <v>8585.625</v>
      </c>
      <c r="F82" s="60">
        <f>Sekundäranteil!$C$9*'Gesamtenergie 2019'!F12</f>
        <v>10468.125</v>
      </c>
      <c r="G82" s="57">
        <f>Sekundäranteil!$C$9*'Gesamtenergie 2019'!G12</f>
        <v>8400</v>
      </c>
      <c r="H82" s="59">
        <f>Sekundäranteil!$C$9*'Gesamtenergie 2019'!H12</f>
        <v>6536.25</v>
      </c>
      <c r="I82" s="58">
        <f>Sekundäranteil!$C$9*'Gesamtenergie 2019'!I12</f>
        <v>5876.458333333333</v>
      </c>
    </row>
    <row r="83" spans="3:9" x14ac:dyDescent="0.25">
      <c r="C83" s="9" t="str">
        <f t="shared" ref="C83:D83" si="33">C48</f>
        <v>France</v>
      </c>
      <c r="D83" s="9" t="str">
        <f t="shared" si="33"/>
        <v>Dunkerque</v>
      </c>
      <c r="E83" s="56">
        <f>Sekundäranteil!$C$9*'Gesamtenergie 2019'!E13</f>
        <v>15683.074999999999</v>
      </c>
      <c r="F83" s="60">
        <f>Sekundäranteil!$C$9*'Gesamtenergie 2019'!F13</f>
        <v>19121.775000000001</v>
      </c>
      <c r="G83" s="57">
        <f>Sekundäranteil!$C$9*'Gesamtenergie 2019'!G13</f>
        <v>15343.999999999998</v>
      </c>
      <c r="H83" s="59">
        <f>Sekundäranteil!$C$9*'Gesamtenergie 2019'!H13</f>
        <v>11939.550000000001</v>
      </c>
      <c r="I83" s="58">
        <f>Sekundäranteil!$C$9*'Gesamtenergie 2019'!I13</f>
        <v>10734.330555555554</v>
      </c>
    </row>
    <row r="84" spans="3:9" x14ac:dyDescent="0.25">
      <c r="C84" s="9" t="str">
        <f t="shared" ref="C84:D84" si="34">C49</f>
        <v>Germany</v>
      </c>
      <c r="D84" s="9" t="str">
        <f t="shared" si="34"/>
        <v>Bremen</v>
      </c>
      <c r="E84" s="56">
        <f>Sekundäranteil!$C$9*'Gesamtenergie 2019'!E14</f>
        <v>7555.3499999999995</v>
      </c>
      <c r="F84" s="60">
        <f>Sekundäranteil!$C$9*'Gesamtenergie 2019'!F14</f>
        <v>9211.9500000000007</v>
      </c>
      <c r="G84" s="57">
        <f>Sekundäranteil!$C$9*'Gesamtenergie 2019'!G14</f>
        <v>7391.9999999999991</v>
      </c>
      <c r="H84" s="59">
        <f>Sekundäranteil!$C$9*'Gesamtenergie 2019'!H14</f>
        <v>5751.9000000000005</v>
      </c>
      <c r="I84" s="58">
        <f>Sekundäranteil!$C$9*'Gesamtenergie 2019'!I14</f>
        <v>5171.2833333333328</v>
      </c>
    </row>
    <row r="85" spans="3:9" x14ac:dyDescent="0.25">
      <c r="C85" s="9" t="str">
        <f t="shared" ref="C85:D85" si="35">C50</f>
        <v>Germany</v>
      </c>
      <c r="D85" s="9" t="str">
        <f t="shared" si="35"/>
        <v>Voelklingen</v>
      </c>
      <c r="E85" s="56">
        <f>Sekundäranteil!$C$9*'Gesamtenergie 2019'!E15</f>
        <v>6369.3889999999992</v>
      </c>
      <c r="F85" s="60">
        <f>Sekundäranteil!$C$9*'Gesamtenergie 2019'!F15</f>
        <v>7765.9530000000004</v>
      </c>
      <c r="G85" s="57">
        <f>Sekundäranteil!$C$9*'Gesamtenergie 2019'!G15</f>
        <v>6231.6799999999994</v>
      </c>
      <c r="H85" s="59">
        <f>Sekundäranteil!$C$9*'Gesamtenergie 2019'!H15</f>
        <v>4849.0259999999998</v>
      </c>
      <c r="I85" s="58">
        <f>Sekundäranteil!$C$9*'Gesamtenergie 2019'!I15</f>
        <v>4359.5485555555551</v>
      </c>
    </row>
    <row r="86" spans="3:9" x14ac:dyDescent="0.25">
      <c r="C86" s="9" t="str">
        <f t="shared" ref="C86:D86" si="36">C51</f>
        <v>Germany</v>
      </c>
      <c r="D86" s="9" t="str">
        <f t="shared" si="36"/>
        <v>Eisenhuettenstadt</v>
      </c>
      <c r="E86" s="56">
        <f>Sekundäranteil!$C$9*'Gesamtenergie 2019'!E16</f>
        <v>4922.4249999999993</v>
      </c>
      <c r="F86" s="60">
        <f>Sekundäranteil!$C$9*'Gesamtenergie 2019'!F16</f>
        <v>6001.7250000000004</v>
      </c>
      <c r="G86" s="57">
        <f>Sekundäranteil!$C$9*'Gesamtenergie 2019'!G16</f>
        <v>4815.9999999999991</v>
      </c>
      <c r="H86" s="59">
        <f>Sekundäranteil!$C$9*'Gesamtenergie 2019'!H16</f>
        <v>3747.4500000000003</v>
      </c>
      <c r="I86" s="58">
        <f>Sekundäranteil!$C$9*'Gesamtenergie 2019'!I16</f>
        <v>3369.1694444444443</v>
      </c>
    </row>
    <row r="87" spans="3:9" x14ac:dyDescent="0.25">
      <c r="C87" s="9" t="str">
        <f t="shared" ref="C87:D87" si="37">C52</f>
        <v>Germany</v>
      </c>
      <c r="D87" s="9" t="str">
        <f t="shared" si="37"/>
        <v>Duisburg-Huckingen</v>
      </c>
      <c r="E87" s="56">
        <f>Sekundäranteil!$C$9*'Gesamtenergie 2019'!E17</f>
        <v>11447.5</v>
      </c>
      <c r="F87" s="60">
        <f>Sekundäranteil!$C$9*'Gesamtenergie 2019'!F17</f>
        <v>13957.5</v>
      </c>
      <c r="G87" s="57">
        <f>Sekundäranteil!$C$9*'Gesamtenergie 2019'!G17</f>
        <v>11199.999999999998</v>
      </c>
      <c r="H87" s="59">
        <f>Sekundäranteil!$C$9*'Gesamtenergie 2019'!H17</f>
        <v>8715</v>
      </c>
      <c r="I87" s="58">
        <f>Sekundäranteil!$C$9*'Gesamtenergie 2019'!I17</f>
        <v>7835.2777777777774</v>
      </c>
    </row>
    <row r="88" spans="3:9" x14ac:dyDescent="0.25">
      <c r="C88" s="9" t="str">
        <f t="shared" ref="C88:D88" si="38">C53</f>
        <v>Germany</v>
      </c>
      <c r="D88" s="9" t="str">
        <f t="shared" si="38"/>
        <v>Duisburg-Beeckerwerth</v>
      </c>
      <c r="E88" s="56">
        <f>Sekundäranteil!$C$9*'Gesamtenergie 2019'!E18</f>
        <v>13737</v>
      </c>
      <c r="F88" s="60">
        <f>Sekundäranteil!$C$9*'Gesamtenergie 2019'!F18</f>
        <v>16749</v>
      </c>
      <c r="G88" s="57">
        <f>Sekundäranteil!$C$9*'Gesamtenergie 2019'!G18</f>
        <v>13439.999999999998</v>
      </c>
      <c r="H88" s="59">
        <f>Sekundäranteil!$C$9*'Gesamtenergie 2019'!H18</f>
        <v>10458</v>
      </c>
      <c r="I88" s="58">
        <f>Sekundäranteil!$C$9*'Gesamtenergie 2019'!I18</f>
        <v>9402.3333333333321</v>
      </c>
    </row>
    <row r="89" spans="3:9" x14ac:dyDescent="0.25">
      <c r="C89" s="9" t="str">
        <f t="shared" ref="C89:D89" si="39">C54</f>
        <v>Germany</v>
      </c>
      <c r="D89" s="9" t="str">
        <f t="shared" si="39"/>
        <v>Salzgitter</v>
      </c>
      <c r="E89" s="56">
        <f>Sekundäranteil!$C$9*'Gesamtenergie 2019'!E19</f>
        <v>10531.699999999999</v>
      </c>
      <c r="F89" s="60">
        <f>Sekundäranteil!$C$9*'Gesamtenergie 2019'!F19</f>
        <v>12840.9</v>
      </c>
      <c r="G89" s="57">
        <f>Sekundäranteil!$C$9*'Gesamtenergie 2019'!G19</f>
        <v>10303.999999999998</v>
      </c>
      <c r="H89" s="59">
        <f>Sekundäranteil!$C$9*'Gesamtenergie 2019'!H19</f>
        <v>8017.8</v>
      </c>
      <c r="I89" s="58">
        <f>Sekundäranteil!$C$9*'Gesamtenergie 2019'!I19</f>
        <v>7208.4555555555553</v>
      </c>
    </row>
    <row r="90" spans="3:9" x14ac:dyDescent="0.25">
      <c r="C90" s="9" t="str">
        <f t="shared" ref="C90:D90" si="40">C55</f>
        <v>Germany</v>
      </c>
      <c r="D90" s="9" t="str">
        <f t="shared" si="40"/>
        <v>Dillingen</v>
      </c>
      <c r="E90" s="56">
        <f>Sekundäranteil!$C$9*'Gesamtenergie 2019'!E20</f>
        <v>5343.6929999999993</v>
      </c>
      <c r="F90" s="60">
        <f>Sekundäranteil!$C$9*'Gesamtenergie 2019'!F20</f>
        <v>6515.3609999999999</v>
      </c>
      <c r="G90" s="57">
        <f>Sekundäranteil!$C$9*'Gesamtenergie 2019'!G20</f>
        <v>5228.16</v>
      </c>
      <c r="H90" s="59">
        <f>Sekundäranteil!$C$9*'Gesamtenergie 2019'!H20</f>
        <v>4068.1620000000003</v>
      </c>
      <c r="I90" s="58">
        <f>Sekundäranteil!$C$9*'Gesamtenergie 2019'!I20</f>
        <v>3657.5076666666664</v>
      </c>
    </row>
    <row r="91" spans="3:9" x14ac:dyDescent="0.25">
      <c r="C91" s="9" t="str">
        <f t="shared" ref="C91:D91" si="41">C56</f>
        <v>Germany</v>
      </c>
      <c r="D91" s="9" t="str">
        <f t="shared" si="41"/>
        <v>Duisburg</v>
      </c>
      <c r="E91" s="56">
        <f>Sekundäranteil!$C$9*'Gesamtenergie 2019'!E21</f>
        <v>2564.2399999999998</v>
      </c>
      <c r="F91" s="60">
        <f>Sekundäranteil!$C$9*'Gesamtenergie 2019'!F21</f>
        <v>3126.48</v>
      </c>
      <c r="G91" s="57">
        <f>Sekundäranteil!$C$9*'Gesamtenergie 2019'!G21</f>
        <v>2508.7999999999997</v>
      </c>
      <c r="H91" s="59">
        <f>Sekundäranteil!$C$9*'Gesamtenergie 2019'!H21</f>
        <v>1952.16</v>
      </c>
      <c r="I91" s="58">
        <f>Sekundäranteil!$C$9*'Gesamtenergie 2019'!I21</f>
        <v>1755.1022222222221</v>
      </c>
    </row>
    <row r="92" spans="3:9" x14ac:dyDescent="0.25">
      <c r="C92" s="9" t="str">
        <f t="shared" ref="C92:D92" si="42">C57</f>
        <v>Germany</v>
      </c>
      <c r="D92" s="9" t="str">
        <f t="shared" si="42"/>
        <v>Duisburg-Bruckhausen</v>
      </c>
      <c r="E92" s="56">
        <f>Sekundäranteil!$C$9*'Gesamtenergie 2019'!E22</f>
        <v>13737</v>
      </c>
      <c r="F92" s="60">
        <f>Sekundäranteil!$C$9*'Gesamtenergie 2019'!F22</f>
        <v>16749</v>
      </c>
      <c r="G92" s="57">
        <f>Sekundäranteil!$C$9*'Gesamtenergie 2019'!G22</f>
        <v>13439.999999999998</v>
      </c>
      <c r="H92" s="59">
        <f>Sekundäranteil!$C$9*'Gesamtenergie 2019'!H22</f>
        <v>10458</v>
      </c>
      <c r="I92" s="58">
        <f>Sekundäranteil!$C$9*'Gesamtenergie 2019'!I22</f>
        <v>9402.3333333333321</v>
      </c>
    </row>
    <row r="93" spans="3:9" x14ac:dyDescent="0.25">
      <c r="C93" s="9" t="str">
        <f t="shared" ref="C93:D93" si="43">C58</f>
        <v>Hungaria</v>
      </c>
      <c r="D93" s="9" t="str">
        <f t="shared" si="43"/>
        <v>Dunauijvaros</v>
      </c>
      <c r="E93" s="56">
        <f>Sekundäranteil!$C$9*'Gesamtenergie 2019'!E23</f>
        <v>3663.2</v>
      </c>
      <c r="F93" s="60">
        <f>Sekundäranteil!$C$9*'Gesamtenergie 2019'!F23</f>
        <v>4466.4000000000005</v>
      </c>
      <c r="G93" s="57">
        <f>Sekundäranteil!$C$9*'Gesamtenergie 2019'!G23</f>
        <v>3583.9999999999995</v>
      </c>
      <c r="H93" s="59">
        <f>Sekundäranteil!$C$9*'Gesamtenergie 2019'!H23</f>
        <v>2788.8</v>
      </c>
      <c r="I93" s="58">
        <f>Sekundäranteil!$C$9*'Gesamtenergie 2019'!I23</f>
        <v>2507.2888888888888</v>
      </c>
    </row>
    <row r="94" spans="3:9" x14ac:dyDescent="0.25">
      <c r="C94" s="9" t="str">
        <f t="shared" ref="C94:D94" si="44">C59</f>
        <v>Italy</v>
      </c>
      <c r="D94" s="9" t="str">
        <f t="shared" si="44"/>
        <v>Taranto</v>
      </c>
      <c r="E94" s="56">
        <f>Sekundäranteil!$C$9*'Gesamtenergie 2019'!E24</f>
        <v>19460.75</v>
      </c>
      <c r="F94" s="60">
        <f>Sekundäranteil!$C$9*'Gesamtenergie 2019'!F24</f>
        <v>23727.75</v>
      </c>
      <c r="G94" s="57">
        <f>Sekundäranteil!$C$9*'Gesamtenergie 2019'!G24</f>
        <v>19039.999999999996</v>
      </c>
      <c r="H94" s="59">
        <f>Sekundäranteil!$C$9*'Gesamtenergie 2019'!H24</f>
        <v>14815.5</v>
      </c>
      <c r="I94" s="58">
        <f>Sekundäranteil!$C$9*'Gesamtenergie 2019'!I24</f>
        <v>13319.972222222221</v>
      </c>
    </row>
    <row r="95" spans="3:9" x14ac:dyDescent="0.25">
      <c r="C95" s="9" t="str">
        <f t="shared" ref="C95:D95" si="45">C60</f>
        <v>Netherlands</v>
      </c>
      <c r="D95" s="9" t="str">
        <f t="shared" si="45"/>
        <v>Ijmuiden</v>
      </c>
      <c r="E95" s="56">
        <f>Sekundäranteil!$C$9*'Gesamtenergie 2019'!E25</f>
        <v>15602.942499999999</v>
      </c>
      <c r="F95" s="60">
        <f>Sekundäranteil!$C$9*'Gesamtenergie 2019'!F25</f>
        <v>19024.072500000002</v>
      </c>
      <c r="G95" s="57">
        <f>Sekundäranteil!$C$9*'Gesamtenergie 2019'!G25</f>
        <v>15265.599999999999</v>
      </c>
      <c r="H95" s="59">
        <f>Sekundäranteil!$C$9*'Gesamtenergie 2019'!H25</f>
        <v>11878.545</v>
      </c>
      <c r="I95" s="58">
        <f>Sekundäranteil!$C$9*'Gesamtenergie 2019'!I25</f>
        <v>10679.483611111111</v>
      </c>
    </row>
    <row r="96" spans="3:9" x14ac:dyDescent="0.25">
      <c r="C96" s="9" t="str">
        <f t="shared" ref="C96:D96" si="46">C61</f>
        <v>Poland</v>
      </c>
      <c r="D96" s="9" t="str">
        <f t="shared" si="46"/>
        <v>Krakow</v>
      </c>
      <c r="E96" s="56">
        <f>Sekundäranteil!$C$9*'Gesamtenergie 2019'!E26</f>
        <v>6238.8874999999998</v>
      </c>
      <c r="F96" s="60">
        <f>Sekundäranteil!$C$9*'Gesamtenergie 2019'!F26</f>
        <v>7606.8375000000005</v>
      </c>
      <c r="G96" s="57">
        <f>Sekundäranteil!$C$9*'Gesamtenergie 2019'!G26</f>
        <v>6103.9999999999991</v>
      </c>
      <c r="H96" s="59">
        <f>Sekundäranteil!$C$9*'Gesamtenergie 2019'!H26</f>
        <v>4749.6750000000002</v>
      </c>
      <c r="I96" s="58">
        <f>Sekundäranteil!$C$9*'Gesamtenergie 2019'!I26</f>
        <v>4270.2263888888883</v>
      </c>
    </row>
    <row r="97" spans="3:9" x14ac:dyDescent="0.25">
      <c r="C97" s="9" t="str">
        <f t="shared" ref="C97:D97" si="47">C62</f>
        <v>Poland</v>
      </c>
      <c r="D97" s="9" t="str">
        <f t="shared" si="47"/>
        <v>Dabrowa Gornicza</v>
      </c>
      <c r="E97" s="56">
        <f>Sekundäranteil!$C$9*'Gesamtenergie 2019'!E27</f>
        <v>6238.8874999999998</v>
      </c>
      <c r="F97" s="60">
        <f>Sekundäranteil!$C$9*'Gesamtenergie 2019'!F27</f>
        <v>7606.8375000000005</v>
      </c>
      <c r="G97" s="57">
        <f>Sekundäranteil!$C$9*'Gesamtenergie 2019'!G27</f>
        <v>6103.9999999999991</v>
      </c>
      <c r="H97" s="59">
        <f>Sekundäranteil!$C$9*'Gesamtenergie 2019'!H27</f>
        <v>4749.6750000000002</v>
      </c>
      <c r="I97" s="58">
        <f>Sekundäranteil!$C$9*'Gesamtenergie 2019'!I27</f>
        <v>4270.2263888888883</v>
      </c>
    </row>
    <row r="98" spans="3:9" x14ac:dyDescent="0.25">
      <c r="C98" s="9" t="str">
        <f t="shared" ref="C98:D98" si="48">C63</f>
        <v>Romania</v>
      </c>
      <c r="D98" s="9" t="str">
        <f t="shared" si="48"/>
        <v>Galati</v>
      </c>
      <c r="E98" s="56">
        <f>Sekundäranteil!$C$9*'Gesamtenergie 2019'!E28</f>
        <v>4693.4749999999995</v>
      </c>
      <c r="F98" s="60">
        <f>Sekundäranteil!$C$9*'Gesamtenergie 2019'!F28</f>
        <v>5722.5749999999998</v>
      </c>
      <c r="G98" s="57">
        <f>Sekundäranteil!$C$9*'Gesamtenergie 2019'!G28</f>
        <v>4591.9999999999991</v>
      </c>
      <c r="H98" s="59">
        <f>Sekundäranteil!$C$9*'Gesamtenergie 2019'!H28</f>
        <v>3573.15</v>
      </c>
      <c r="I98" s="58">
        <f>Sekundäranteil!$C$9*'Gesamtenergie 2019'!I28</f>
        <v>3212.4638888888885</v>
      </c>
    </row>
    <row r="99" spans="3:9" x14ac:dyDescent="0.25">
      <c r="C99" s="9" t="str">
        <f t="shared" ref="C99:D99" si="49">C64</f>
        <v>Slovakia</v>
      </c>
      <c r="D99" s="9" t="str">
        <f t="shared" si="49"/>
        <v>Kosice</v>
      </c>
      <c r="E99" s="56">
        <f>Sekundäranteil!$C$9*'Gesamtenergie 2019'!E29</f>
        <v>10302.75</v>
      </c>
      <c r="F99" s="60">
        <f>Sekundäranteil!$C$9*'Gesamtenergie 2019'!F29</f>
        <v>12561.75</v>
      </c>
      <c r="G99" s="57">
        <f>Sekundäranteil!$C$9*'Gesamtenergie 2019'!G29</f>
        <v>10079.999999999998</v>
      </c>
      <c r="H99" s="59">
        <f>Sekundäranteil!$C$9*'Gesamtenergie 2019'!H29</f>
        <v>7843.5000000000009</v>
      </c>
      <c r="I99" s="58">
        <f>Sekundäranteil!$C$9*'Gesamtenergie 2019'!I29</f>
        <v>7051.7499999999991</v>
      </c>
    </row>
    <row r="100" spans="3:9" x14ac:dyDescent="0.25">
      <c r="C100" s="9" t="str">
        <f t="shared" ref="C100:D100" si="50">C65</f>
        <v>Spain</v>
      </c>
      <c r="D100" s="9" t="str">
        <f t="shared" si="50"/>
        <v>Gijon</v>
      </c>
      <c r="E100" s="56">
        <f>Sekundäranteil!$C$9*'Gesamtenergie 2019'!E30</f>
        <v>5437.5625</v>
      </c>
      <c r="F100" s="60">
        <f>Sekundäranteil!$C$9*'Gesamtenergie 2019'!F30</f>
        <v>6629.8125</v>
      </c>
      <c r="G100" s="57">
        <f>Sekundäranteil!$C$9*'Gesamtenergie 2019'!G30</f>
        <v>5319.9999999999991</v>
      </c>
      <c r="H100" s="59">
        <f>Sekundäranteil!$C$9*'Gesamtenergie 2019'!H30</f>
        <v>4139.625</v>
      </c>
      <c r="I100" s="58">
        <f>Sekundäranteil!$C$9*'Gesamtenergie 2019'!I30</f>
        <v>3721.7569444444443</v>
      </c>
    </row>
    <row r="101" spans="3:9" x14ac:dyDescent="0.25">
      <c r="C101" s="9" t="str">
        <f t="shared" ref="C101:D101" si="51">C66</f>
        <v>Spain</v>
      </c>
      <c r="D101" s="9" t="str">
        <f t="shared" si="51"/>
        <v>Aviles</v>
      </c>
      <c r="E101" s="56">
        <f>Sekundäranteil!$C$9*'Gesamtenergie 2019'!E31</f>
        <v>5437.5625</v>
      </c>
      <c r="F101" s="60">
        <f>Sekundäranteil!$C$9*'Gesamtenergie 2019'!F31</f>
        <v>6629.8125</v>
      </c>
      <c r="G101" s="57">
        <f>Sekundäranteil!$C$9*'Gesamtenergie 2019'!G31</f>
        <v>5319.9999999999991</v>
      </c>
      <c r="H101" s="59">
        <f>Sekundäranteil!$C$9*'Gesamtenergie 2019'!H31</f>
        <v>4139.625</v>
      </c>
      <c r="I101" s="58">
        <f>Sekundäranteil!$C$9*'Gesamtenergie 2019'!I31</f>
        <v>3721.7569444444443</v>
      </c>
    </row>
    <row r="102" spans="3:9" x14ac:dyDescent="0.25">
      <c r="C102" s="9" t="str">
        <f t="shared" ref="C102:D102" si="52">C67</f>
        <v>Sweden</v>
      </c>
      <c r="D102" s="9" t="str">
        <f t="shared" si="52"/>
        <v>Lulea</v>
      </c>
      <c r="E102" s="56">
        <f>Sekundäranteil!$C$9*'Gesamtenergie 2019'!E32</f>
        <v>5265.8499999999995</v>
      </c>
      <c r="F102" s="60">
        <f>Sekundäranteil!$C$9*'Gesamtenergie 2019'!F32</f>
        <v>6420.45</v>
      </c>
      <c r="G102" s="57">
        <f>Sekundäranteil!$C$9*'Gesamtenergie 2019'!G32</f>
        <v>5151.9999999999991</v>
      </c>
      <c r="H102" s="59">
        <f>Sekundäranteil!$C$9*'Gesamtenergie 2019'!H32</f>
        <v>4008.9</v>
      </c>
      <c r="I102" s="58">
        <f>Sekundäranteil!$C$9*'Gesamtenergie 2019'!I32</f>
        <v>3604.2277777777776</v>
      </c>
    </row>
    <row r="103" spans="3:9" x14ac:dyDescent="0.25">
      <c r="C103" s="9" t="str">
        <f t="shared" ref="C103:D103" si="53">C68</f>
        <v>Sweden</v>
      </c>
      <c r="D103" s="9" t="str">
        <f t="shared" si="53"/>
        <v>Oxeloesund</v>
      </c>
      <c r="E103" s="56">
        <f>Sekundäranteil!$C$9*'Gesamtenergie 2019'!E33</f>
        <v>3434.25</v>
      </c>
      <c r="F103" s="60">
        <f>Sekundäranteil!$C$9*'Gesamtenergie 2019'!F33</f>
        <v>4187.25</v>
      </c>
      <c r="G103" s="57">
        <f>Sekundäranteil!$C$9*'Gesamtenergie 2019'!G33</f>
        <v>3359.9999999999995</v>
      </c>
      <c r="H103" s="59">
        <f>Sekundäranteil!$C$9*'Gesamtenergie 2019'!H33</f>
        <v>2614.5</v>
      </c>
      <c r="I103" s="58">
        <f>Sekundäranteil!$C$9*'Gesamtenergie 2019'!I33</f>
        <v>2350.583333333333</v>
      </c>
    </row>
    <row r="104" spans="3:9" x14ac:dyDescent="0.25">
      <c r="C104" s="9" t="str">
        <f t="shared" ref="C104:D104" si="54">C69</f>
        <v>United Kingdom</v>
      </c>
      <c r="D104" s="9" t="str">
        <f t="shared" si="54"/>
        <v>Port Talbot</v>
      </c>
      <c r="E104" s="56">
        <f>Sekundäranteil!$C$9*'Gesamtenergie 2019'!E34</f>
        <v>8665.7574999999997</v>
      </c>
      <c r="F104" s="60">
        <f>Sekundäranteil!$C$9*'Gesamtenergie 2019'!F34</f>
        <v>10565.827500000001</v>
      </c>
      <c r="G104" s="57">
        <f>Sekundäranteil!$C$9*'Gesamtenergie 2019'!G34</f>
        <v>8478.4</v>
      </c>
      <c r="H104" s="59">
        <f>Sekundäranteil!$C$9*'Gesamtenergie 2019'!H34</f>
        <v>6597.2550000000001</v>
      </c>
      <c r="I104" s="58">
        <f>Sekundäranteil!$C$9*'Gesamtenergie 2019'!I34</f>
        <v>5931.3052777777775</v>
      </c>
    </row>
    <row r="105" spans="3:9" x14ac:dyDescent="0.25">
      <c r="C105" s="9" t="str">
        <f t="shared" ref="C105:D105" si="55">C70</f>
        <v>United Kingdom</v>
      </c>
      <c r="D105" s="9" t="str">
        <f t="shared" si="55"/>
        <v>Scunthorpe</v>
      </c>
      <c r="E105" s="56">
        <f>Sekundäranteil!$C$9*'Gesamtenergie 2019'!E35</f>
        <v>6410.5999999999995</v>
      </c>
      <c r="F105" s="60">
        <f>Sekundäranteil!$C$9*'Gesamtenergie 2019'!F35</f>
        <v>7816.2</v>
      </c>
      <c r="G105" s="57">
        <f>Sekundäranteil!$C$9*'Gesamtenergie 2019'!G35</f>
        <v>6271.9999999999991</v>
      </c>
      <c r="H105" s="59">
        <f>Sekundäranteil!$C$9*'Gesamtenergie 2019'!H35</f>
        <v>4880.4000000000005</v>
      </c>
      <c r="I105" s="58">
        <f>Sekundäranteil!$C$9*'Gesamtenergie 2019'!I35</f>
        <v>4387.7555555555555</v>
      </c>
    </row>
    <row r="109" spans="3:9" ht="15.75" x14ac:dyDescent="0.25">
      <c r="C109" s="70"/>
    </row>
  </sheetData>
  <mergeCells count="9">
    <mergeCell ref="E75:F75"/>
    <mergeCell ref="G75:I75"/>
    <mergeCell ref="C3:I3"/>
    <mergeCell ref="C38:I38"/>
    <mergeCell ref="C73:I73"/>
    <mergeCell ref="E5:F5"/>
    <mergeCell ref="G5:I5"/>
    <mergeCell ref="E40:F40"/>
    <mergeCell ref="G40:I40"/>
  </mergeCells>
  <pageMargins left="0.7" right="0.7" top="0.78740157499999996" bottom="0.78740157499999996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106"/>
  <sheetViews>
    <sheetView workbookViewId="0">
      <selection activeCell="E77" sqref="E77:I77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0.42578125" bestFit="1" customWidth="1"/>
    <col min="8" max="8" width="19.140625" bestFit="1" customWidth="1"/>
    <col min="9" max="9" width="24.5703125" bestFit="1" customWidth="1"/>
  </cols>
  <sheetData>
    <row r="3" spans="3:9" ht="42.75" customHeight="1" x14ac:dyDescent="0.35">
      <c r="C3" s="83" t="s">
        <v>119</v>
      </c>
      <c r="D3" s="83"/>
      <c r="E3" s="83"/>
      <c r="F3" s="83"/>
      <c r="G3" s="83"/>
      <c r="H3" s="83"/>
      <c r="I3" s="83"/>
    </row>
    <row r="5" spans="3:9" ht="15.75" x14ac:dyDescent="0.25">
      <c r="E5" s="91" t="s">
        <v>47</v>
      </c>
      <c r="F5" s="91"/>
      <c r="G5" s="91" t="s">
        <v>43</v>
      </c>
      <c r="H5" s="91"/>
      <c r="I5" s="91"/>
    </row>
    <row r="6" spans="3:9" x14ac:dyDescent="0.25">
      <c r="C6" s="17" t="s">
        <v>57</v>
      </c>
      <c r="D6" s="17" t="s">
        <v>58</v>
      </c>
      <c r="E6" s="75" t="str">
        <f>Studienliste!$F$17</f>
        <v>ISI-05 13</v>
      </c>
      <c r="F6" s="76" t="s">
        <v>51</v>
      </c>
      <c r="G6" s="77" t="str">
        <f>Studienliste!$F$10</f>
        <v>OTTO-01 17</v>
      </c>
      <c r="H6" s="78" t="str">
        <f>Studienliste!$F$8</f>
        <v>TUD-02 20</v>
      </c>
      <c r="I6" s="79" t="str">
        <f>F6</f>
        <v>anderes Projekt</v>
      </c>
    </row>
    <row r="7" spans="3:9" x14ac:dyDescent="0.25">
      <c r="C7" s="9" t="str">
        <f>'Produktion je Standort'!C6</f>
        <v>Austria</v>
      </c>
      <c r="D7" s="9" t="str">
        <f>'Produktion je Standort'!D6</f>
        <v>Donawitz</v>
      </c>
      <c r="E7" s="56">
        <f>'Verbrauch je Träger 2019'!F122-'Energiebedarf Sek.Stahl 2050'!E7-('Verbrauch je Träger 2019'!F122-'Energiebedarf Sek.stahl 2019'!E6)</f>
        <v>-1382.1253600000009</v>
      </c>
      <c r="F7" s="60">
        <f>'Verbrauch je Träger 2019'!G122-'Energiebedarf Sek.Stahl 2050'!F7-('Verbrauch je Träger 2019'!G122-'Energiebedarf Sek.stahl 2019'!F6)</f>
        <v>-1685.1727200000005</v>
      </c>
      <c r="G7" s="57">
        <f>'Verbrauch je Träger 2019'!H122-'Energiebedarf Sek.Stahl 2050'!G7-('Verbrauch je Träger 2019'!H122-'Energiebedarf Sek.stahl 2019'!G6)</f>
        <v>-1352.2431999999999</v>
      </c>
      <c r="H7" s="59">
        <f>'Verbrauch je Träger 2019'!I122-'Energiebedarf Sek.Stahl 2050'!H7-('Verbrauch je Träger 2019'!I122-'Energiebedarf Sek.stahl 2019'!H6)</f>
        <v>-1052.2142400000002</v>
      </c>
      <c r="I7" s="58">
        <f>'Verbrauch je Träger 2019'!J122-'Energiebedarf Sek.Stahl 2050'!I7-('Verbrauch je Träger 2019'!J122-'Energiebedarf Sek.stahl 2019'!I6)</f>
        <v>-946.00009777777723</v>
      </c>
    </row>
    <row r="8" spans="3:9" x14ac:dyDescent="0.25">
      <c r="C8" s="9" t="str">
        <f>'Produktion je Standort'!C7</f>
        <v>Austria</v>
      </c>
      <c r="D8" s="9" t="str">
        <f>'Produktion je Standort'!D7</f>
        <v>Linz</v>
      </c>
      <c r="E8" s="56">
        <f>'Verbrauch je Träger 2019'!F123-'Energiebedarf Sek.Stahl 2050'!E8-('Verbrauch je Träger 2019'!F123-'Energiebedarf Sek.stahl 2019'!E7)</f>
        <v>-1382.1253600000009</v>
      </c>
      <c r="F8" s="60">
        <f>'Verbrauch je Träger 2019'!G123-'Energiebedarf Sek.Stahl 2050'!F8-('Verbrauch je Träger 2019'!G123-'Energiebedarf Sek.stahl 2019'!F7)</f>
        <v>-1685.1727200000005</v>
      </c>
      <c r="G8" s="57">
        <f>'Verbrauch je Träger 2019'!H123-'Energiebedarf Sek.Stahl 2050'!G8-('Verbrauch je Träger 2019'!H123-'Energiebedarf Sek.stahl 2019'!G7)</f>
        <v>-1352.2431999999999</v>
      </c>
      <c r="H8" s="59">
        <f>'Verbrauch je Träger 2019'!I123-'Energiebedarf Sek.Stahl 2050'!H8-('Verbrauch je Träger 2019'!I123-'Energiebedarf Sek.stahl 2019'!H7)</f>
        <v>-1052.2142400000002</v>
      </c>
      <c r="I8" s="58">
        <f>'Verbrauch je Träger 2019'!J123-'Energiebedarf Sek.Stahl 2050'!I8-('Verbrauch je Träger 2019'!J123-'Energiebedarf Sek.stahl 2019'!I7)</f>
        <v>-946.00009777777723</v>
      </c>
    </row>
    <row r="9" spans="3:9" x14ac:dyDescent="0.25">
      <c r="C9" s="9" t="str">
        <f>'Produktion je Standort'!C8</f>
        <v>Belgium</v>
      </c>
      <c r="D9" s="9" t="str">
        <f>'Produktion je Standort'!D8</f>
        <v>Ghent</v>
      </c>
      <c r="E9" s="56">
        <f>'Verbrauch je Träger 2019'!F124-'Energiebedarf Sek.Stahl 2050'!E9-('Verbrauch je Träger 2019'!F124-'Energiebedarf Sek.stahl 2019'!E8)</f>
        <v>-1996.4439999999995</v>
      </c>
      <c r="F9" s="60">
        <f>'Verbrauch je Träger 2019'!G124-'Energiebedarf Sek.Stahl 2050'!F9-('Verbrauch je Träger 2019'!G124-'Energiebedarf Sek.stahl 2019'!F8)</f>
        <v>-2434.1880000000019</v>
      </c>
      <c r="G9" s="57">
        <f>'Verbrauch je Träger 2019'!H124-'Energiebedarf Sek.Stahl 2050'!G9-('Verbrauch je Träger 2019'!H124-'Energiebedarf Sek.stahl 2019'!G8)</f>
        <v>-1953.2800000000007</v>
      </c>
      <c r="H9" s="59">
        <f>'Verbrauch je Träger 2019'!I124-'Energiebedarf Sek.Stahl 2050'!H9-('Verbrauch je Träger 2019'!I124-'Energiebedarf Sek.stahl 2019'!H8)</f>
        <v>-1519.8960000000006</v>
      </c>
      <c r="I9" s="58">
        <f>'Verbrauch je Träger 2019'!J124-'Energiebedarf Sek.Stahl 2050'!I9-('Verbrauch je Träger 2019'!J124-'Energiebedarf Sek.stahl 2019'!I8)</f>
        <v>-1366.4724444444437</v>
      </c>
    </row>
    <row r="10" spans="3:9" x14ac:dyDescent="0.25">
      <c r="C10" s="9" t="str">
        <f>'Produktion je Standort'!C9</f>
        <v>Czech Republic</v>
      </c>
      <c r="D10" s="9" t="str">
        <f>'Produktion je Standort'!D9</f>
        <v>Trinec</v>
      </c>
      <c r="E10" s="56">
        <f>'Verbrauch je Träger 2019'!F125-'Energiebedarf Sek.Stahl 2050'!E10-('Verbrauch je Träger 2019'!F125-'Energiebedarf Sek.stahl 2019'!E9)</f>
        <v>-946.20456000000013</v>
      </c>
      <c r="F10" s="60">
        <f>'Verbrauch je Träger 2019'!G125-'Energiebedarf Sek.Stahl 2050'!F10-('Verbrauch je Träger 2019'!G125-'Energiebedarf Sek.stahl 2019'!F9)</f>
        <v>-1153.67112</v>
      </c>
      <c r="G10" s="57">
        <f>'Verbrauch je Träger 2019'!H125-'Energiebedarf Sek.Stahl 2050'!G10-('Verbrauch je Träger 2019'!H125-'Energiebedarf Sek.stahl 2019'!G9)</f>
        <v>-925.74719999999979</v>
      </c>
      <c r="H10" s="59">
        <f>'Verbrauch je Träger 2019'!I125-'Energiebedarf Sek.Stahl 2050'!H10-('Verbrauch je Träger 2019'!I125-'Energiebedarf Sek.stahl 2019'!H9)</f>
        <v>-720.34703999999965</v>
      </c>
      <c r="I10" s="58">
        <f>'Verbrauch je Träger 2019'!J125-'Energiebedarf Sek.Stahl 2050'!I10-('Verbrauch je Träger 2019'!J125-'Energiebedarf Sek.stahl 2019'!I9)</f>
        <v>-647.63272000000006</v>
      </c>
    </row>
    <row r="11" spans="3:9" x14ac:dyDescent="0.25">
      <c r="C11" s="9" t="str">
        <f>'Produktion je Standort'!C10</f>
        <v>Finland</v>
      </c>
      <c r="D11" s="9" t="str">
        <f>'Produktion je Standort'!D10</f>
        <v>Raahe</v>
      </c>
      <c r="E11" s="56">
        <f>'Verbrauch je Träger 2019'!F126-'Energiebedarf Sek.Stahl 2050'!E11-('Verbrauch je Träger 2019'!F126-'Energiebedarf Sek.stahl 2019'!E10)</f>
        <v>-952.4320000000007</v>
      </c>
      <c r="F11" s="60">
        <f>'Verbrauch je Träger 2019'!G126-'Energiebedarf Sek.Stahl 2050'!F11-('Verbrauch je Träger 2019'!G126-'Energiebedarf Sek.stahl 2019'!F10)</f>
        <v>-1161.2640000000001</v>
      </c>
      <c r="G11" s="57">
        <f>'Verbrauch je Träger 2019'!H126-'Energiebedarf Sek.Stahl 2050'!G11-('Verbrauch je Träger 2019'!H126-'Energiebedarf Sek.stahl 2019'!G10)</f>
        <v>-931.84000000000015</v>
      </c>
      <c r="H11" s="59">
        <f>'Verbrauch je Träger 2019'!I126-'Energiebedarf Sek.Stahl 2050'!H11-('Verbrauch je Träger 2019'!I126-'Energiebedarf Sek.stahl 2019'!H10)</f>
        <v>-725.08799999999974</v>
      </c>
      <c r="I11" s="58">
        <f>'Verbrauch je Träger 2019'!J126-'Energiebedarf Sek.Stahl 2050'!I11-('Verbrauch je Träger 2019'!J126-'Energiebedarf Sek.stahl 2019'!I10)</f>
        <v>-651.89511111111142</v>
      </c>
    </row>
    <row r="12" spans="3:9" x14ac:dyDescent="0.25">
      <c r="C12" s="9" t="str">
        <f>'Produktion je Standort'!C11</f>
        <v>France</v>
      </c>
      <c r="D12" s="9" t="str">
        <f>'Produktion je Standort'!D11</f>
        <v>Fos-Sur-Mer</v>
      </c>
      <c r="E12" s="56">
        <f>'Verbrauch je Träger 2019'!F127-'Energiebedarf Sek.Stahl 2050'!E12-('Verbrauch je Träger 2019'!F127-'Energiebedarf Sek.stahl 2019'!E11)</f>
        <v>-1373.7000000000007</v>
      </c>
      <c r="F12" s="60">
        <f>'Verbrauch je Träger 2019'!G127-'Energiebedarf Sek.Stahl 2050'!F12-('Verbrauch je Träger 2019'!G127-'Energiebedarf Sek.stahl 2019'!F11)</f>
        <v>-1674.9000000000015</v>
      </c>
      <c r="G12" s="57">
        <f>'Verbrauch je Träger 2019'!H127-'Energiebedarf Sek.Stahl 2050'!G12-('Verbrauch je Träger 2019'!H127-'Energiebedarf Sek.stahl 2019'!G11)</f>
        <v>-1344</v>
      </c>
      <c r="H12" s="59">
        <f>'Verbrauch je Träger 2019'!I127-'Energiebedarf Sek.Stahl 2050'!H12-('Verbrauch je Träger 2019'!I127-'Energiebedarf Sek.stahl 2019'!H11)</f>
        <v>-1045.8000000000011</v>
      </c>
      <c r="I12" s="58">
        <f>'Verbrauch je Träger 2019'!J127-'Energiebedarf Sek.Stahl 2050'!I12-('Verbrauch je Träger 2019'!J127-'Energiebedarf Sek.stahl 2019'!I11)</f>
        <v>-940.23333333333358</v>
      </c>
    </row>
    <row r="13" spans="3:9" x14ac:dyDescent="0.25">
      <c r="C13" s="9" t="str">
        <f>'Produktion je Standort'!C12</f>
        <v>France</v>
      </c>
      <c r="D13" s="9" t="str">
        <f>'Produktion je Standort'!D12</f>
        <v>Dunkerque</v>
      </c>
      <c r="E13" s="56">
        <f>'Verbrauch je Träger 2019'!F128-'Energiebedarf Sek.Stahl 2050'!E13-('Verbrauch je Träger 2019'!F128-'Energiebedarf Sek.stahl 2019'!E12)</f>
        <v>-2509.2920000000013</v>
      </c>
      <c r="F13" s="60">
        <f>'Verbrauch je Träger 2019'!G128-'Energiebedarf Sek.Stahl 2050'!F13-('Verbrauch je Träger 2019'!G128-'Energiebedarf Sek.stahl 2019'!F12)</f>
        <v>-3059.4840000000004</v>
      </c>
      <c r="G13" s="57">
        <f>'Verbrauch je Träger 2019'!H128-'Energiebedarf Sek.Stahl 2050'!G13-('Verbrauch je Träger 2019'!H128-'Energiebedarf Sek.stahl 2019'!G12)</f>
        <v>-2455.0400000000009</v>
      </c>
      <c r="H13" s="59">
        <f>'Verbrauch je Träger 2019'!I128-'Energiebedarf Sek.Stahl 2050'!H13-('Verbrauch je Träger 2019'!I128-'Energiebedarf Sek.stahl 2019'!H12)</f>
        <v>-1910.3280000000013</v>
      </c>
      <c r="I13" s="58">
        <f>'Verbrauch je Träger 2019'!J128-'Energiebedarf Sek.Stahl 2050'!I13-('Verbrauch je Träger 2019'!J128-'Energiebedarf Sek.stahl 2019'!I12)</f>
        <v>-1717.4928888888899</v>
      </c>
    </row>
    <row r="14" spans="3:9" x14ac:dyDescent="0.25">
      <c r="C14" s="9" t="str">
        <f>'Produktion je Standort'!C13</f>
        <v>Germany</v>
      </c>
      <c r="D14" s="9" t="str">
        <f>'Produktion je Standort'!D13</f>
        <v>Bremen</v>
      </c>
      <c r="E14" s="56">
        <f>'Verbrauch je Träger 2019'!F129-'Energiebedarf Sek.Stahl 2050'!E14-('Verbrauch je Träger 2019'!F129-'Energiebedarf Sek.stahl 2019'!E13)</f>
        <v>-1208.8560000000007</v>
      </c>
      <c r="F14" s="60">
        <f>'Verbrauch je Träger 2019'!G129-'Energiebedarf Sek.Stahl 2050'!F14-('Verbrauch je Träger 2019'!G129-'Energiebedarf Sek.stahl 2019'!F13)</f>
        <v>-1473.9120000000003</v>
      </c>
      <c r="G14" s="57">
        <f>'Verbrauch je Träger 2019'!H129-'Energiebedarf Sek.Stahl 2050'!G14-('Verbrauch je Träger 2019'!H129-'Energiebedarf Sek.stahl 2019'!G13)</f>
        <v>-1182.7200000000003</v>
      </c>
      <c r="H14" s="59">
        <f>'Verbrauch je Träger 2019'!I129-'Energiebedarf Sek.Stahl 2050'!H14-('Verbrauch je Träger 2019'!I129-'Energiebedarf Sek.stahl 2019'!H13)</f>
        <v>-920.30400000000009</v>
      </c>
      <c r="I14" s="58">
        <f>'Verbrauch je Träger 2019'!J129-'Energiebedarf Sek.Stahl 2050'!I14-('Verbrauch je Träger 2019'!J129-'Energiebedarf Sek.stahl 2019'!I13)</f>
        <v>-827.40533333333315</v>
      </c>
    </row>
    <row r="15" spans="3:9" x14ac:dyDescent="0.25">
      <c r="C15" s="9" t="str">
        <f>'Produktion je Standort'!C14</f>
        <v>Germany</v>
      </c>
      <c r="D15" s="9" t="str">
        <f>'Produktion je Standort'!D14</f>
        <v>Voelklingen</v>
      </c>
      <c r="E15" s="56">
        <f>'Verbrauch je Träger 2019'!F130-'Energiebedarf Sek.Stahl 2050'!E15-('Verbrauch je Träger 2019'!F130-'Energiebedarf Sek.stahl 2019'!E14)</f>
        <v>-1019.1022400000002</v>
      </c>
      <c r="F15" s="60">
        <f>'Verbrauch je Träger 2019'!G130-'Energiebedarf Sek.Stahl 2050'!F15-('Verbrauch je Träger 2019'!G130-'Energiebedarf Sek.stahl 2019'!F14)</f>
        <v>-1242.5524800000003</v>
      </c>
      <c r="G15" s="57">
        <f>'Verbrauch je Träger 2019'!H130-'Energiebedarf Sek.Stahl 2050'!G15-('Verbrauch je Träger 2019'!H130-'Energiebedarf Sek.stahl 2019'!G14)</f>
        <v>-997.06880000000001</v>
      </c>
      <c r="H15" s="59">
        <f>'Verbrauch je Träger 2019'!I130-'Energiebedarf Sek.Stahl 2050'!H15-('Verbrauch je Träger 2019'!I130-'Energiebedarf Sek.stahl 2019'!H14)</f>
        <v>-775.84416000000056</v>
      </c>
      <c r="I15" s="58">
        <f>'Verbrauch je Träger 2019'!J130-'Energiebedarf Sek.Stahl 2050'!I15-('Verbrauch je Träger 2019'!J130-'Energiebedarf Sek.stahl 2019'!I14)</f>
        <v>-697.52776888888866</v>
      </c>
    </row>
    <row r="16" spans="3:9" x14ac:dyDescent="0.25">
      <c r="C16" s="9" t="str">
        <f>'Produktion je Standort'!C15</f>
        <v>Germany</v>
      </c>
      <c r="D16" s="9" t="str">
        <f>'Produktion je Standort'!D15</f>
        <v>Eisenhuettenstadt</v>
      </c>
      <c r="E16" s="56">
        <f>'Verbrauch je Träger 2019'!F131-'Energiebedarf Sek.Stahl 2050'!E16-('Verbrauch je Träger 2019'!F131-'Energiebedarf Sek.stahl 2019'!E15)</f>
        <v>-787.58800000000019</v>
      </c>
      <c r="F16" s="60">
        <f>'Verbrauch je Träger 2019'!G131-'Energiebedarf Sek.Stahl 2050'!F16-('Verbrauch je Träger 2019'!G131-'Energiebedarf Sek.stahl 2019'!F15)</f>
        <v>-960.27599999999984</v>
      </c>
      <c r="G16" s="57">
        <f>'Verbrauch je Träger 2019'!H131-'Energiebedarf Sek.Stahl 2050'!G16-('Verbrauch je Träger 2019'!H131-'Energiebedarf Sek.stahl 2019'!G15)</f>
        <v>-770.56</v>
      </c>
      <c r="H16" s="59">
        <f>'Verbrauch je Träger 2019'!I131-'Energiebedarf Sek.Stahl 2050'!H16-('Verbrauch je Träger 2019'!I131-'Energiebedarf Sek.stahl 2019'!H15)</f>
        <v>-599.59200000000055</v>
      </c>
      <c r="I16" s="58">
        <f>'Verbrauch je Träger 2019'!J131-'Energiebedarf Sek.Stahl 2050'!I16-('Verbrauch je Träger 2019'!J131-'Energiebedarf Sek.stahl 2019'!I15)</f>
        <v>-539.06711111111144</v>
      </c>
    </row>
    <row r="17" spans="3:9" x14ac:dyDescent="0.25">
      <c r="C17" s="9" t="str">
        <f>'Produktion je Standort'!C16</f>
        <v>Germany</v>
      </c>
      <c r="D17" s="9" t="str">
        <f>'Produktion je Standort'!D16</f>
        <v>Duisburg-Huckingen</v>
      </c>
      <c r="E17" s="56">
        <f>'Verbrauch je Träger 2019'!F132-'Energiebedarf Sek.Stahl 2050'!E17-('Verbrauch je Träger 2019'!F132-'Energiebedarf Sek.stahl 2019'!E16)</f>
        <v>-1831.6000000000004</v>
      </c>
      <c r="F17" s="60">
        <f>'Verbrauch je Träger 2019'!G132-'Energiebedarf Sek.Stahl 2050'!F17-('Verbrauch je Träger 2019'!G132-'Energiebedarf Sek.stahl 2019'!F16)</f>
        <v>-2233.2000000000007</v>
      </c>
      <c r="G17" s="57">
        <f>'Verbrauch je Träger 2019'!H132-'Energiebedarf Sek.Stahl 2050'!G17-('Verbrauch je Träger 2019'!H132-'Energiebedarf Sek.stahl 2019'!G16)</f>
        <v>-1792</v>
      </c>
      <c r="H17" s="59">
        <f>'Verbrauch je Träger 2019'!I132-'Energiebedarf Sek.Stahl 2050'!H17-('Verbrauch je Träger 2019'!I132-'Energiebedarf Sek.stahl 2019'!H16)</f>
        <v>-1394.4000000000015</v>
      </c>
      <c r="I17" s="58">
        <f>'Verbrauch je Träger 2019'!J132-'Energiebedarf Sek.Stahl 2050'!I17-('Verbrauch je Träger 2019'!J132-'Energiebedarf Sek.stahl 2019'!I16)</f>
        <v>-1253.6444444444442</v>
      </c>
    </row>
    <row r="18" spans="3:9" x14ac:dyDescent="0.25">
      <c r="C18" s="9" t="str">
        <f>'Produktion je Standort'!C17</f>
        <v>Germany</v>
      </c>
      <c r="D18" s="9" t="str">
        <f>'Produktion je Standort'!D17</f>
        <v>Duisburg-Beeckerwerth</v>
      </c>
      <c r="E18" s="56">
        <f>'Verbrauch je Träger 2019'!F133-'Energiebedarf Sek.Stahl 2050'!E18-('Verbrauch je Träger 2019'!F133-'Energiebedarf Sek.stahl 2019'!E17)</f>
        <v>-2197.92</v>
      </c>
      <c r="F18" s="60">
        <f>'Verbrauch je Träger 2019'!G133-'Energiebedarf Sek.Stahl 2050'!F18-('Verbrauch je Träger 2019'!G133-'Energiebedarf Sek.stahl 2019'!F17)</f>
        <v>-2679.840000000002</v>
      </c>
      <c r="G18" s="57">
        <f>'Verbrauch je Träger 2019'!H133-'Energiebedarf Sek.Stahl 2050'!G18-('Verbrauch je Träger 2019'!H133-'Energiebedarf Sek.stahl 2019'!G17)</f>
        <v>-2150.4000000000015</v>
      </c>
      <c r="H18" s="59">
        <f>'Verbrauch je Träger 2019'!I133-'Energiebedarf Sek.Stahl 2050'!H18-('Verbrauch je Träger 2019'!I133-'Energiebedarf Sek.stahl 2019'!H17)</f>
        <v>-1673.2800000000025</v>
      </c>
      <c r="I18" s="58">
        <f>'Verbrauch je Träger 2019'!J133-'Energiebedarf Sek.Stahl 2050'!I18-('Verbrauch je Träger 2019'!J133-'Energiebedarf Sek.stahl 2019'!I17)</f>
        <v>-1504.373333333333</v>
      </c>
    </row>
    <row r="19" spans="3:9" x14ac:dyDescent="0.25">
      <c r="C19" s="9" t="str">
        <f>'Produktion je Standort'!C18</f>
        <v>Germany</v>
      </c>
      <c r="D19" s="9" t="str">
        <f>'Produktion je Standort'!D18</f>
        <v>Salzgitter</v>
      </c>
      <c r="E19" s="56">
        <f>'Verbrauch je Träger 2019'!F134-'Energiebedarf Sek.Stahl 2050'!E19-('Verbrauch je Träger 2019'!F134-'Energiebedarf Sek.stahl 2019'!E18)</f>
        <v>-1685.0720000000001</v>
      </c>
      <c r="F19" s="60">
        <f>'Verbrauch je Träger 2019'!G134-'Energiebedarf Sek.Stahl 2050'!F19-('Verbrauch je Träger 2019'!G134-'Energiebedarf Sek.stahl 2019'!F18)</f>
        <v>-2054.5440000000017</v>
      </c>
      <c r="G19" s="57">
        <f>'Verbrauch je Träger 2019'!H134-'Energiebedarf Sek.Stahl 2050'!G19-('Verbrauch je Träger 2019'!H134-'Energiebedarf Sek.stahl 2019'!G18)</f>
        <v>-1648.6400000000003</v>
      </c>
      <c r="H19" s="59">
        <f>'Verbrauch je Träger 2019'!I134-'Energiebedarf Sek.Stahl 2050'!H19-('Verbrauch je Träger 2019'!I134-'Energiebedarf Sek.stahl 2019'!H18)</f>
        <v>-1282.8479999999981</v>
      </c>
      <c r="I19" s="58">
        <f>'Verbrauch je Träger 2019'!J134-'Energiebedarf Sek.Stahl 2050'!I19-('Verbrauch je Träger 2019'!J134-'Energiebedarf Sek.stahl 2019'!I18)</f>
        <v>-1153.3528888888886</v>
      </c>
    </row>
    <row r="20" spans="3:9" x14ac:dyDescent="0.25">
      <c r="C20" s="9" t="str">
        <f>'Produktion je Standort'!C19</f>
        <v>Germany</v>
      </c>
      <c r="D20" s="9" t="str">
        <f>'Produktion je Standort'!D19</f>
        <v>Dillingen</v>
      </c>
      <c r="E20" s="56">
        <f>'Verbrauch je Träger 2019'!F135-'Energiebedarf Sek.Stahl 2050'!E20-('Verbrauch je Träger 2019'!F135-'Energiebedarf Sek.stahl 2019'!E19)</f>
        <v>-854.99087999999983</v>
      </c>
      <c r="F20" s="60">
        <f>'Verbrauch je Träger 2019'!G135-'Energiebedarf Sek.Stahl 2050'!F20-('Verbrauch je Träger 2019'!G135-'Energiebedarf Sek.stahl 2019'!F19)</f>
        <v>-1042.4577600000002</v>
      </c>
      <c r="G20" s="57">
        <f>'Verbrauch je Träger 2019'!H135-'Energiebedarf Sek.Stahl 2050'!G20-('Verbrauch je Träger 2019'!H135-'Energiebedarf Sek.stahl 2019'!G19)</f>
        <v>-836.50559999999996</v>
      </c>
      <c r="H20" s="59">
        <f>'Verbrauch je Träger 2019'!I135-'Energiebedarf Sek.Stahl 2050'!H20-('Verbrauch je Träger 2019'!I135-'Energiebedarf Sek.stahl 2019'!H19)</f>
        <v>-650.90592000000015</v>
      </c>
      <c r="I20" s="58">
        <f>'Verbrauch je Träger 2019'!J135-'Energiebedarf Sek.Stahl 2050'!I20-('Verbrauch je Träger 2019'!J135-'Energiebedarf Sek.stahl 2019'!I19)</f>
        <v>-585.20122666666657</v>
      </c>
    </row>
    <row r="21" spans="3:9" x14ac:dyDescent="0.25">
      <c r="C21" s="9" t="str">
        <f>'Produktion je Standort'!C20</f>
        <v>Germany</v>
      </c>
      <c r="D21" s="9" t="str">
        <f>'Produktion je Standort'!D20</f>
        <v>Duisburg</v>
      </c>
      <c r="E21" s="56">
        <f>'Verbrauch je Träger 2019'!F136-'Energiebedarf Sek.Stahl 2050'!E21-('Verbrauch je Träger 2019'!F136-'Energiebedarf Sek.stahl 2019'!E20)</f>
        <v>-410.27840000000015</v>
      </c>
      <c r="F21" s="60">
        <f>'Verbrauch je Träger 2019'!G136-'Energiebedarf Sek.Stahl 2050'!F21-('Verbrauch je Träger 2019'!G136-'Energiebedarf Sek.stahl 2019'!F20)</f>
        <v>-500.23680000000013</v>
      </c>
      <c r="G21" s="57">
        <f>'Verbrauch je Träger 2019'!H136-'Energiebedarf Sek.Stahl 2050'!G21-('Verbrauch je Träger 2019'!H136-'Energiebedarf Sek.stahl 2019'!G20)</f>
        <v>-401.4079999999999</v>
      </c>
      <c r="H21" s="59">
        <f>'Verbrauch je Träger 2019'!I136-'Energiebedarf Sek.Stahl 2050'!H21-('Verbrauch je Träger 2019'!I136-'Energiebedarf Sek.stahl 2019'!H20)</f>
        <v>-312.34559999999965</v>
      </c>
      <c r="I21" s="58">
        <f>'Verbrauch je Träger 2019'!J136-'Energiebedarf Sek.Stahl 2050'!I21-('Verbrauch je Träger 2019'!J136-'Energiebedarf Sek.stahl 2019'!I20)</f>
        <v>-280.81635555555567</v>
      </c>
    </row>
    <row r="22" spans="3:9" x14ac:dyDescent="0.25">
      <c r="C22" s="9" t="str">
        <f>'Produktion je Standort'!C21</f>
        <v>Germany</v>
      </c>
      <c r="D22" s="9" t="str">
        <f>'Produktion je Standort'!D21</f>
        <v>Duisburg-Bruckhausen</v>
      </c>
      <c r="E22" s="56">
        <f>'Verbrauch je Träger 2019'!F137-'Energiebedarf Sek.Stahl 2050'!E22-('Verbrauch je Träger 2019'!F137-'Energiebedarf Sek.stahl 2019'!E21)</f>
        <v>-2197.92</v>
      </c>
      <c r="F22" s="60">
        <f>'Verbrauch je Träger 2019'!G137-'Energiebedarf Sek.Stahl 2050'!F22-('Verbrauch je Träger 2019'!G137-'Energiebedarf Sek.stahl 2019'!F21)</f>
        <v>-2679.840000000002</v>
      </c>
      <c r="G22" s="57">
        <f>'Verbrauch je Träger 2019'!H137-'Energiebedarf Sek.Stahl 2050'!G22-('Verbrauch je Träger 2019'!H137-'Energiebedarf Sek.stahl 2019'!G21)</f>
        <v>-2150.4000000000015</v>
      </c>
      <c r="H22" s="59">
        <f>'Verbrauch je Träger 2019'!I137-'Energiebedarf Sek.Stahl 2050'!H22-('Verbrauch je Träger 2019'!I137-'Energiebedarf Sek.stahl 2019'!H21)</f>
        <v>-1673.2800000000025</v>
      </c>
      <c r="I22" s="58">
        <f>'Verbrauch je Träger 2019'!J137-'Energiebedarf Sek.Stahl 2050'!I22-('Verbrauch je Träger 2019'!J137-'Energiebedarf Sek.stahl 2019'!I21)</f>
        <v>-1504.373333333333</v>
      </c>
    </row>
    <row r="23" spans="3:9" x14ac:dyDescent="0.25">
      <c r="C23" s="9" t="str">
        <f>'Produktion je Standort'!C22</f>
        <v>Hungaria</v>
      </c>
      <c r="D23" s="9" t="str">
        <f>'Produktion je Standort'!D22</f>
        <v>Dunauijvaros</v>
      </c>
      <c r="E23" s="56">
        <f>'Verbrauch je Träger 2019'!F138-'Energiebedarf Sek.Stahl 2050'!E23-('Verbrauch je Träger 2019'!F138-'Energiebedarf Sek.stahl 2019'!E22)</f>
        <v>-586.11200000000008</v>
      </c>
      <c r="F23" s="60">
        <f>'Verbrauch je Träger 2019'!G138-'Energiebedarf Sek.Stahl 2050'!F23-('Verbrauch je Träger 2019'!G138-'Energiebedarf Sek.stahl 2019'!F22)</f>
        <v>-714.62400000000025</v>
      </c>
      <c r="G23" s="57">
        <f>'Verbrauch je Träger 2019'!H138-'Energiebedarf Sek.Stahl 2050'!G23-('Verbrauch je Träger 2019'!H138-'Energiebedarf Sek.stahl 2019'!G22)</f>
        <v>-573.44000000000005</v>
      </c>
      <c r="H23" s="59">
        <f>'Verbrauch je Träger 2019'!I138-'Energiebedarf Sek.Stahl 2050'!H23-('Verbrauch je Träger 2019'!I138-'Energiebedarf Sek.stahl 2019'!H22)</f>
        <v>-446.20800000000008</v>
      </c>
      <c r="I23" s="58">
        <f>'Verbrauch je Träger 2019'!J138-'Energiebedarf Sek.Stahl 2050'!I23-('Verbrauch je Träger 2019'!J138-'Energiebedarf Sek.stahl 2019'!I22)</f>
        <v>-401.16622222222259</v>
      </c>
    </row>
    <row r="24" spans="3:9" x14ac:dyDescent="0.25">
      <c r="C24" s="9" t="str">
        <f>'Produktion je Standort'!C23</f>
        <v>Italy</v>
      </c>
      <c r="D24" s="9" t="str">
        <f>'Produktion je Standort'!D23</f>
        <v>Taranto</v>
      </c>
      <c r="E24" s="56">
        <f>'Verbrauch je Träger 2019'!F139-'Energiebedarf Sek.Stahl 2050'!E24-('Verbrauch je Träger 2019'!F139-'Energiebedarf Sek.stahl 2019'!E23)</f>
        <v>-3113.7199999999993</v>
      </c>
      <c r="F24" s="60">
        <f>'Verbrauch je Träger 2019'!G139-'Energiebedarf Sek.Stahl 2050'!F24-('Verbrauch je Träger 2019'!G139-'Energiebedarf Sek.stahl 2019'!F23)</f>
        <v>-3796.4400000000023</v>
      </c>
      <c r="G24" s="57">
        <f>'Verbrauch je Träger 2019'!H139-'Energiebedarf Sek.Stahl 2050'!G24-('Verbrauch je Träger 2019'!H139-'Energiebedarf Sek.stahl 2019'!G23)</f>
        <v>-3046.3999999999996</v>
      </c>
      <c r="H24" s="59">
        <f>'Verbrauch je Träger 2019'!I139-'Energiebedarf Sek.Stahl 2050'!H24-('Verbrauch je Träger 2019'!I139-'Energiebedarf Sek.stahl 2019'!H23)</f>
        <v>-2370.4799999999996</v>
      </c>
      <c r="I24" s="58">
        <f>'Verbrauch je Träger 2019'!J139-'Energiebedarf Sek.Stahl 2050'!I24-('Verbrauch je Träger 2019'!J139-'Energiebedarf Sek.stahl 2019'!I23)</f>
        <v>-2131.195555555556</v>
      </c>
    </row>
    <row r="25" spans="3:9" x14ac:dyDescent="0.25">
      <c r="C25" s="9" t="str">
        <f>'Produktion je Standort'!C24</f>
        <v>Netherlands</v>
      </c>
      <c r="D25" s="9" t="str">
        <f>'Produktion je Standort'!D24</f>
        <v>Ijmuiden</v>
      </c>
      <c r="E25" s="56">
        <f>'Verbrauch je Träger 2019'!F140-'Energiebedarf Sek.Stahl 2050'!E25-('Verbrauch je Träger 2019'!F140-'Energiebedarf Sek.stahl 2019'!E24)</f>
        <v>-2496.4707999999991</v>
      </c>
      <c r="F25" s="60">
        <f>'Verbrauch je Träger 2019'!G140-'Energiebedarf Sek.Stahl 2050'!F25-('Verbrauch je Träger 2019'!G140-'Energiebedarf Sek.stahl 2019'!F24)</f>
        <v>-3043.8516000000018</v>
      </c>
      <c r="G25" s="57">
        <f>'Verbrauch je Träger 2019'!H140-'Energiebedarf Sek.Stahl 2050'!G25-('Verbrauch je Träger 2019'!H140-'Energiebedarf Sek.stahl 2019'!G24)</f>
        <v>-2442.496000000001</v>
      </c>
      <c r="H25" s="59">
        <f>'Verbrauch je Träger 2019'!I140-'Energiebedarf Sek.Stahl 2050'!H25-('Verbrauch je Träger 2019'!I140-'Energiebedarf Sek.stahl 2019'!H24)</f>
        <v>-1900.5671999999995</v>
      </c>
      <c r="I25" s="58">
        <f>'Verbrauch je Träger 2019'!J140-'Energiebedarf Sek.Stahl 2050'!I25-('Verbrauch je Träger 2019'!J140-'Energiebedarf Sek.stahl 2019'!I24)</f>
        <v>-1708.7173777777789</v>
      </c>
    </row>
    <row r="26" spans="3:9" x14ac:dyDescent="0.25">
      <c r="C26" s="9" t="str">
        <f>'Produktion je Standort'!C25</f>
        <v>Poland</v>
      </c>
      <c r="D26" s="9" t="str">
        <f>'Produktion je Standort'!D25</f>
        <v>Krakow</v>
      </c>
      <c r="E26" s="56">
        <f>'Verbrauch je Träger 2019'!F141-'Energiebedarf Sek.Stahl 2050'!E26-('Verbrauch je Träger 2019'!F141-'Energiebedarf Sek.stahl 2019'!E25)</f>
        <v>-998.22199999999975</v>
      </c>
      <c r="F26" s="60">
        <f>'Verbrauch je Träger 2019'!G141-'Energiebedarf Sek.Stahl 2050'!F26-('Verbrauch je Träger 2019'!G141-'Energiebedarf Sek.stahl 2019'!F25)</f>
        <v>-1217.094000000001</v>
      </c>
      <c r="G26" s="57">
        <f>'Verbrauch je Träger 2019'!H141-'Energiebedarf Sek.Stahl 2050'!G26-('Verbrauch je Träger 2019'!H141-'Energiebedarf Sek.stahl 2019'!G25)</f>
        <v>-976.64000000000033</v>
      </c>
      <c r="H26" s="59">
        <f>'Verbrauch je Träger 2019'!I141-'Energiebedarf Sek.Stahl 2050'!H26-('Verbrauch je Träger 2019'!I141-'Energiebedarf Sek.stahl 2019'!H25)</f>
        <v>-759.94800000000032</v>
      </c>
      <c r="I26" s="58">
        <f>'Verbrauch je Träger 2019'!J141-'Energiebedarf Sek.Stahl 2050'!I26-('Verbrauch je Träger 2019'!J141-'Energiebedarf Sek.stahl 2019'!I25)</f>
        <v>-683.23622222222184</v>
      </c>
    </row>
    <row r="27" spans="3:9" x14ac:dyDescent="0.25">
      <c r="C27" s="9" t="str">
        <f>'Produktion je Standort'!C26</f>
        <v>Poland</v>
      </c>
      <c r="D27" s="9" t="str">
        <f>'Produktion je Standort'!D26</f>
        <v>Dabrowa Gornicza</v>
      </c>
      <c r="E27" s="56">
        <f>'Verbrauch je Träger 2019'!F142-'Energiebedarf Sek.Stahl 2050'!E27-('Verbrauch je Träger 2019'!F142-'Energiebedarf Sek.stahl 2019'!E26)</f>
        <v>-998.22199999999975</v>
      </c>
      <c r="F27" s="60">
        <f>'Verbrauch je Träger 2019'!G142-'Energiebedarf Sek.Stahl 2050'!F27-('Verbrauch je Träger 2019'!G142-'Energiebedarf Sek.stahl 2019'!F26)</f>
        <v>-1217.094000000001</v>
      </c>
      <c r="G27" s="57">
        <f>'Verbrauch je Träger 2019'!H142-'Energiebedarf Sek.Stahl 2050'!G27-('Verbrauch je Träger 2019'!H142-'Energiebedarf Sek.stahl 2019'!G26)</f>
        <v>-976.64000000000033</v>
      </c>
      <c r="H27" s="59">
        <f>'Verbrauch je Träger 2019'!I142-'Energiebedarf Sek.Stahl 2050'!H27-('Verbrauch je Träger 2019'!I142-'Energiebedarf Sek.stahl 2019'!H26)</f>
        <v>-759.94800000000032</v>
      </c>
      <c r="I27" s="58">
        <f>'Verbrauch je Träger 2019'!J142-'Energiebedarf Sek.Stahl 2050'!I27-('Verbrauch je Träger 2019'!J142-'Energiebedarf Sek.stahl 2019'!I26)</f>
        <v>-683.23622222222184</v>
      </c>
    </row>
    <row r="28" spans="3:9" x14ac:dyDescent="0.25">
      <c r="C28" s="9" t="str">
        <f>'Produktion je Standort'!C27</f>
        <v>Romania</v>
      </c>
      <c r="D28" s="9" t="str">
        <f>'Produktion je Standort'!D27</f>
        <v>Galati</v>
      </c>
      <c r="E28" s="56">
        <f>'Verbrauch je Träger 2019'!F143-'Energiebedarf Sek.Stahl 2050'!E28-('Verbrauch je Träger 2019'!F143-'Energiebedarf Sek.stahl 2019'!E27)</f>
        <v>-750.95600000000013</v>
      </c>
      <c r="F28" s="60">
        <f>'Verbrauch je Träger 2019'!G143-'Energiebedarf Sek.Stahl 2050'!F28-('Verbrauch je Träger 2019'!G143-'Energiebedarf Sek.stahl 2019'!F27)</f>
        <v>-915.61200000000008</v>
      </c>
      <c r="G28" s="57">
        <f>'Verbrauch je Träger 2019'!H143-'Energiebedarf Sek.Stahl 2050'!G28-('Verbrauch je Träger 2019'!H143-'Energiebedarf Sek.stahl 2019'!G27)</f>
        <v>-734.7199999999998</v>
      </c>
      <c r="H28" s="59">
        <f>'Verbrauch je Träger 2019'!I143-'Energiebedarf Sek.Stahl 2050'!H28-('Verbrauch je Träger 2019'!I143-'Energiebedarf Sek.stahl 2019'!H27)</f>
        <v>-571.70399999999972</v>
      </c>
      <c r="I28" s="58">
        <f>'Verbrauch je Träger 2019'!J143-'Energiebedarf Sek.Stahl 2050'!I28-('Verbrauch je Träger 2019'!J143-'Energiebedarf Sek.stahl 2019'!I27)</f>
        <v>-513.99422222222211</v>
      </c>
    </row>
    <row r="29" spans="3:9" x14ac:dyDescent="0.25">
      <c r="C29" s="9" t="str">
        <f>'Produktion je Standort'!C28</f>
        <v>Slovakia</v>
      </c>
      <c r="D29" s="9" t="str">
        <f>'Produktion je Standort'!D28</f>
        <v>Kosice</v>
      </c>
      <c r="E29" s="56">
        <f>'Verbrauch je Träger 2019'!F144-'Energiebedarf Sek.Stahl 2050'!E29-('Verbrauch je Träger 2019'!F144-'Energiebedarf Sek.stahl 2019'!E28)</f>
        <v>-1648.4400000000005</v>
      </c>
      <c r="F29" s="60">
        <f>'Verbrauch je Träger 2019'!G144-'Energiebedarf Sek.Stahl 2050'!F29-('Verbrauch je Träger 2019'!G144-'Energiebedarf Sek.stahl 2019'!F28)</f>
        <v>-2009.880000000001</v>
      </c>
      <c r="G29" s="57">
        <f>'Verbrauch je Träger 2019'!H144-'Energiebedarf Sek.Stahl 2050'!G29-('Verbrauch je Träger 2019'!H144-'Energiebedarf Sek.stahl 2019'!G28)</f>
        <v>-1612.7999999999993</v>
      </c>
      <c r="H29" s="59">
        <f>'Verbrauch je Träger 2019'!I144-'Energiebedarf Sek.Stahl 2050'!H29-('Verbrauch je Träger 2019'!I144-'Energiebedarf Sek.stahl 2019'!H28)</f>
        <v>-1254.9599999999991</v>
      </c>
      <c r="I29" s="58">
        <f>'Verbrauch je Träger 2019'!J144-'Energiebedarf Sek.Stahl 2050'!I29-('Verbrauch je Träger 2019'!J144-'Energiebedarf Sek.stahl 2019'!I28)</f>
        <v>-1128.2799999999997</v>
      </c>
    </row>
    <row r="30" spans="3:9" x14ac:dyDescent="0.25">
      <c r="C30" s="9" t="str">
        <f>'Produktion je Standort'!C29</f>
        <v>Spain</v>
      </c>
      <c r="D30" s="9" t="str">
        <f>'Produktion je Standort'!D29</f>
        <v>Gijon</v>
      </c>
      <c r="E30" s="56">
        <f>'Verbrauch je Träger 2019'!F145-'Energiebedarf Sek.Stahl 2050'!E30-('Verbrauch je Träger 2019'!F145-'Energiebedarf Sek.stahl 2019'!E29)</f>
        <v>-870.01000000000022</v>
      </c>
      <c r="F30" s="60">
        <f>'Verbrauch je Träger 2019'!G145-'Energiebedarf Sek.Stahl 2050'!F30-('Verbrauch je Träger 2019'!G145-'Energiebedarf Sek.stahl 2019'!F29)</f>
        <v>-1060.7699999999995</v>
      </c>
      <c r="G30" s="57">
        <f>'Verbrauch je Träger 2019'!H145-'Energiebedarf Sek.Stahl 2050'!G30-('Verbrauch je Träger 2019'!H145-'Energiebedarf Sek.stahl 2019'!G29)</f>
        <v>-851.20000000000027</v>
      </c>
      <c r="H30" s="59">
        <f>'Verbrauch je Träger 2019'!I145-'Energiebedarf Sek.Stahl 2050'!H30-('Verbrauch je Träger 2019'!I145-'Energiebedarf Sek.stahl 2019'!H29)</f>
        <v>-662.34000000000015</v>
      </c>
      <c r="I30" s="58">
        <f>'Verbrauch je Träger 2019'!J145-'Energiebedarf Sek.Stahl 2050'!I30-('Verbrauch je Träger 2019'!J145-'Energiebedarf Sek.stahl 2019'!I29)</f>
        <v>-595.4811111111112</v>
      </c>
    </row>
    <row r="31" spans="3:9" x14ac:dyDescent="0.25">
      <c r="C31" s="9" t="str">
        <f>'Produktion je Standort'!C30</f>
        <v>Spain</v>
      </c>
      <c r="D31" s="9" t="str">
        <f>'Produktion je Standort'!D30</f>
        <v>Aviles</v>
      </c>
      <c r="E31" s="56">
        <f>'Verbrauch je Träger 2019'!F146-'Energiebedarf Sek.Stahl 2050'!E31-('Verbrauch je Träger 2019'!F146-'Energiebedarf Sek.stahl 2019'!E30)</f>
        <v>-870.01000000000022</v>
      </c>
      <c r="F31" s="60">
        <f>'Verbrauch je Träger 2019'!G146-'Energiebedarf Sek.Stahl 2050'!F31-('Verbrauch je Träger 2019'!G146-'Energiebedarf Sek.stahl 2019'!F30)</f>
        <v>-1060.7699999999995</v>
      </c>
      <c r="G31" s="57">
        <f>'Verbrauch je Träger 2019'!H146-'Energiebedarf Sek.Stahl 2050'!G31-('Verbrauch je Träger 2019'!H146-'Energiebedarf Sek.stahl 2019'!G30)</f>
        <v>-851.20000000000027</v>
      </c>
      <c r="H31" s="59">
        <f>'Verbrauch je Träger 2019'!I146-'Energiebedarf Sek.Stahl 2050'!H31-('Verbrauch je Träger 2019'!I146-'Energiebedarf Sek.stahl 2019'!H30)</f>
        <v>-662.34000000000015</v>
      </c>
      <c r="I31" s="58">
        <f>'Verbrauch je Träger 2019'!J146-'Energiebedarf Sek.Stahl 2050'!I31-('Verbrauch je Träger 2019'!J146-'Energiebedarf Sek.stahl 2019'!I30)</f>
        <v>-595.4811111111112</v>
      </c>
    </row>
    <row r="32" spans="3:9" x14ac:dyDescent="0.25">
      <c r="C32" s="9" t="str">
        <f>'Produktion je Standort'!C31</f>
        <v>Sweden</v>
      </c>
      <c r="D32" s="9" t="str">
        <f>'Produktion je Standort'!D31</f>
        <v>Lulea</v>
      </c>
      <c r="E32" s="56">
        <f>'Verbrauch je Träger 2019'!F147-'Energiebedarf Sek.Stahl 2050'!E32-('Verbrauch je Träger 2019'!F147-'Energiebedarf Sek.stahl 2019'!E31)</f>
        <v>-842.53600000000006</v>
      </c>
      <c r="F32" s="60">
        <f>'Verbrauch je Träger 2019'!G147-'Energiebedarf Sek.Stahl 2050'!F32-('Verbrauch je Träger 2019'!G147-'Energiebedarf Sek.stahl 2019'!F31)</f>
        <v>-1027.2720000000008</v>
      </c>
      <c r="G32" s="57">
        <f>'Verbrauch je Träger 2019'!H147-'Energiebedarf Sek.Stahl 2050'!G32-('Verbrauch je Träger 2019'!H147-'Energiebedarf Sek.stahl 2019'!G31)</f>
        <v>-824.32000000000016</v>
      </c>
      <c r="H32" s="59">
        <f>'Verbrauch je Träger 2019'!I147-'Energiebedarf Sek.Stahl 2050'!H32-('Verbrauch je Träger 2019'!I147-'Energiebedarf Sek.stahl 2019'!H31)</f>
        <v>-641.42399999999907</v>
      </c>
      <c r="I32" s="58">
        <f>'Verbrauch je Träger 2019'!J147-'Energiebedarf Sek.Stahl 2050'!I32-('Verbrauch je Träger 2019'!J147-'Energiebedarf Sek.stahl 2019'!I31)</f>
        <v>-576.67644444444431</v>
      </c>
    </row>
    <row r="33" spans="3:9" x14ac:dyDescent="0.25">
      <c r="C33" s="9" t="str">
        <f>'Produktion je Standort'!C32</f>
        <v>Sweden</v>
      </c>
      <c r="D33" s="9" t="str">
        <f>'Produktion je Standort'!D32</f>
        <v>Oxeloesund</v>
      </c>
      <c r="E33" s="56">
        <f>'Verbrauch je Träger 2019'!F148-'Energiebedarf Sek.Stahl 2050'!E33-('Verbrauch je Träger 2019'!F148-'Energiebedarf Sek.stahl 2019'!E32)</f>
        <v>-549.48</v>
      </c>
      <c r="F33" s="60">
        <f>'Verbrauch je Träger 2019'!G148-'Energiebedarf Sek.Stahl 2050'!F33-('Verbrauch je Träger 2019'!G148-'Energiebedarf Sek.stahl 2019'!F32)</f>
        <v>-669.96000000000049</v>
      </c>
      <c r="G33" s="57">
        <f>'Verbrauch je Träger 2019'!H148-'Energiebedarf Sek.Stahl 2050'!G33-('Verbrauch je Träger 2019'!H148-'Energiebedarf Sek.stahl 2019'!G32)</f>
        <v>-537.60000000000036</v>
      </c>
      <c r="H33" s="59">
        <f>'Verbrauch je Träger 2019'!I148-'Energiebedarf Sek.Stahl 2050'!H33-('Verbrauch je Träger 2019'!I148-'Energiebedarf Sek.stahl 2019'!H32)</f>
        <v>-418.32000000000062</v>
      </c>
      <c r="I33" s="58">
        <f>'Verbrauch je Träger 2019'!J148-'Energiebedarf Sek.Stahl 2050'!I33-('Verbrauch je Träger 2019'!J148-'Energiebedarf Sek.stahl 2019'!I32)</f>
        <v>-376.09333333333325</v>
      </c>
    </row>
    <row r="34" spans="3:9" x14ac:dyDescent="0.25">
      <c r="C34" s="9" t="str">
        <f>'Produktion je Standort'!C33</f>
        <v>United Kingdom</v>
      </c>
      <c r="D34" s="9" t="str">
        <f>'Produktion je Standort'!D33</f>
        <v>Port Talbot</v>
      </c>
      <c r="E34" s="56">
        <f>'Verbrauch je Träger 2019'!F149-'Energiebedarf Sek.Stahl 2050'!E34-('Verbrauch je Träger 2019'!F149-'Energiebedarf Sek.stahl 2019'!E33)</f>
        <v>-1386.5212000000001</v>
      </c>
      <c r="F34" s="60">
        <f>'Verbrauch je Träger 2019'!G149-'Energiebedarf Sek.Stahl 2050'!F34-('Verbrauch je Träger 2019'!G149-'Energiebedarf Sek.stahl 2019'!F33)</f>
        <v>-1690.5324000000001</v>
      </c>
      <c r="G34" s="57">
        <f>'Verbrauch je Träger 2019'!H149-'Energiebedarf Sek.Stahl 2050'!G34-('Verbrauch je Träger 2019'!H149-'Energiebedarf Sek.stahl 2019'!G33)</f>
        <v>-1356.5439999999999</v>
      </c>
      <c r="H34" s="59">
        <f>'Verbrauch je Träger 2019'!I149-'Energiebedarf Sek.Stahl 2050'!H34-('Verbrauch je Träger 2019'!I149-'Energiebedarf Sek.stahl 2019'!H33)</f>
        <v>-1055.5608000000011</v>
      </c>
      <c r="I34" s="58">
        <f>'Verbrauch je Träger 2019'!J149-'Energiebedarf Sek.Stahl 2050'!I34-('Verbrauch je Träger 2019'!J149-'Energiebedarf Sek.stahl 2019'!I33)</f>
        <v>-949.00884444444455</v>
      </c>
    </row>
    <row r="35" spans="3:9" x14ac:dyDescent="0.25">
      <c r="C35" s="9" t="str">
        <f>'Produktion je Standort'!C34</f>
        <v>United Kingdom</v>
      </c>
      <c r="D35" s="9" t="str">
        <f>'Produktion je Standort'!D34</f>
        <v>Scunthorpe</v>
      </c>
      <c r="E35" s="56">
        <f>'Verbrauch je Träger 2019'!F150-'Energiebedarf Sek.Stahl 2050'!E35-('Verbrauch je Träger 2019'!F150-'Energiebedarf Sek.stahl 2019'!E34)</f>
        <v>-1025.6959999999999</v>
      </c>
      <c r="F35" s="60">
        <f>'Verbrauch je Träger 2019'!G150-'Energiebedarf Sek.Stahl 2050'!F35-('Verbrauch je Träger 2019'!G150-'Energiebedarf Sek.stahl 2019'!F34)</f>
        <v>-1250.5920000000006</v>
      </c>
      <c r="G35" s="57">
        <f>'Verbrauch je Träger 2019'!H150-'Energiebedarf Sek.Stahl 2050'!G35-('Verbrauch je Träger 2019'!H150-'Energiebedarf Sek.stahl 2019'!G34)</f>
        <v>-1003.5200000000004</v>
      </c>
      <c r="H35" s="59">
        <f>'Verbrauch je Träger 2019'!I150-'Energiebedarf Sek.Stahl 2050'!H35-('Verbrauch je Träger 2019'!I150-'Energiebedarf Sek.stahl 2019'!H34)</f>
        <v>-780.86399999999958</v>
      </c>
      <c r="I35" s="58">
        <f>'Verbrauch je Träger 2019'!J150-'Energiebedarf Sek.Stahl 2050'!I35-('Verbrauch je Träger 2019'!J150-'Energiebedarf Sek.stahl 2019'!I34)</f>
        <v>-702.04088888888873</v>
      </c>
    </row>
    <row r="37" spans="3:9" x14ac:dyDescent="0.25">
      <c r="G37" t="s">
        <v>110</v>
      </c>
    </row>
    <row r="39" spans="3:9" ht="41.25" customHeight="1" x14ac:dyDescent="0.35">
      <c r="C39" s="83" t="s">
        <v>120</v>
      </c>
      <c r="D39" s="83"/>
      <c r="E39" s="83"/>
      <c r="F39" s="83"/>
      <c r="G39" s="83"/>
      <c r="H39" s="83"/>
      <c r="I39" s="83"/>
    </row>
    <row r="41" spans="3:9" ht="15.75" x14ac:dyDescent="0.25">
      <c r="E41" s="91" t="s">
        <v>47</v>
      </c>
      <c r="F41" s="91"/>
      <c r="G41" s="91" t="s">
        <v>43</v>
      </c>
      <c r="H41" s="91"/>
      <c r="I41" s="91"/>
    </row>
    <row r="42" spans="3:9" x14ac:dyDescent="0.25">
      <c r="C42" s="17" t="s">
        <v>57</v>
      </c>
      <c r="D42" s="17" t="s">
        <v>58</v>
      </c>
      <c r="E42" s="75" t="str">
        <f>Studienliste!$F$17</f>
        <v>ISI-05 13</v>
      </c>
      <c r="F42" s="76" t="s">
        <v>51</v>
      </c>
      <c r="G42" s="77" t="str">
        <f>Studienliste!$F$10</f>
        <v>OTTO-01 17</v>
      </c>
      <c r="H42" s="78" t="str">
        <f>Studienliste!$F$8</f>
        <v>TUD-02 20</v>
      </c>
      <c r="I42" s="79" t="str">
        <f>F42</f>
        <v>anderes Projekt</v>
      </c>
    </row>
    <row r="43" spans="3:9" x14ac:dyDescent="0.25">
      <c r="C43" s="9" t="str">
        <f t="shared" ref="C43:D58" si="0">C78</f>
        <v>Austria</v>
      </c>
      <c r="D43" s="9" t="str">
        <f t="shared" si="0"/>
        <v>Donawitz</v>
      </c>
      <c r="E43" s="56">
        <f>'Verbrauch je Träger 2019'!F122-'Energiebedarf Sek.Stahl 2050'!E42-('Verbrauch je Träger 2019'!F122-'Energiebedarf Sek.stahl 2019'!E6)</f>
        <v>-1900.4223700000002</v>
      </c>
      <c r="F43" s="60">
        <f>'Verbrauch je Träger 2019'!G122-'Energiebedarf Sek.Stahl 2050'!F42-('Verbrauch je Träger 2019'!G122-'Energiebedarf Sek.stahl 2019'!F6)</f>
        <v>-2317.1124899999995</v>
      </c>
      <c r="G43" s="57">
        <f>'Verbrauch je Träger 2019'!H122-'Energiebedarf Sek.Stahl 2050'!G42-('Verbrauch je Träger 2019'!H122-'Energiebedarf Sek.stahl 2019'!G6)</f>
        <v>-1859.3343999999988</v>
      </c>
      <c r="H43" s="59">
        <f>'Verbrauch je Träger 2019'!I122-'Energiebedarf Sek.Stahl 2050'!H42-('Verbrauch je Träger 2019'!I122-'Energiebedarf Sek.stahl 2019'!H6)</f>
        <v>-1446.7945799999998</v>
      </c>
      <c r="I43" s="58">
        <f>'Verbrauch je Träger 2019'!J122-'Energiebedarf Sek.Stahl 2050'!I42-('Verbrauch je Träger 2019'!J122-'Energiebedarf Sek.stahl 2019'!I6)</f>
        <v>-1300.7501344444436</v>
      </c>
    </row>
    <row r="44" spans="3:9" x14ac:dyDescent="0.25">
      <c r="C44" s="9" t="str">
        <f t="shared" si="0"/>
        <v>Austria</v>
      </c>
      <c r="D44" s="9" t="str">
        <f t="shared" si="0"/>
        <v>Linz</v>
      </c>
      <c r="E44" s="56">
        <f>'Verbrauch je Träger 2019'!F123-'Energiebedarf Sek.Stahl 2050'!E43-('Verbrauch je Träger 2019'!F123-'Energiebedarf Sek.stahl 2019'!E7)</f>
        <v>-1900.4223700000002</v>
      </c>
      <c r="F44" s="60">
        <f>'Verbrauch je Träger 2019'!G123-'Energiebedarf Sek.Stahl 2050'!F43-('Verbrauch je Träger 2019'!G123-'Energiebedarf Sek.stahl 2019'!F7)</f>
        <v>-2317.1124899999995</v>
      </c>
      <c r="G44" s="57">
        <f>'Verbrauch je Träger 2019'!H123-'Energiebedarf Sek.Stahl 2050'!G43-('Verbrauch je Träger 2019'!H123-'Energiebedarf Sek.stahl 2019'!G7)</f>
        <v>-1859.3343999999988</v>
      </c>
      <c r="H44" s="59">
        <f>'Verbrauch je Träger 2019'!I123-'Energiebedarf Sek.Stahl 2050'!H43-('Verbrauch je Träger 2019'!I123-'Energiebedarf Sek.stahl 2019'!H7)</f>
        <v>-1446.7945799999998</v>
      </c>
      <c r="I44" s="58">
        <f>'Verbrauch je Träger 2019'!J123-'Energiebedarf Sek.Stahl 2050'!I43-('Verbrauch je Träger 2019'!J123-'Energiebedarf Sek.stahl 2019'!I7)</f>
        <v>-1300.7501344444436</v>
      </c>
    </row>
    <row r="45" spans="3:9" x14ac:dyDescent="0.25">
      <c r="C45" s="9" t="str">
        <f t="shared" si="0"/>
        <v>Belgium</v>
      </c>
      <c r="D45" s="9" t="str">
        <f t="shared" si="0"/>
        <v>Ghent</v>
      </c>
      <c r="E45" s="56">
        <f>'Verbrauch je Träger 2019'!F124-'Energiebedarf Sek.Stahl 2050'!E44-('Verbrauch je Träger 2019'!F124-'Energiebedarf Sek.stahl 2019'!E8)</f>
        <v>-2745.1104999999989</v>
      </c>
      <c r="F45" s="60">
        <f>'Verbrauch je Träger 2019'!G124-'Energiebedarf Sek.Stahl 2050'!F44-('Verbrauch je Träger 2019'!G124-'Energiebedarf Sek.stahl 2019'!F8)</f>
        <v>-3347.0084999999999</v>
      </c>
      <c r="G45" s="57">
        <f>'Verbrauch je Träger 2019'!H124-'Energiebedarf Sek.Stahl 2050'!G44-('Verbrauch je Träger 2019'!H124-'Energiebedarf Sek.stahl 2019'!G8)</f>
        <v>-2685.7599999999984</v>
      </c>
      <c r="H45" s="59">
        <f>'Verbrauch je Träger 2019'!I124-'Energiebedarf Sek.Stahl 2050'!H44-('Verbrauch je Träger 2019'!I124-'Energiebedarf Sek.stahl 2019'!H8)</f>
        <v>-2089.857</v>
      </c>
      <c r="I45" s="58">
        <f>'Verbrauch je Träger 2019'!J124-'Energiebedarf Sek.Stahl 2050'!I44-('Verbrauch je Träger 2019'!J124-'Energiebedarf Sek.stahl 2019'!I8)</f>
        <v>-1878.8996111111092</v>
      </c>
    </row>
    <row r="46" spans="3:9" x14ac:dyDescent="0.25">
      <c r="C46" s="9" t="str">
        <f t="shared" si="0"/>
        <v>Czech Republic</v>
      </c>
      <c r="D46" s="9" t="str">
        <f t="shared" si="0"/>
        <v>Trinec</v>
      </c>
      <c r="E46" s="56">
        <f>'Verbrauch je Träger 2019'!F125-'Energiebedarf Sek.Stahl 2050'!E45-('Verbrauch je Träger 2019'!F125-'Energiebedarf Sek.stahl 2019'!E9)</f>
        <v>-1301.0312699999995</v>
      </c>
      <c r="F46" s="60">
        <f>'Verbrauch je Träger 2019'!G125-'Energiebedarf Sek.Stahl 2050'!F45-('Verbrauch je Träger 2019'!G125-'Energiebedarf Sek.stahl 2019'!F9)</f>
        <v>-1586.2977899999996</v>
      </c>
      <c r="G46" s="57">
        <f>'Verbrauch je Träger 2019'!H125-'Energiebedarf Sek.Stahl 2050'!G45-('Verbrauch je Träger 2019'!H125-'Energiebedarf Sek.stahl 2019'!G9)</f>
        <v>-1272.9023999999999</v>
      </c>
      <c r="H46" s="59">
        <f>'Verbrauch je Träger 2019'!I125-'Energiebedarf Sek.Stahl 2050'!H45-('Verbrauch je Träger 2019'!I125-'Energiebedarf Sek.stahl 2019'!H9)</f>
        <v>-990.47717999999986</v>
      </c>
      <c r="I46" s="58">
        <f>'Verbrauch je Träger 2019'!J125-'Energiebedarf Sek.Stahl 2050'!I45-('Verbrauch je Träger 2019'!J125-'Energiebedarf Sek.stahl 2019'!I9)</f>
        <v>-890.49499000000014</v>
      </c>
    </row>
    <row r="47" spans="3:9" x14ac:dyDescent="0.25">
      <c r="C47" s="9" t="str">
        <f t="shared" si="0"/>
        <v>Finland</v>
      </c>
      <c r="D47" s="9" t="str">
        <f t="shared" si="0"/>
        <v>Raahe</v>
      </c>
      <c r="E47" s="56">
        <f>'Verbrauch je Träger 2019'!F126-'Energiebedarf Sek.Stahl 2050'!E46-('Verbrauch je Träger 2019'!F126-'Energiebedarf Sek.stahl 2019'!E10)</f>
        <v>-1309.5940000000001</v>
      </c>
      <c r="F47" s="60">
        <f>'Verbrauch je Träger 2019'!G126-'Energiebedarf Sek.Stahl 2050'!F46-('Verbrauch je Träger 2019'!G126-'Energiebedarf Sek.stahl 2019'!F10)</f>
        <v>-1596.7380000000003</v>
      </c>
      <c r="G47" s="57">
        <f>'Verbrauch je Träger 2019'!H126-'Energiebedarf Sek.Stahl 2050'!G46-('Verbrauch je Träger 2019'!H126-'Energiebedarf Sek.stahl 2019'!G10)</f>
        <v>-1281.2799999999997</v>
      </c>
      <c r="H47" s="59">
        <f>'Verbrauch je Träger 2019'!I126-'Energiebedarf Sek.Stahl 2050'!H46-('Verbrauch je Träger 2019'!I126-'Energiebedarf Sek.stahl 2019'!H10)</f>
        <v>-996.99599999999919</v>
      </c>
      <c r="I47" s="58">
        <f>'Verbrauch je Träger 2019'!J126-'Energiebedarf Sek.Stahl 2050'!I46-('Verbrauch je Träger 2019'!J126-'Energiebedarf Sek.stahl 2019'!I10)</f>
        <v>-896.3557777777778</v>
      </c>
    </row>
    <row r="48" spans="3:9" x14ac:dyDescent="0.25">
      <c r="C48" s="9" t="str">
        <f t="shared" si="0"/>
        <v>France</v>
      </c>
      <c r="D48" s="9" t="str">
        <f t="shared" si="0"/>
        <v>Fos-Sur-Mer</v>
      </c>
      <c r="E48" s="56">
        <f>'Verbrauch je Träger 2019'!F127-'Energiebedarf Sek.Stahl 2050'!E47-('Verbrauch je Träger 2019'!F127-'Energiebedarf Sek.stahl 2019'!E11)</f>
        <v>-1888.8374999999996</v>
      </c>
      <c r="F48" s="60">
        <f>'Verbrauch je Träger 2019'!G127-'Energiebedarf Sek.Stahl 2050'!F47-('Verbrauch je Träger 2019'!G127-'Energiebedarf Sek.stahl 2019'!F11)</f>
        <v>-2302.9874999999993</v>
      </c>
      <c r="G48" s="57">
        <f>'Verbrauch je Träger 2019'!H127-'Energiebedarf Sek.Stahl 2050'!G47-('Verbrauch je Träger 2019'!H127-'Energiebedarf Sek.stahl 2019'!G11)</f>
        <v>-1848</v>
      </c>
      <c r="H48" s="59">
        <f>'Verbrauch je Träger 2019'!I127-'Energiebedarf Sek.Stahl 2050'!H47-('Verbrauch je Träger 2019'!I127-'Energiebedarf Sek.stahl 2019'!H11)</f>
        <v>-1437.9750000000013</v>
      </c>
      <c r="I48" s="58">
        <f>'Verbrauch je Träger 2019'!J127-'Energiebedarf Sek.Stahl 2050'!I47-('Verbrauch je Träger 2019'!J127-'Energiebedarf Sek.stahl 2019'!I11)</f>
        <v>-1292.8208333333332</v>
      </c>
    </row>
    <row r="49" spans="3:9" x14ac:dyDescent="0.25">
      <c r="C49" s="9" t="str">
        <f t="shared" si="0"/>
        <v>France</v>
      </c>
      <c r="D49" s="9" t="str">
        <f t="shared" si="0"/>
        <v>Dunkerque</v>
      </c>
      <c r="E49" s="56">
        <f>'Verbrauch je Träger 2019'!F128-'Energiebedarf Sek.Stahl 2050'!E48-('Verbrauch je Träger 2019'!F128-'Energiebedarf Sek.stahl 2019'!E12)</f>
        <v>-3450.2764999999999</v>
      </c>
      <c r="F49" s="60">
        <f>'Verbrauch je Träger 2019'!G128-'Energiebedarf Sek.Stahl 2050'!F48-('Verbrauch je Träger 2019'!G128-'Energiebedarf Sek.stahl 2019'!F12)</f>
        <v>-4206.7904999999992</v>
      </c>
      <c r="G49" s="57">
        <f>'Verbrauch je Träger 2019'!H128-'Energiebedarf Sek.Stahl 2050'!G48-('Verbrauch je Träger 2019'!H128-'Energiebedarf Sek.stahl 2019'!G12)</f>
        <v>-3375.6799999999985</v>
      </c>
      <c r="H49" s="59">
        <f>'Verbrauch je Träger 2019'!I128-'Energiebedarf Sek.Stahl 2050'!H48-('Verbrauch je Träger 2019'!I128-'Energiebedarf Sek.stahl 2019'!H12)</f>
        <v>-2626.7009999999991</v>
      </c>
      <c r="I49" s="58">
        <f>'Verbrauch je Träger 2019'!J128-'Energiebedarf Sek.Stahl 2050'!I48-('Verbrauch je Träger 2019'!J128-'Energiebedarf Sek.stahl 2019'!I12)</f>
        <v>-2361.5527222222208</v>
      </c>
    </row>
    <row r="50" spans="3:9" x14ac:dyDescent="0.25">
      <c r="C50" s="9" t="str">
        <f t="shared" si="0"/>
        <v>Germany</v>
      </c>
      <c r="D50" s="9" t="str">
        <f t="shared" si="0"/>
        <v>Bremen</v>
      </c>
      <c r="E50" s="56">
        <f>'Verbrauch je Träger 2019'!F129-'Energiebedarf Sek.Stahl 2050'!E49-('Verbrauch je Träger 2019'!F129-'Energiebedarf Sek.stahl 2019'!E13)</f>
        <v>-1662.1769999999997</v>
      </c>
      <c r="F50" s="60">
        <f>'Verbrauch je Träger 2019'!G129-'Energiebedarf Sek.Stahl 2050'!F49-('Verbrauch je Träger 2019'!G129-'Energiebedarf Sek.stahl 2019'!F13)</f>
        <v>-2026.6289999999999</v>
      </c>
      <c r="G50" s="57">
        <f>'Verbrauch je Träger 2019'!H129-'Energiebedarf Sek.Stahl 2050'!G49-('Verbrauch je Träger 2019'!H129-'Energiebedarf Sek.stahl 2019'!G13)</f>
        <v>-1626.2399999999998</v>
      </c>
      <c r="H50" s="59">
        <f>'Verbrauch je Träger 2019'!I129-'Energiebedarf Sek.Stahl 2050'!H49-('Verbrauch je Träger 2019'!I129-'Energiebedarf Sek.stahl 2019'!H13)</f>
        <v>-1265.4179999999997</v>
      </c>
      <c r="I50" s="58">
        <f>'Verbrauch je Träger 2019'!J129-'Energiebedarf Sek.Stahl 2050'!I49-('Verbrauch je Träger 2019'!J129-'Energiebedarf Sek.stahl 2019'!I13)</f>
        <v>-1137.6823333333332</v>
      </c>
    </row>
    <row r="51" spans="3:9" x14ac:dyDescent="0.25">
      <c r="C51" s="9" t="str">
        <f t="shared" si="0"/>
        <v>Germany</v>
      </c>
      <c r="D51" s="9" t="str">
        <f t="shared" si="0"/>
        <v>Voelklingen</v>
      </c>
      <c r="E51" s="56">
        <f>'Verbrauch je Träger 2019'!F130-'Energiebedarf Sek.Stahl 2050'!E50-('Verbrauch je Träger 2019'!F130-'Energiebedarf Sek.stahl 2019'!E14)</f>
        <v>-1401.2655800000002</v>
      </c>
      <c r="F51" s="60">
        <f>'Verbrauch je Träger 2019'!G130-'Energiebedarf Sek.Stahl 2050'!F50-('Verbrauch je Träger 2019'!G130-'Energiebedarf Sek.stahl 2019'!F14)</f>
        <v>-1708.5096599999997</v>
      </c>
      <c r="G51" s="57">
        <f>'Verbrauch je Träger 2019'!H130-'Energiebedarf Sek.Stahl 2050'!G50-('Verbrauch je Träger 2019'!H130-'Energiebedarf Sek.stahl 2019'!G14)</f>
        <v>-1370.9695999999994</v>
      </c>
      <c r="H51" s="59">
        <f>'Verbrauch je Träger 2019'!I130-'Energiebedarf Sek.Stahl 2050'!H50-('Verbrauch je Träger 2019'!I130-'Energiebedarf Sek.stahl 2019'!H14)</f>
        <v>-1066.7857199999999</v>
      </c>
      <c r="I51" s="58">
        <f>'Verbrauch je Träger 2019'!J130-'Energiebedarf Sek.Stahl 2050'!I50-('Verbrauch je Träger 2019'!J130-'Energiebedarf Sek.stahl 2019'!I14)</f>
        <v>-959.10068222222162</v>
      </c>
    </row>
    <row r="52" spans="3:9" x14ac:dyDescent="0.25">
      <c r="C52" s="9" t="str">
        <f t="shared" si="0"/>
        <v>Germany</v>
      </c>
      <c r="D52" s="9" t="str">
        <f t="shared" si="0"/>
        <v>Eisenhuettenstadt</v>
      </c>
      <c r="E52" s="56">
        <f>'Verbrauch je Träger 2019'!F131-'Energiebedarf Sek.Stahl 2050'!E51-('Verbrauch je Träger 2019'!F131-'Energiebedarf Sek.stahl 2019'!E15)</f>
        <v>-1082.9334999999996</v>
      </c>
      <c r="F52" s="60">
        <f>'Verbrauch je Träger 2019'!G131-'Energiebedarf Sek.Stahl 2050'!F51-('Verbrauch je Träger 2019'!G131-'Energiebedarf Sek.stahl 2019'!F15)</f>
        <v>-1320.3795</v>
      </c>
      <c r="G52" s="57">
        <f>'Verbrauch je Träger 2019'!H131-'Energiebedarf Sek.Stahl 2050'!G51-('Verbrauch je Träger 2019'!H131-'Energiebedarf Sek.stahl 2019'!G15)</f>
        <v>-1059.52</v>
      </c>
      <c r="H52" s="59">
        <f>'Verbrauch je Träger 2019'!I131-'Energiebedarf Sek.Stahl 2050'!H51-('Verbrauch je Träger 2019'!I131-'Energiebedarf Sek.stahl 2019'!H15)</f>
        <v>-824.43900000000031</v>
      </c>
      <c r="I52" s="58">
        <f>'Verbrauch je Träger 2019'!J131-'Energiebedarf Sek.Stahl 2050'!I51-('Verbrauch je Träger 2019'!J131-'Energiebedarf Sek.stahl 2019'!I15)</f>
        <v>-741.21727777777778</v>
      </c>
    </row>
    <row r="53" spans="3:9" x14ac:dyDescent="0.25">
      <c r="C53" s="9" t="str">
        <f t="shared" si="0"/>
        <v>Germany</v>
      </c>
      <c r="D53" s="9" t="str">
        <f t="shared" si="0"/>
        <v>Duisburg-Huckingen</v>
      </c>
      <c r="E53" s="56">
        <f>'Verbrauch je Träger 2019'!F132-'Energiebedarf Sek.Stahl 2050'!E52-('Verbrauch je Träger 2019'!F132-'Energiebedarf Sek.stahl 2019'!E16)</f>
        <v>-2518.4500000000007</v>
      </c>
      <c r="F53" s="60">
        <f>'Verbrauch je Träger 2019'!G132-'Energiebedarf Sek.Stahl 2050'!F52-('Verbrauch je Träger 2019'!G132-'Energiebedarf Sek.stahl 2019'!F16)</f>
        <v>-3070.6499999999996</v>
      </c>
      <c r="G53" s="57">
        <f>'Verbrauch je Träger 2019'!H132-'Energiebedarf Sek.Stahl 2050'!G52-('Verbrauch je Träger 2019'!H132-'Energiebedarf Sek.stahl 2019'!G16)</f>
        <v>-2464</v>
      </c>
      <c r="H53" s="59">
        <f>'Verbrauch je Träger 2019'!I132-'Energiebedarf Sek.Stahl 2050'!H52-('Verbrauch je Träger 2019'!I132-'Energiebedarf Sek.stahl 2019'!H16)</f>
        <v>-1917.3000000000011</v>
      </c>
      <c r="I53" s="58">
        <f>'Verbrauch je Träger 2019'!J132-'Energiebedarf Sek.Stahl 2050'!I52-('Verbrauch je Träger 2019'!J132-'Energiebedarf Sek.stahl 2019'!I16)</f>
        <v>-1723.7611111111109</v>
      </c>
    </row>
    <row r="54" spans="3:9" x14ac:dyDescent="0.25">
      <c r="C54" s="9" t="str">
        <f t="shared" si="0"/>
        <v>Germany</v>
      </c>
      <c r="D54" s="9" t="str">
        <f t="shared" si="0"/>
        <v>Duisburg-Beeckerwerth</v>
      </c>
      <c r="E54" s="56">
        <f>'Verbrauch je Träger 2019'!F133-'Energiebedarf Sek.Stahl 2050'!E53-('Verbrauch je Träger 2019'!F133-'Energiebedarf Sek.stahl 2019'!E17)</f>
        <v>-3022.1399999999994</v>
      </c>
      <c r="F54" s="60">
        <f>'Verbrauch je Träger 2019'!G133-'Energiebedarf Sek.Stahl 2050'!F53-('Verbrauch je Träger 2019'!G133-'Energiebedarf Sek.stahl 2019'!F17)</f>
        <v>-3684.7800000000007</v>
      </c>
      <c r="G54" s="57">
        <f>'Verbrauch je Träger 2019'!H133-'Energiebedarf Sek.Stahl 2050'!G53-('Verbrauch je Träger 2019'!H133-'Energiebedarf Sek.stahl 2019'!G17)</f>
        <v>-2956.7999999999993</v>
      </c>
      <c r="H54" s="59">
        <f>'Verbrauch je Träger 2019'!I133-'Energiebedarf Sek.Stahl 2050'!H53-('Verbrauch je Träger 2019'!I133-'Energiebedarf Sek.stahl 2019'!H17)</f>
        <v>-2300.7600000000002</v>
      </c>
      <c r="I54" s="58">
        <f>'Verbrauch je Träger 2019'!J133-'Energiebedarf Sek.Stahl 2050'!I53-('Verbrauch je Träger 2019'!J133-'Energiebedarf Sek.stahl 2019'!I17)</f>
        <v>-2068.5133333333324</v>
      </c>
    </row>
    <row r="55" spans="3:9" x14ac:dyDescent="0.25">
      <c r="C55" s="9" t="str">
        <f t="shared" si="0"/>
        <v>Germany</v>
      </c>
      <c r="D55" s="9" t="str">
        <f t="shared" si="0"/>
        <v>Salzgitter</v>
      </c>
      <c r="E55" s="56">
        <f>'Verbrauch je Träger 2019'!F134-'Energiebedarf Sek.Stahl 2050'!E54-('Verbrauch je Träger 2019'!F134-'Energiebedarf Sek.stahl 2019'!E18)</f>
        <v>-2316.9740000000002</v>
      </c>
      <c r="F55" s="60">
        <f>'Verbrauch je Träger 2019'!G134-'Energiebedarf Sek.Stahl 2050'!F54-('Verbrauch je Träger 2019'!G134-'Energiebedarf Sek.stahl 2019'!F18)</f>
        <v>-2824.9979999999996</v>
      </c>
      <c r="G55" s="57">
        <f>'Verbrauch je Träger 2019'!H134-'Energiebedarf Sek.Stahl 2050'!G54-('Verbrauch je Träger 2019'!H134-'Energiebedarf Sek.stahl 2019'!G18)</f>
        <v>-2266.88</v>
      </c>
      <c r="H55" s="59">
        <f>'Verbrauch je Träger 2019'!I134-'Energiebedarf Sek.Stahl 2050'!H54-('Verbrauch je Träger 2019'!I134-'Energiebedarf Sek.stahl 2019'!H18)</f>
        <v>-1763.9159999999993</v>
      </c>
      <c r="I55" s="58">
        <f>'Verbrauch je Träger 2019'!J134-'Energiebedarf Sek.Stahl 2050'!I54-('Verbrauch je Träger 2019'!J134-'Energiebedarf Sek.stahl 2019'!I18)</f>
        <v>-1585.8602222222216</v>
      </c>
    </row>
    <row r="56" spans="3:9" x14ac:dyDescent="0.25">
      <c r="C56" s="9" t="str">
        <f t="shared" si="0"/>
        <v>Germany</v>
      </c>
      <c r="D56" s="9" t="str">
        <f t="shared" si="0"/>
        <v>Dillingen</v>
      </c>
      <c r="E56" s="56">
        <f>'Verbrauch je Träger 2019'!F135-'Energiebedarf Sek.Stahl 2050'!E55-('Verbrauch je Träger 2019'!F135-'Energiebedarf Sek.stahl 2019'!E19)</f>
        <v>-1175.6124599999998</v>
      </c>
      <c r="F56" s="60">
        <f>'Verbrauch je Träger 2019'!G135-'Energiebedarf Sek.Stahl 2050'!F55-('Verbrauch je Träger 2019'!G135-'Energiebedarf Sek.stahl 2019'!F19)</f>
        <v>-1433.3794200000002</v>
      </c>
      <c r="G56" s="57">
        <f>'Verbrauch je Träger 2019'!H135-'Energiebedarf Sek.Stahl 2050'!G55-('Verbrauch je Träger 2019'!H135-'Energiebedarf Sek.stahl 2019'!G19)</f>
        <v>-1150.1951999999997</v>
      </c>
      <c r="H56" s="59">
        <f>'Verbrauch je Träger 2019'!I135-'Energiebedarf Sek.Stahl 2050'!H55-('Verbrauch je Träger 2019'!I135-'Energiebedarf Sek.stahl 2019'!H19)</f>
        <v>-894.99564000000009</v>
      </c>
      <c r="I56" s="58">
        <f>'Verbrauch je Träger 2019'!J135-'Energiebedarf Sek.Stahl 2050'!I55-('Verbrauch je Träger 2019'!J135-'Energiebedarf Sek.stahl 2019'!I19)</f>
        <v>-804.65168666666659</v>
      </c>
    </row>
    <row r="57" spans="3:9" x14ac:dyDescent="0.25">
      <c r="C57" s="9" t="str">
        <f t="shared" si="0"/>
        <v>Germany</v>
      </c>
      <c r="D57" s="9" t="str">
        <f t="shared" si="0"/>
        <v>Duisburg</v>
      </c>
      <c r="E57" s="56">
        <f>'Verbrauch je Träger 2019'!F136-'Energiebedarf Sek.Stahl 2050'!E56-('Verbrauch je Träger 2019'!F136-'Energiebedarf Sek.stahl 2019'!E20)</f>
        <v>-564.13279999999986</v>
      </c>
      <c r="F57" s="60">
        <f>'Verbrauch je Träger 2019'!G136-'Energiebedarf Sek.Stahl 2050'!F56-('Verbrauch je Träger 2019'!G136-'Energiebedarf Sek.stahl 2019'!F20)</f>
        <v>-687.82560000000012</v>
      </c>
      <c r="G57" s="57">
        <f>'Verbrauch je Träger 2019'!H136-'Energiebedarf Sek.Stahl 2050'!G56-('Verbrauch je Träger 2019'!H136-'Energiebedarf Sek.stahl 2019'!G20)</f>
        <v>-551.93599999999969</v>
      </c>
      <c r="H57" s="59">
        <f>'Verbrauch je Träger 2019'!I136-'Energiebedarf Sek.Stahl 2050'!H56-('Verbrauch je Träger 2019'!I136-'Energiebedarf Sek.stahl 2019'!H20)</f>
        <v>-429.47519999999986</v>
      </c>
      <c r="I57" s="58">
        <f>'Verbrauch je Träger 2019'!J136-'Energiebedarf Sek.Stahl 2050'!I56-('Verbrauch je Träger 2019'!J136-'Energiebedarf Sek.stahl 2019'!I20)</f>
        <v>-386.12248888888871</v>
      </c>
    </row>
    <row r="58" spans="3:9" x14ac:dyDescent="0.25">
      <c r="C58" s="9" t="str">
        <f t="shared" si="0"/>
        <v>Germany</v>
      </c>
      <c r="D58" s="9" t="str">
        <f t="shared" si="0"/>
        <v>Duisburg-Bruckhausen</v>
      </c>
      <c r="E58" s="56">
        <f>'Verbrauch je Träger 2019'!F137-'Energiebedarf Sek.Stahl 2050'!E57-('Verbrauch je Träger 2019'!F137-'Energiebedarf Sek.stahl 2019'!E21)</f>
        <v>-3022.1399999999994</v>
      </c>
      <c r="F58" s="60">
        <f>'Verbrauch je Träger 2019'!G137-'Energiebedarf Sek.Stahl 2050'!F57-('Verbrauch je Träger 2019'!G137-'Energiebedarf Sek.stahl 2019'!F21)</f>
        <v>-3684.7800000000007</v>
      </c>
      <c r="G58" s="57">
        <f>'Verbrauch je Träger 2019'!H137-'Energiebedarf Sek.Stahl 2050'!G57-('Verbrauch je Träger 2019'!H137-'Energiebedarf Sek.stahl 2019'!G21)</f>
        <v>-2956.7999999999993</v>
      </c>
      <c r="H58" s="59">
        <f>'Verbrauch je Träger 2019'!I137-'Energiebedarf Sek.Stahl 2050'!H57-('Verbrauch je Träger 2019'!I137-'Energiebedarf Sek.stahl 2019'!H21)</f>
        <v>-2300.7600000000002</v>
      </c>
      <c r="I58" s="58">
        <f>'Verbrauch je Träger 2019'!J137-'Energiebedarf Sek.Stahl 2050'!I57-('Verbrauch je Träger 2019'!J137-'Energiebedarf Sek.stahl 2019'!I21)</f>
        <v>-2068.5133333333324</v>
      </c>
    </row>
    <row r="59" spans="3:9" x14ac:dyDescent="0.25">
      <c r="C59" s="9" t="str">
        <f t="shared" ref="C59:D71" si="1">C94</f>
        <v>Hungaria</v>
      </c>
      <c r="D59" s="9" t="str">
        <f t="shared" si="1"/>
        <v>Dunauijvaros</v>
      </c>
      <c r="E59" s="56">
        <f>'Verbrauch je Träger 2019'!F138-'Energiebedarf Sek.Stahl 2050'!E58-('Verbrauch je Träger 2019'!F138-'Energiebedarf Sek.stahl 2019'!E22)</f>
        <v>-805.90399999999954</v>
      </c>
      <c r="F59" s="60">
        <f>'Verbrauch je Träger 2019'!G138-'Energiebedarf Sek.Stahl 2050'!F58-('Verbrauch je Träger 2019'!G138-'Energiebedarf Sek.stahl 2019'!F22)</f>
        <v>-982.60799999999972</v>
      </c>
      <c r="G59" s="57">
        <f>'Verbrauch je Träger 2019'!H138-'Energiebedarf Sek.Stahl 2050'!G58-('Verbrauch je Träger 2019'!H138-'Energiebedarf Sek.stahl 2019'!G22)</f>
        <v>-788.48</v>
      </c>
      <c r="H59" s="59">
        <f>'Verbrauch je Träger 2019'!I138-'Energiebedarf Sek.Stahl 2050'!H58-('Verbrauch je Träger 2019'!I138-'Energiebedarf Sek.stahl 2019'!H22)</f>
        <v>-613.53600000000006</v>
      </c>
      <c r="I59" s="58">
        <f>'Verbrauch je Träger 2019'!J138-'Energiebedarf Sek.Stahl 2050'!I58-('Verbrauch je Träger 2019'!J138-'Energiebedarf Sek.stahl 2019'!I22)</f>
        <v>-551.60355555555589</v>
      </c>
    </row>
    <row r="60" spans="3:9" x14ac:dyDescent="0.25">
      <c r="C60" s="9" t="str">
        <f t="shared" si="1"/>
        <v>Italy</v>
      </c>
      <c r="D60" s="9" t="str">
        <f t="shared" si="1"/>
        <v>Taranto</v>
      </c>
      <c r="E60" s="56">
        <f>'Verbrauch je Träger 2019'!F139-'Energiebedarf Sek.Stahl 2050'!E59-('Verbrauch je Träger 2019'!F139-'Energiebedarf Sek.stahl 2019'!E23)</f>
        <v>-4281.3649999999998</v>
      </c>
      <c r="F60" s="60">
        <f>'Verbrauch je Träger 2019'!G139-'Energiebedarf Sek.Stahl 2050'!F59-('Verbrauch je Träger 2019'!G139-'Energiebedarf Sek.stahl 2019'!F23)</f>
        <v>-5220.1049999999996</v>
      </c>
      <c r="G60" s="57">
        <f>'Verbrauch je Träger 2019'!H139-'Energiebedarf Sek.Stahl 2050'!G59-('Verbrauch je Träger 2019'!H139-'Energiebedarf Sek.stahl 2019'!G23)</f>
        <v>-4188.7999999999975</v>
      </c>
      <c r="H60" s="59">
        <f>'Verbrauch je Träger 2019'!I139-'Energiebedarf Sek.Stahl 2050'!H59-('Verbrauch je Träger 2019'!I139-'Energiebedarf Sek.stahl 2019'!H23)</f>
        <v>-3259.41</v>
      </c>
      <c r="I60" s="58">
        <f>'Verbrauch je Träger 2019'!J139-'Energiebedarf Sek.Stahl 2050'!I59-('Verbrauch je Träger 2019'!J139-'Energiebedarf Sek.stahl 2019'!I23)</f>
        <v>-2930.3938888888879</v>
      </c>
    </row>
    <row r="61" spans="3:9" x14ac:dyDescent="0.25">
      <c r="C61" s="9" t="str">
        <f t="shared" si="1"/>
        <v>Netherlands</v>
      </c>
      <c r="D61" s="9" t="str">
        <f t="shared" si="1"/>
        <v>Ijmuiden</v>
      </c>
      <c r="E61" s="56">
        <f>'Verbrauch je Träger 2019'!F140-'Energiebedarf Sek.Stahl 2050'!E60-('Verbrauch je Träger 2019'!F140-'Energiebedarf Sek.stahl 2019'!E24)</f>
        <v>-3432.6473499999993</v>
      </c>
      <c r="F61" s="60">
        <f>'Verbrauch je Träger 2019'!G140-'Energiebedarf Sek.Stahl 2050'!F60-('Verbrauch je Träger 2019'!G140-'Energiebedarf Sek.stahl 2019'!F24)</f>
        <v>-4185.2959499999997</v>
      </c>
      <c r="G61" s="57">
        <f>'Verbrauch je Träger 2019'!H140-'Energiebedarf Sek.Stahl 2050'!G60-('Verbrauch je Träger 2019'!H140-'Energiebedarf Sek.stahl 2019'!G24)</f>
        <v>-3358.4319999999989</v>
      </c>
      <c r="H61" s="59">
        <f>'Verbrauch je Träger 2019'!I140-'Energiebedarf Sek.Stahl 2050'!H60-('Verbrauch je Träger 2019'!I140-'Energiebedarf Sek.stahl 2019'!H24)</f>
        <v>-2613.2798999999995</v>
      </c>
      <c r="I61" s="58">
        <f>'Verbrauch je Träger 2019'!J140-'Energiebedarf Sek.Stahl 2050'!I60-('Verbrauch je Träger 2019'!J140-'Energiebedarf Sek.stahl 2019'!I24)</f>
        <v>-2349.4863944444442</v>
      </c>
    </row>
    <row r="62" spans="3:9" x14ac:dyDescent="0.25">
      <c r="C62" s="9" t="str">
        <f t="shared" si="1"/>
        <v>Poland</v>
      </c>
      <c r="D62" s="9" t="str">
        <f t="shared" si="1"/>
        <v>Krakow</v>
      </c>
      <c r="E62" s="56">
        <f>'Verbrauch je Träger 2019'!F141-'Energiebedarf Sek.Stahl 2050'!E61-('Verbrauch je Träger 2019'!F141-'Energiebedarf Sek.stahl 2019'!E25)</f>
        <v>-1372.5552499999994</v>
      </c>
      <c r="F62" s="60">
        <f>'Verbrauch je Träger 2019'!G141-'Energiebedarf Sek.Stahl 2050'!F61-('Verbrauch je Träger 2019'!G141-'Energiebedarf Sek.stahl 2019'!F25)</f>
        <v>-1673.50425</v>
      </c>
      <c r="G62" s="57">
        <f>'Verbrauch je Träger 2019'!H141-'Energiebedarf Sek.Stahl 2050'!G61-('Verbrauch je Träger 2019'!H141-'Energiebedarf Sek.stahl 2019'!G25)</f>
        <v>-1342.8799999999992</v>
      </c>
      <c r="H62" s="59">
        <f>'Verbrauch je Träger 2019'!I141-'Energiebedarf Sek.Stahl 2050'!H61-('Verbrauch je Träger 2019'!I141-'Energiebedarf Sek.stahl 2019'!H25)</f>
        <v>-1044.9285</v>
      </c>
      <c r="I62" s="58">
        <f>'Verbrauch je Träger 2019'!J141-'Energiebedarf Sek.Stahl 2050'!I61-('Verbrauch je Träger 2019'!J141-'Energiebedarf Sek.stahl 2019'!I25)</f>
        <v>-939.44980555555458</v>
      </c>
    </row>
    <row r="63" spans="3:9" x14ac:dyDescent="0.25">
      <c r="C63" s="9" t="str">
        <f t="shared" si="1"/>
        <v>Poland</v>
      </c>
      <c r="D63" s="9" t="str">
        <f t="shared" si="1"/>
        <v>Dabrowa Gornicza</v>
      </c>
      <c r="E63" s="56">
        <f>'Verbrauch je Träger 2019'!F142-'Energiebedarf Sek.Stahl 2050'!E62-('Verbrauch je Träger 2019'!F142-'Energiebedarf Sek.stahl 2019'!E26)</f>
        <v>-1372.5552499999994</v>
      </c>
      <c r="F63" s="60">
        <f>'Verbrauch je Träger 2019'!G142-'Energiebedarf Sek.Stahl 2050'!F62-('Verbrauch je Träger 2019'!G142-'Energiebedarf Sek.stahl 2019'!F26)</f>
        <v>-1673.50425</v>
      </c>
      <c r="G63" s="57">
        <f>'Verbrauch je Träger 2019'!H142-'Energiebedarf Sek.Stahl 2050'!G62-('Verbrauch je Träger 2019'!H142-'Energiebedarf Sek.stahl 2019'!G26)</f>
        <v>-1342.8799999999992</v>
      </c>
      <c r="H63" s="59">
        <f>'Verbrauch je Träger 2019'!I142-'Energiebedarf Sek.Stahl 2050'!H62-('Verbrauch je Träger 2019'!I142-'Energiebedarf Sek.stahl 2019'!H26)</f>
        <v>-1044.9285</v>
      </c>
      <c r="I63" s="58">
        <f>'Verbrauch je Träger 2019'!J142-'Energiebedarf Sek.Stahl 2050'!I62-('Verbrauch je Träger 2019'!J142-'Energiebedarf Sek.stahl 2019'!I26)</f>
        <v>-939.44980555555458</v>
      </c>
    </row>
    <row r="64" spans="3:9" x14ac:dyDescent="0.25">
      <c r="C64" s="9" t="str">
        <f t="shared" si="1"/>
        <v>Romania</v>
      </c>
      <c r="D64" s="9" t="str">
        <f t="shared" si="1"/>
        <v>Galati</v>
      </c>
      <c r="E64" s="56">
        <f>'Verbrauch je Träger 2019'!F143-'Energiebedarf Sek.Stahl 2050'!E63-('Verbrauch je Träger 2019'!F143-'Energiebedarf Sek.stahl 2019'!E27)</f>
        <v>-1032.5644999999995</v>
      </c>
      <c r="F64" s="60">
        <f>'Verbrauch je Träger 2019'!G143-'Energiebedarf Sek.Stahl 2050'!F63-('Verbrauch je Träger 2019'!G143-'Energiebedarf Sek.stahl 2019'!F27)</f>
        <v>-1258.9664999999995</v>
      </c>
      <c r="G64" s="57">
        <f>'Verbrauch je Träger 2019'!H143-'Energiebedarf Sek.Stahl 2050'!G63-('Verbrauch je Träger 2019'!H143-'Energiebedarf Sek.stahl 2019'!G27)</f>
        <v>-1010.2399999999993</v>
      </c>
      <c r="H64" s="59">
        <f>'Verbrauch je Träger 2019'!I143-'Energiebedarf Sek.Stahl 2050'!H63-('Verbrauch je Träger 2019'!I143-'Energiebedarf Sek.stahl 2019'!H27)</f>
        <v>-786.09299999999939</v>
      </c>
      <c r="I64" s="58">
        <f>'Verbrauch je Träger 2019'!J143-'Energiebedarf Sek.Stahl 2050'!I63-('Verbrauch je Träger 2019'!J143-'Energiebedarf Sek.stahl 2019'!I27)</f>
        <v>-706.74205555555545</v>
      </c>
    </row>
    <row r="65" spans="3:9" x14ac:dyDescent="0.25">
      <c r="C65" s="9" t="str">
        <f t="shared" si="1"/>
        <v>Slovakia</v>
      </c>
      <c r="D65" s="9" t="str">
        <f t="shared" si="1"/>
        <v>Kosice</v>
      </c>
      <c r="E65" s="56">
        <f>'Verbrauch je Träger 2019'!F144-'Energiebedarf Sek.Stahl 2050'!E64-('Verbrauch je Träger 2019'!F144-'Energiebedarf Sek.stahl 2019'!E28)</f>
        <v>-2266.6049999999996</v>
      </c>
      <c r="F65" s="60">
        <f>'Verbrauch je Träger 2019'!G144-'Energiebedarf Sek.Stahl 2050'!F64-('Verbrauch je Träger 2019'!G144-'Energiebedarf Sek.stahl 2019'!F28)</f>
        <v>-2763.5850000000009</v>
      </c>
      <c r="G65" s="57">
        <f>'Verbrauch je Träger 2019'!H144-'Energiebedarf Sek.Stahl 2050'!G64-('Verbrauch je Träger 2019'!H144-'Energiebedarf Sek.stahl 2019'!G28)</f>
        <v>-2217.5999999999985</v>
      </c>
      <c r="H65" s="59">
        <f>'Verbrauch je Träger 2019'!I144-'Energiebedarf Sek.Stahl 2050'!H64-('Verbrauch je Träger 2019'!I144-'Energiebedarf Sek.stahl 2019'!H28)</f>
        <v>-1725.5699999999997</v>
      </c>
      <c r="I65" s="58">
        <f>'Verbrauch je Träger 2019'!J144-'Energiebedarf Sek.Stahl 2050'!I64-('Verbrauch je Träger 2019'!J144-'Energiebedarf Sek.stahl 2019'!I28)</f>
        <v>-1551.3849999999993</v>
      </c>
    </row>
    <row r="66" spans="3:9" x14ac:dyDescent="0.25">
      <c r="C66" s="9" t="str">
        <f t="shared" si="1"/>
        <v>Spain</v>
      </c>
      <c r="D66" s="9" t="str">
        <f t="shared" si="1"/>
        <v>Gijon</v>
      </c>
      <c r="E66" s="56">
        <f>'Verbrauch je Träger 2019'!F145-'Energiebedarf Sek.Stahl 2050'!E65-('Verbrauch je Träger 2019'!F145-'Energiebedarf Sek.stahl 2019'!E29)</f>
        <v>-1196.2637500000001</v>
      </c>
      <c r="F66" s="60">
        <f>'Verbrauch je Träger 2019'!G145-'Energiebedarf Sek.Stahl 2050'!F65-('Verbrauch je Träger 2019'!G145-'Energiebedarf Sek.stahl 2019'!F29)</f>
        <v>-1458.5587499999992</v>
      </c>
      <c r="G66" s="57">
        <f>'Verbrauch je Träger 2019'!H145-'Energiebedarf Sek.Stahl 2050'!G65-('Verbrauch je Träger 2019'!H145-'Energiebedarf Sek.stahl 2019'!G29)</f>
        <v>-1170.4000000000001</v>
      </c>
      <c r="H66" s="59">
        <f>'Verbrauch je Träger 2019'!I145-'Energiebedarf Sek.Stahl 2050'!H65-('Verbrauch je Träger 2019'!I145-'Energiebedarf Sek.stahl 2019'!H29)</f>
        <v>-910.71749999999975</v>
      </c>
      <c r="I66" s="58">
        <f>'Verbrauch je Träger 2019'!J145-'Energiebedarf Sek.Stahl 2050'!I65-('Verbrauch je Träger 2019'!J145-'Energiebedarf Sek.stahl 2019'!I29)</f>
        <v>-818.78652777777734</v>
      </c>
    </row>
    <row r="67" spans="3:9" x14ac:dyDescent="0.25">
      <c r="C67" s="9" t="str">
        <f t="shared" si="1"/>
        <v>Spain</v>
      </c>
      <c r="D67" s="9" t="str">
        <f t="shared" si="1"/>
        <v>Aviles</v>
      </c>
      <c r="E67" s="56">
        <f>'Verbrauch je Träger 2019'!F146-'Energiebedarf Sek.Stahl 2050'!E66-('Verbrauch je Träger 2019'!F146-'Energiebedarf Sek.stahl 2019'!E30)</f>
        <v>-1196.2637500000001</v>
      </c>
      <c r="F67" s="60">
        <f>'Verbrauch je Träger 2019'!G146-'Energiebedarf Sek.Stahl 2050'!F66-('Verbrauch je Träger 2019'!G146-'Energiebedarf Sek.stahl 2019'!F30)</f>
        <v>-1458.5587499999992</v>
      </c>
      <c r="G67" s="57">
        <f>'Verbrauch je Träger 2019'!H146-'Energiebedarf Sek.Stahl 2050'!G66-('Verbrauch je Träger 2019'!H146-'Energiebedarf Sek.stahl 2019'!G30)</f>
        <v>-1170.4000000000001</v>
      </c>
      <c r="H67" s="59">
        <f>'Verbrauch je Träger 2019'!I146-'Energiebedarf Sek.Stahl 2050'!H66-('Verbrauch je Träger 2019'!I146-'Energiebedarf Sek.stahl 2019'!H30)</f>
        <v>-910.71749999999975</v>
      </c>
      <c r="I67" s="58">
        <f>'Verbrauch je Träger 2019'!J146-'Energiebedarf Sek.Stahl 2050'!I66-('Verbrauch je Träger 2019'!J146-'Energiebedarf Sek.stahl 2019'!I30)</f>
        <v>-818.78652777777734</v>
      </c>
    </row>
    <row r="68" spans="3:9" x14ac:dyDescent="0.25">
      <c r="C68" s="9" t="str">
        <f t="shared" si="1"/>
        <v>Sweden</v>
      </c>
      <c r="D68" s="9" t="str">
        <f t="shared" si="1"/>
        <v>Lulea</v>
      </c>
      <c r="E68" s="56">
        <f>'Verbrauch je Träger 2019'!F147-'Energiebedarf Sek.Stahl 2050'!E67-('Verbrauch je Träger 2019'!F147-'Energiebedarf Sek.stahl 2019'!E31)</f>
        <v>-1158.4870000000001</v>
      </c>
      <c r="F68" s="60">
        <f>'Verbrauch je Träger 2019'!G147-'Energiebedarf Sek.Stahl 2050'!F67-('Verbrauch je Träger 2019'!G147-'Energiebedarf Sek.stahl 2019'!F31)</f>
        <v>-1412.4989999999998</v>
      </c>
      <c r="G68" s="57">
        <f>'Verbrauch je Träger 2019'!H147-'Energiebedarf Sek.Stahl 2050'!G67-('Verbrauch je Träger 2019'!H147-'Energiebedarf Sek.stahl 2019'!G31)</f>
        <v>-1133.44</v>
      </c>
      <c r="H68" s="59">
        <f>'Verbrauch je Träger 2019'!I147-'Energiebedarf Sek.Stahl 2050'!H67-('Verbrauch je Träger 2019'!I147-'Energiebedarf Sek.stahl 2019'!H31)</f>
        <v>-881.95799999999963</v>
      </c>
      <c r="I68" s="58">
        <f>'Verbrauch je Träger 2019'!J147-'Energiebedarf Sek.Stahl 2050'!I67-('Verbrauch je Träger 2019'!J147-'Energiebedarf Sek.stahl 2019'!I31)</f>
        <v>-792.93011111111082</v>
      </c>
    </row>
    <row r="69" spans="3:9" x14ac:dyDescent="0.25">
      <c r="C69" s="9" t="str">
        <f t="shared" si="1"/>
        <v>Sweden</v>
      </c>
      <c r="D69" s="9" t="str">
        <f t="shared" si="1"/>
        <v>Oxeloesund</v>
      </c>
      <c r="E69" s="56">
        <f>'Verbrauch je Träger 2019'!F148-'Energiebedarf Sek.Stahl 2050'!E68-('Verbrauch je Träger 2019'!F148-'Energiebedarf Sek.stahl 2019'!E32)</f>
        <v>-755.53499999999985</v>
      </c>
      <c r="F69" s="60">
        <f>'Verbrauch je Träger 2019'!G148-'Energiebedarf Sek.Stahl 2050'!F68-('Verbrauch je Träger 2019'!G148-'Energiebedarf Sek.stahl 2019'!F32)</f>
        <v>-921.19500000000016</v>
      </c>
      <c r="G69" s="57">
        <f>'Verbrauch je Träger 2019'!H148-'Energiebedarf Sek.Stahl 2050'!G68-('Verbrauch je Träger 2019'!H148-'Energiebedarf Sek.stahl 2019'!G32)</f>
        <v>-739.19999999999982</v>
      </c>
      <c r="H69" s="59">
        <f>'Verbrauch je Träger 2019'!I148-'Energiebedarf Sek.Stahl 2050'!H68-('Verbrauch je Träger 2019'!I148-'Energiebedarf Sek.stahl 2019'!H32)</f>
        <v>-575.19000000000005</v>
      </c>
      <c r="I69" s="58">
        <f>'Verbrauch je Träger 2019'!J148-'Energiebedarf Sek.Stahl 2050'!I68-('Verbrauch je Träger 2019'!J148-'Energiebedarf Sek.stahl 2019'!I32)</f>
        <v>-517.1283333333331</v>
      </c>
    </row>
    <row r="70" spans="3:9" x14ac:dyDescent="0.25">
      <c r="C70" s="9" t="str">
        <f t="shared" si="1"/>
        <v>United Kingdom</v>
      </c>
      <c r="D70" s="9" t="str">
        <f t="shared" si="1"/>
        <v>Port Talbot</v>
      </c>
      <c r="E70" s="56">
        <f>'Verbrauch je Träger 2019'!F149-'Energiebedarf Sek.Stahl 2050'!E69-('Verbrauch je Träger 2019'!F149-'Energiebedarf Sek.stahl 2019'!E33)</f>
        <v>-1906.4666500000003</v>
      </c>
      <c r="F70" s="60">
        <f>'Verbrauch je Träger 2019'!G149-'Energiebedarf Sek.Stahl 2050'!F69-('Verbrauch je Träger 2019'!G149-'Energiebedarf Sek.stahl 2019'!F33)</f>
        <v>-2324.4820500000005</v>
      </c>
      <c r="G70" s="57">
        <f>'Verbrauch je Träger 2019'!H149-'Energiebedarf Sek.Stahl 2050'!G69-('Verbrauch je Träger 2019'!H149-'Energiebedarf Sek.stahl 2019'!G33)</f>
        <v>-1865.2479999999996</v>
      </c>
      <c r="H70" s="59">
        <f>'Verbrauch je Träger 2019'!I149-'Energiebedarf Sek.Stahl 2050'!H69-('Verbrauch je Träger 2019'!I149-'Energiebedarf Sek.stahl 2019'!H33)</f>
        <v>-1451.3961000000008</v>
      </c>
      <c r="I70" s="58">
        <f>'Verbrauch je Träger 2019'!J149-'Energiebedarf Sek.Stahl 2050'!I69-('Verbrauch je Träger 2019'!J149-'Energiebedarf Sek.stahl 2019'!I33)</f>
        <v>-1304.8871611111108</v>
      </c>
    </row>
    <row r="71" spans="3:9" x14ac:dyDescent="0.25">
      <c r="C71" s="9" t="str">
        <f t="shared" si="1"/>
        <v>United Kingdom</v>
      </c>
      <c r="D71" s="9" t="str">
        <f t="shared" si="1"/>
        <v>Scunthorpe</v>
      </c>
      <c r="E71" s="56">
        <f>'Verbrauch je Träger 2019'!F150-'Energiebedarf Sek.Stahl 2050'!E70-('Verbrauch je Träger 2019'!F150-'Energiebedarf Sek.stahl 2019'!E34)</f>
        <v>-1410.3319999999994</v>
      </c>
      <c r="F71" s="60">
        <f>'Verbrauch je Träger 2019'!G150-'Energiebedarf Sek.Stahl 2050'!F70-('Verbrauch je Träger 2019'!G150-'Energiebedarf Sek.stahl 2019'!F34)</f>
        <v>-1719.5639999999994</v>
      </c>
      <c r="G71" s="57">
        <f>'Verbrauch je Träger 2019'!H150-'Energiebedarf Sek.Stahl 2050'!G70-('Verbrauch je Träger 2019'!H150-'Energiebedarf Sek.stahl 2019'!G34)</f>
        <v>-1379.8399999999992</v>
      </c>
      <c r="H71" s="59">
        <f>'Verbrauch je Träger 2019'!I150-'Energiebedarf Sek.Stahl 2050'!H70-('Verbrauch je Träger 2019'!I150-'Energiebedarf Sek.stahl 2019'!H34)</f>
        <v>-1073.6879999999992</v>
      </c>
      <c r="I71" s="58">
        <f>'Verbrauch je Träger 2019'!J150-'Energiebedarf Sek.Stahl 2050'!I70-('Verbrauch je Träger 2019'!J150-'Energiebedarf Sek.stahl 2019'!I34)</f>
        <v>-965.30622222222155</v>
      </c>
    </row>
    <row r="74" spans="3:9" ht="42.75" customHeight="1" x14ac:dyDescent="0.35">
      <c r="C74" s="83" t="s">
        <v>121</v>
      </c>
      <c r="D74" s="83"/>
      <c r="E74" s="83"/>
      <c r="F74" s="83"/>
      <c r="G74" s="83"/>
      <c r="H74" s="83"/>
      <c r="I74" s="83"/>
    </row>
    <row r="76" spans="3:9" ht="15.75" x14ac:dyDescent="0.25">
      <c r="E76" s="91" t="s">
        <v>47</v>
      </c>
      <c r="F76" s="91"/>
      <c r="G76" s="91" t="s">
        <v>43</v>
      </c>
      <c r="H76" s="91"/>
      <c r="I76" s="91"/>
    </row>
    <row r="77" spans="3:9" x14ac:dyDescent="0.25">
      <c r="C77" s="17" t="s">
        <v>57</v>
      </c>
      <c r="D77" s="17" t="s">
        <v>58</v>
      </c>
      <c r="E77" s="75" t="str">
        <f>Studienliste!$F$17</f>
        <v>ISI-05 13</v>
      </c>
      <c r="F77" s="76" t="s">
        <v>51</v>
      </c>
      <c r="G77" s="77" t="str">
        <f>Studienliste!$F$10</f>
        <v>OTTO-01 17</v>
      </c>
      <c r="H77" s="78" t="str">
        <f>Studienliste!$F$8</f>
        <v>TUD-02 20</v>
      </c>
      <c r="I77" s="79" t="str">
        <f>F77</f>
        <v>anderes Projekt</v>
      </c>
    </row>
    <row r="78" spans="3:9" x14ac:dyDescent="0.25">
      <c r="C78" s="9" t="str">
        <f t="shared" ref="C78:D93" si="2">C7</f>
        <v>Austria</v>
      </c>
      <c r="D78" s="9" t="str">
        <f t="shared" si="2"/>
        <v>Donawitz</v>
      </c>
      <c r="E78" s="56">
        <f>'Verbrauch je Träger 2019'!F122-'Energiebedarf Sek.Stahl 2050'!E77-('Verbrauch je Träger 2019'!F122-'Energiebedarf Sek.stahl 2019'!E6)</f>
        <v>-2418.7193800000005</v>
      </c>
      <c r="F78" s="60">
        <f>'Verbrauch je Träger 2019'!G122-'Energiebedarf Sek.Stahl 2050'!F77-('Verbrauch je Träger 2019'!G122-'Energiebedarf Sek.stahl 2019'!F6)</f>
        <v>-2949.0522600000004</v>
      </c>
      <c r="G78" s="57">
        <f>'Verbrauch je Träger 2019'!H122-'Energiebedarf Sek.Stahl 2050'!G77-('Verbrauch je Träger 2019'!H122-'Energiebedarf Sek.stahl 2019'!G6)</f>
        <v>-2366.4255999999996</v>
      </c>
      <c r="H78" s="59">
        <f>'Verbrauch je Träger 2019'!I122-'Energiebedarf Sek.Stahl 2050'!H77-('Verbrauch je Träger 2019'!I122-'Energiebedarf Sek.stahl 2019'!H6)</f>
        <v>-1841.3749200000002</v>
      </c>
      <c r="I78" s="58">
        <f>'Verbrauch je Träger 2019'!J122-'Energiebedarf Sek.Stahl 2050'!I77-('Verbrauch je Träger 2019'!J122-'Energiebedarf Sek.stahl 2019'!I6)</f>
        <v>-1655.5001711111108</v>
      </c>
    </row>
    <row r="79" spans="3:9" x14ac:dyDescent="0.25">
      <c r="C79" s="9" t="str">
        <f t="shared" si="2"/>
        <v>Austria</v>
      </c>
      <c r="D79" s="9" t="str">
        <f t="shared" si="2"/>
        <v>Linz</v>
      </c>
      <c r="E79" s="56">
        <f>'Verbrauch je Träger 2019'!F123-'Energiebedarf Sek.Stahl 2050'!E78-('Verbrauch je Träger 2019'!F123-'Energiebedarf Sek.stahl 2019'!E7)</f>
        <v>-2418.7193800000005</v>
      </c>
      <c r="F79" s="60">
        <f>'Verbrauch je Träger 2019'!G123-'Energiebedarf Sek.Stahl 2050'!F78-('Verbrauch je Träger 2019'!G123-'Energiebedarf Sek.stahl 2019'!F7)</f>
        <v>-2949.0522600000004</v>
      </c>
      <c r="G79" s="57">
        <f>'Verbrauch je Träger 2019'!H123-'Energiebedarf Sek.Stahl 2050'!G78-('Verbrauch je Träger 2019'!H123-'Energiebedarf Sek.stahl 2019'!G7)</f>
        <v>-2366.4255999999996</v>
      </c>
      <c r="H79" s="59">
        <f>'Verbrauch je Träger 2019'!I123-'Energiebedarf Sek.Stahl 2050'!H78-('Verbrauch je Träger 2019'!I123-'Energiebedarf Sek.stahl 2019'!H7)</f>
        <v>-1841.3749200000002</v>
      </c>
      <c r="I79" s="58">
        <f>'Verbrauch je Träger 2019'!J123-'Energiebedarf Sek.Stahl 2050'!I78-('Verbrauch je Träger 2019'!J123-'Energiebedarf Sek.stahl 2019'!I7)</f>
        <v>-1655.5001711111108</v>
      </c>
    </row>
    <row r="80" spans="3:9" x14ac:dyDescent="0.25">
      <c r="C80" s="9" t="str">
        <f t="shared" si="2"/>
        <v>Belgium</v>
      </c>
      <c r="D80" s="9" t="str">
        <f t="shared" si="2"/>
        <v>Ghent</v>
      </c>
      <c r="E80" s="56">
        <f>'Verbrauch je Träger 2019'!F124-'Energiebedarf Sek.Stahl 2050'!E79-('Verbrauch je Träger 2019'!F124-'Energiebedarf Sek.stahl 2019'!E8)</f>
        <v>-3493.777</v>
      </c>
      <c r="F80" s="60">
        <f>'Verbrauch je Träger 2019'!G124-'Energiebedarf Sek.Stahl 2050'!F79-('Verbrauch je Träger 2019'!G124-'Energiebedarf Sek.stahl 2019'!F8)</f>
        <v>-4259.8290000000015</v>
      </c>
      <c r="G80" s="57">
        <f>'Verbrauch je Träger 2019'!H124-'Energiebedarf Sek.Stahl 2050'!G79-('Verbrauch je Träger 2019'!H124-'Energiebedarf Sek.stahl 2019'!G8)</f>
        <v>-3418.24</v>
      </c>
      <c r="H80" s="59">
        <f>'Verbrauch je Träger 2019'!I124-'Energiebedarf Sek.Stahl 2050'!H79-('Verbrauch je Träger 2019'!I124-'Energiebedarf Sek.stahl 2019'!H8)</f>
        <v>-2659.8180000000011</v>
      </c>
      <c r="I80" s="58">
        <f>'Verbrauch je Träger 2019'!J124-'Energiebedarf Sek.Stahl 2050'!I79-('Verbrauch je Träger 2019'!J124-'Energiebedarf Sek.stahl 2019'!I8)</f>
        <v>-2391.3267777777764</v>
      </c>
    </row>
    <row r="81" spans="3:9" x14ac:dyDescent="0.25">
      <c r="C81" s="9" t="str">
        <f t="shared" si="2"/>
        <v>Czech Republic</v>
      </c>
      <c r="D81" s="9" t="str">
        <f t="shared" si="2"/>
        <v>Trinec</v>
      </c>
      <c r="E81" s="56">
        <f>'Verbrauch je Träger 2019'!F125-'Energiebedarf Sek.Stahl 2050'!E80-('Verbrauch je Träger 2019'!F125-'Energiebedarf Sek.stahl 2019'!E9)</f>
        <v>-1655.8579799999998</v>
      </c>
      <c r="F81" s="60">
        <f>'Verbrauch je Träger 2019'!G125-'Energiebedarf Sek.Stahl 2050'!F80-('Verbrauch je Träger 2019'!G125-'Energiebedarf Sek.stahl 2019'!F9)</f>
        <v>-2018.9244600000002</v>
      </c>
      <c r="G81" s="57">
        <f>'Verbrauch je Träger 2019'!H125-'Energiebedarf Sek.Stahl 2050'!G80-('Verbrauch je Träger 2019'!H125-'Energiebedarf Sek.stahl 2019'!G9)</f>
        <v>-1620.0576000000001</v>
      </c>
      <c r="H81" s="59">
        <f>'Verbrauch je Träger 2019'!I125-'Energiebedarf Sek.Stahl 2050'!H80-('Verbrauch je Träger 2019'!I125-'Energiebedarf Sek.stahl 2019'!H9)</f>
        <v>-1260.6073200000001</v>
      </c>
      <c r="I81" s="58">
        <f>'Verbrauch je Träger 2019'!J125-'Energiebedarf Sek.Stahl 2050'!I80-('Verbrauch je Träger 2019'!J125-'Energiebedarf Sek.stahl 2019'!I9)</f>
        <v>-1133.3572600000002</v>
      </c>
    </row>
    <row r="82" spans="3:9" x14ac:dyDescent="0.25">
      <c r="C82" s="9" t="str">
        <f t="shared" si="2"/>
        <v>Finland</v>
      </c>
      <c r="D82" s="9" t="str">
        <f t="shared" si="2"/>
        <v>Raahe</v>
      </c>
      <c r="E82" s="56">
        <f>'Verbrauch je Träger 2019'!F126-'Energiebedarf Sek.Stahl 2050'!E81-('Verbrauch je Träger 2019'!F126-'Energiebedarf Sek.stahl 2019'!E10)</f>
        <v>-1666.7560000000003</v>
      </c>
      <c r="F82" s="60">
        <f>'Verbrauch je Träger 2019'!G126-'Energiebedarf Sek.Stahl 2050'!F81-('Verbrauch je Träger 2019'!G126-'Energiebedarf Sek.stahl 2019'!F10)</f>
        <v>-2032.2120000000004</v>
      </c>
      <c r="G82" s="57">
        <f>'Verbrauch je Träger 2019'!H126-'Energiebedarf Sek.Stahl 2050'!G81-('Verbrauch je Träger 2019'!H126-'Energiebedarf Sek.stahl 2019'!G10)</f>
        <v>-1630.7200000000003</v>
      </c>
      <c r="H82" s="59">
        <f>'Verbrauch je Träger 2019'!I126-'Energiebedarf Sek.Stahl 2050'!H81-('Verbrauch je Träger 2019'!I126-'Energiebedarf Sek.stahl 2019'!H10)</f>
        <v>-1268.9039999999995</v>
      </c>
      <c r="I82" s="58">
        <f>'Verbrauch je Träger 2019'!J126-'Energiebedarf Sek.Stahl 2050'!I81-('Verbrauch je Träger 2019'!J126-'Energiebedarf Sek.stahl 2019'!I10)</f>
        <v>-1140.8164444444446</v>
      </c>
    </row>
    <row r="83" spans="3:9" x14ac:dyDescent="0.25">
      <c r="C83" s="9" t="str">
        <f t="shared" si="2"/>
        <v>France</v>
      </c>
      <c r="D83" s="9" t="str">
        <f t="shared" si="2"/>
        <v>Fos-Sur-Mer</v>
      </c>
      <c r="E83" s="56">
        <f>'Verbrauch je Träger 2019'!F127-'Energiebedarf Sek.Stahl 2050'!E82-('Verbrauch je Träger 2019'!F127-'Energiebedarf Sek.stahl 2019'!E11)</f>
        <v>-2403.9750000000004</v>
      </c>
      <c r="F83" s="60">
        <f>'Verbrauch je Träger 2019'!G127-'Energiebedarf Sek.Stahl 2050'!F82-('Verbrauch je Träger 2019'!G127-'Energiebedarf Sek.stahl 2019'!F11)</f>
        <v>-2931.0750000000007</v>
      </c>
      <c r="G83" s="57">
        <f>'Verbrauch je Träger 2019'!H127-'Energiebedarf Sek.Stahl 2050'!G82-('Verbrauch je Träger 2019'!H127-'Energiebedarf Sek.stahl 2019'!G11)</f>
        <v>-2352</v>
      </c>
      <c r="H83" s="59">
        <f>'Verbrauch je Träger 2019'!I127-'Energiebedarf Sek.Stahl 2050'!H82-('Verbrauch je Träger 2019'!I127-'Energiebedarf Sek.stahl 2019'!H11)</f>
        <v>-1830.1500000000015</v>
      </c>
      <c r="I83" s="58">
        <f>'Verbrauch je Träger 2019'!J127-'Energiebedarf Sek.Stahl 2050'!I82-('Verbrauch je Träger 2019'!J127-'Energiebedarf Sek.stahl 2019'!I11)</f>
        <v>-1645.4083333333338</v>
      </c>
    </row>
    <row r="84" spans="3:9" x14ac:dyDescent="0.25">
      <c r="C84" s="9" t="str">
        <f t="shared" si="2"/>
        <v>France</v>
      </c>
      <c r="D84" s="9" t="str">
        <f t="shared" si="2"/>
        <v>Dunkerque</v>
      </c>
      <c r="E84" s="56">
        <f>'Verbrauch je Träger 2019'!F128-'Energiebedarf Sek.Stahl 2050'!E83-('Verbrauch je Träger 2019'!F128-'Energiebedarf Sek.stahl 2019'!E12)</f>
        <v>-4391.2610000000004</v>
      </c>
      <c r="F84" s="60">
        <f>'Verbrauch je Träger 2019'!G128-'Energiebedarf Sek.Stahl 2050'!F83-('Verbrauch je Träger 2019'!G128-'Energiebedarf Sek.stahl 2019'!F12)</f>
        <v>-5354.0970000000016</v>
      </c>
      <c r="G84" s="57">
        <f>'Verbrauch je Träger 2019'!H128-'Energiebedarf Sek.Stahl 2050'!G83-('Verbrauch je Träger 2019'!H128-'Energiebedarf Sek.stahl 2019'!G12)</f>
        <v>-4296.32</v>
      </c>
      <c r="H84" s="59">
        <f>'Verbrauch je Träger 2019'!I128-'Energiebedarf Sek.Stahl 2050'!H83-('Verbrauch je Träger 2019'!I128-'Energiebedarf Sek.stahl 2019'!H12)</f>
        <v>-3343.0740000000005</v>
      </c>
      <c r="I84" s="58">
        <f>'Verbrauch je Träger 2019'!J128-'Energiebedarf Sek.Stahl 2050'!I83-('Verbrauch je Träger 2019'!J128-'Energiebedarf Sek.stahl 2019'!I12)</f>
        <v>-3005.6125555555554</v>
      </c>
    </row>
    <row r="85" spans="3:9" x14ac:dyDescent="0.25">
      <c r="C85" s="9" t="str">
        <f t="shared" si="2"/>
        <v>Germany</v>
      </c>
      <c r="D85" s="9" t="str">
        <f t="shared" si="2"/>
        <v>Bremen</v>
      </c>
      <c r="E85" s="56">
        <f>'Verbrauch je Träger 2019'!F129-'Energiebedarf Sek.Stahl 2050'!E84-('Verbrauch je Träger 2019'!F129-'Energiebedarf Sek.stahl 2019'!E13)</f>
        <v>-2115.4980000000005</v>
      </c>
      <c r="F85" s="60">
        <f>'Verbrauch je Träger 2019'!G129-'Energiebedarf Sek.Stahl 2050'!F84-('Verbrauch je Träger 2019'!G129-'Energiebedarf Sek.stahl 2019'!F13)</f>
        <v>-2579.3460000000005</v>
      </c>
      <c r="G85" s="57">
        <f>'Verbrauch je Träger 2019'!H129-'Energiebedarf Sek.Stahl 2050'!G84-('Verbrauch je Träger 2019'!H129-'Energiebedarf Sek.stahl 2019'!G13)</f>
        <v>-2069.7600000000002</v>
      </c>
      <c r="H85" s="59">
        <f>'Verbrauch je Träger 2019'!I129-'Energiebedarf Sek.Stahl 2050'!H84-('Verbrauch je Träger 2019'!I129-'Energiebedarf Sek.stahl 2019'!H13)</f>
        <v>-1610.5320000000002</v>
      </c>
      <c r="I85" s="58">
        <f>'Verbrauch je Träger 2019'!J129-'Energiebedarf Sek.Stahl 2050'!I84-('Verbrauch je Träger 2019'!J129-'Energiebedarf Sek.stahl 2019'!I13)</f>
        <v>-1447.9593333333332</v>
      </c>
    </row>
    <row r="86" spans="3:9" x14ac:dyDescent="0.25">
      <c r="C86" s="9" t="str">
        <f t="shared" si="2"/>
        <v>Germany</v>
      </c>
      <c r="D86" s="9" t="str">
        <f t="shared" si="2"/>
        <v>Voelklingen</v>
      </c>
      <c r="E86" s="56">
        <f>'Verbrauch je Träger 2019'!F130-'Energiebedarf Sek.Stahl 2050'!E85-('Verbrauch je Träger 2019'!F130-'Energiebedarf Sek.stahl 2019'!E14)</f>
        <v>-1783.4289200000003</v>
      </c>
      <c r="F86" s="60">
        <f>'Verbrauch je Träger 2019'!G130-'Energiebedarf Sek.Stahl 2050'!F85-('Verbrauch je Träger 2019'!G130-'Energiebedarf Sek.stahl 2019'!F14)</f>
        <v>-2174.46684</v>
      </c>
      <c r="G86" s="57">
        <f>'Verbrauch je Träger 2019'!H130-'Energiebedarf Sek.Stahl 2050'!G85-('Verbrauch je Träger 2019'!H130-'Energiebedarf Sek.stahl 2019'!G14)</f>
        <v>-1744.8703999999998</v>
      </c>
      <c r="H86" s="59">
        <f>'Verbrauch je Träger 2019'!I130-'Energiebedarf Sek.Stahl 2050'!H85-('Verbrauch je Träger 2019'!I130-'Energiebedarf Sek.stahl 2019'!H14)</f>
        <v>-1357.7272800000001</v>
      </c>
      <c r="I86" s="58">
        <f>'Verbrauch je Träger 2019'!J130-'Energiebedarf Sek.Stahl 2050'!I85-('Verbrauch je Träger 2019'!J130-'Energiebedarf Sek.stahl 2019'!I14)</f>
        <v>-1220.673595555555</v>
      </c>
    </row>
    <row r="87" spans="3:9" x14ac:dyDescent="0.25">
      <c r="C87" s="9" t="str">
        <f t="shared" si="2"/>
        <v>Germany</v>
      </c>
      <c r="D87" s="9" t="str">
        <f t="shared" si="2"/>
        <v>Eisenhuettenstadt</v>
      </c>
      <c r="E87" s="56">
        <f>'Verbrauch je Träger 2019'!F131-'Energiebedarf Sek.Stahl 2050'!E86-('Verbrauch je Träger 2019'!F131-'Energiebedarf Sek.stahl 2019'!E15)</f>
        <v>-1378.279</v>
      </c>
      <c r="F87" s="60">
        <f>'Verbrauch je Träger 2019'!G131-'Energiebedarf Sek.Stahl 2050'!F86-('Verbrauch je Träger 2019'!G131-'Energiebedarf Sek.stahl 2019'!F15)</f>
        <v>-1680.4830000000002</v>
      </c>
      <c r="G87" s="57">
        <f>'Verbrauch je Träger 2019'!H131-'Energiebedarf Sek.Stahl 2050'!G86-('Verbrauch je Träger 2019'!H131-'Energiebedarf Sek.stahl 2019'!G15)</f>
        <v>-1348.48</v>
      </c>
      <c r="H87" s="59">
        <f>'Verbrauch je Träger 2019'!I131-'Energiebedarf Sek.Stahl 2050'!H86-('Verbrauch je Träger 2019'!I131-'Energiebedarf Sek.stahl 2019'!H15)</f>
        <v>-1049.2860000000005</v>
      </c>
      <c r="I87" s="58">
        <f>'Verbrauch je Träger 2019'!J131-'Energiebedarf Sek.Stahl 2050'!I86-('Verbrauch je Träger 2019'!J131-'Energiebedarf Sek.stahl 2019'!I15)</f>
        <v>-943.36744444444457</v>
      </c>
    </row>
    <row r="88" spans="3:9" x14ac:dyDescent="0.25">
      <c r="C88" s="9" t="str">
        <f t="shared" si="2"/>
        <v>Germany</v>
      </c>
      <c r="D88" s="9" t="str">
        <f t="shared" si="2"/>
        <v>Duisburg-Huckingen</v>
      </c>
      <c r="E88" s="56">
        <f>'Verbrauch je Träger 2019'!F132-'Energiebedarf Sek.Stahl 2050'!E87-('Verbrauch je Träger 2019'!F132-'Energiebedarf Sek.stahl 2019'!E16)</f>
        <v>-3205.3000000000011</v>
      </c>
      <c r="F88" s="60">
        <f>'Verbrauch je Träger 2019'!G132-'Energiebedarf Sek.Stahl 2050'!F87-('Verbrauch je Träger 2019'!G132-'Energiebedarf Sek.stahl 2019'!F16)</f>
        <v>-3908.1000000000004</v>
      </c>
      <c r="G88" s="57">
        <f>'Verbrauch je Träger 2019'!H132-'Energiebedarf Sek.Stahl 2050'!G87-('Verbrauch je Träger 2019'!H132-'Energiebedarf Sek.stahl 2019'!G16)</f>
        <v>-3136</v>
      </c>
      <c r="H88" s="59">
        <f>'Verbrauch je Träger 2019'!I132-'Energiebedarf Sek.Stahl 2050'!H87-('Verbrauch je Träger 2019'!I132-'Energiebedarf Sek.stahl 2019'!H16)</f>
        <v>-2440.2000000000007</v>
      </c>
      <c r="I88" s="58">
        <f>'Verbrauch je Träger 2019'!J132-'Energiebedarf Sek.Stahl 2050'!I87-('Verbrauch je Träger 2019'!J132-'Energiebedarf Sek.stahl 2019'!I16)</f>
        <v>-2193.8777777777777</v>
      </c>
    </row>
    <row r="89" spans="3:9" x14ac:dyDescent="0.25">
      <c r="C89" s="9" t="str">
        <f t="shared" si="2"/>
        <v>Germany</v>
      </c>
      <c r="D89" s="9" t="str">
        <f t="shared" si="2"/>
        <v>Duisburg-Beeckerwerth</v>
      </c>
      <c r="E89" s="56">
        <f>'Verbrauch je Träger 2019'!F133-'Energiebedarf Sek.Stahl 2050'!E88-('Verbrauch je Träger 2019'!F133-'Energiebedarf Sek.stahl 2019'!E17)</f>
        <v>-3846.3600000000006</v>
      </c>
      <c r="F89" s="60">
        <f>'Verbrauch je Träger 2019'!G133-'Energiebedarf Sek.Stahl 2050'!F88-('Verbrauch je Träger 2019'!G133-'Energiebedarf Sek.stahl 2019'!F17)</f>
        <v>-4689.7200000000012</v>
      </c>
      <c r="G89" s="57">
        <f>'Verbrauch je Träger 2019'!H133-'Energiebedarf Sek.Stahl 2050'!G88-('Verbrauch je Träger 2019'!H133-'Energiebedarf Sek.stahl 2019'!G17)</f>
        <v>-3763.2000000000007</v>
      </c>
      <c r="H89" s="59">
        <f>'Verbrauch je Träger 2019'!I133-'Energiebedarf Sek.Stahl 2050'!H88-('Verbrauch je Träger 2019'!I133-'Energiebedarf Sek.stahl 2019'!H17)</f>
        <v>-2928.2400000000016</v>
      </c>
      <c r="I89" s="58">
        <f>'Verbrauch je Träger 2019'!J133-'Energiebedarf Sek.Stahl 2050'!I88-('Verbrauch je Träger 2019'!J133-'Energiebedarf Sek.stahl 2019'!I17)</f>
        <v>-2632.6533333333336</v>
      </c>
    </row>
    <row r="90" spans="3:9" x14ac:dyDescent="0.25">
      <c r="C90" s="9" t="str">
        <f t="shared" si="2"/>
        <v>Germany</v>
      </c>
      <c r="D90" s="9" t="str">
        <f t="shared" si="2"/>
        <v>Salzgitter</v>
      </c>
      <c r="E90" s="56">
        <f>'Verbrauch je Träger 2019'!F134-'Energiebedarf Sek.Stahl 2050'!E89-('Verbrauch je Träger 2019'!F134-'Energiebedarf Sek.stahl 2019'!E18)</f>
        <v>-2948.8760000000002</v>
      </c>
      <c r="F90" s="60">
        <f>'Verbrauch je Träger 2019'!G134-'Energiebedarf Sek.Stahl 2050'!F89-('Verbrauch je Träger 2019'!G134-'Energiebedarf Sek.stahl 2019'!F18)</f>
        <v>-3595.4520000000011</v>
      </c>
      <c r="G90" s="57">
        <f>'Verbrauch je Träger 2019'!H134-'Energiebedarf Sek.Stahl 2050'!G89-('Verbrauch je Träger 2019'!H134-'Energiebedarf Sek.stahl 2019'!G18)</f>
        <v>-2885.12</v>
      </c>
      <c r="H90" s="59">
        <f>'Verbrauch je Träger 2019'!I134-'Energiebedarf Sek.Stahl 2050'!H89-('Verbrauch je Träger 2019'!I134-'Energiebedarf Sek.stahl 2019'!H18)</f>
        <v>-2244.9839999999995</v>
      </c>
      <c r="I90" s="58">
        <f>'Verbrauch je Träger 2019'!J134-'Energiebedarf Sek.Stahl 2050'!I89-('Verbrauch je Träger 2019'!J134-'Energiebedarf Sek.stahl 2019'!I18)</f>
        <v>-2018.3675555555556</v>
      </c>
    </row>
    <row r="91" spans="3:9" x14ac:dyDescent="0.25">
      <c r="C91" s="9" t="str">
        <f t="shared" si="2"/>
        <v>Germany</v>
      </c>
      <c r="D91" s="9" t="str">
        <f t="shared" si="2"/>
        <v>Dillingen</v>
      </c>
      <c r="E91" s="56">
        <f>'Verbrauch je Träger 2019'!F135-'Energiebedarf Sek.Stahl 2050'!E90-('Verbrauch je Träger 2019'!F135-'Energiebedarf Sek.stahl 2019'!E19)</f>
        <v>-1496.2340399999998</v>
      </c>
      <c r="F91" s="60">
        <f>'Verbrauch je Träger 2019'!G135-'Energiebedarf Sek.Stahl 2050'!F90-('Verbrauch je Träger 2019'!G135-'Energiebedarf Sek.stahl 2019'!F19)</f>
        <v>-1824.3010800000002</v>
      </c>
      <c r="G91" s="57">
        <f>'Verbrauch je Träger 2019'!H135-'Energiebedarf Sek.Stahl 2050'!G90-('Verbrauch je Träger 2019'!H135-'Energiebedarf Sek.stahl 2019'!G19)</f>
        <v>-1463.8848000000003</v>
      </c>
      <c r="H91" s="59">
        <f>'Verbrauch je Träger 2019'!I135-'Energiebedarf Sek.Stahl 2050'!H90-('Verbrauch je Träger 2019'!I135-'Energiebedarf Sek.stahl 2019'!H19)</f>
        <v>-1139.08536</v>
      </c>
      <c r="I91" s="58">
        <f>'Verbrauch je Träger 2019'!J135-'Energiebedarf Sek.Stahl 2050'!I90-('Verbrauch je Träger 2019'!J135-'Energiebedarf Sek.stahl 2019'!I19)</f>
        <v>-1024.1021466666666</v>
      </c>
    </row>
    <row r="92" spans="3:9" x14ac:dyDescent="0.25">
      <c r="C92" s="9" t="str">
        <f t="shared" si="2"/>
        <v>Germany</v>
      </c>
      <c r="D92" s="9" t="str">
        <f t="shared" si="2"/>
        <v>Duisburg</v>
      </c>
      <c r="E92" s="56">
        <f>'Verbrauch je Träger 2019'!F136-'Energiebedarf Sek.Stahl 2050'!E91-('Verbrauch je Träger 2019'!F136-'Energiebedarf Sek.stahl 2019'!E20)</f>
        <v>-717.98720000000003</v>
      </c>
      <c r="F92" s="60">
        <f>'Verbrauch je Träger 2019'!G136-'Energiebedarf Sek.Stahl 2050'!F91-('Verbrauch je Träger 2019'!G136-'Energiebedarf Sek.stahl 2019'!F20)</f>
        <v>-875.41440000000011</v>
      </c>
      <c r="G92" s="57">
        <f>'Verbrauch je Träger 2019'!H136-'Energiebedarf Sek.Stahl 2050'!G91-('Verbrauch je Träger 2019'!H136-'Energiebedarf Sek.stahl 2019'!G20)</f>
        <v>-702.46399999999994</v>
      </c>
      <c r="H92" s="59">
        <f>'Verbrauch je Träger 2019'!I136-'Energiebedarf Sek.Stahl 2050'!H91-('Verbrauch je Träger 2019'!I136-'Energiebedarf Sek.stahl 2019'!H20)</f>
        <v>-546.60479999999984</v>
      </c>
      <c r="I92" s="58">
        <f>'Verbrauch je Träger 2019'!J136-'Energiebedarf Sek.Stahl 2050'!I91-('Verbrauch je Träger 2019'!J136-'Energiebedarf Sek.stahl 2019'!I20)</f>
        <v>-491.4286222222222</v>
      </c>
    </row>
    <row r="93" spans="3:9" x14ac:dyDescent="0.25">
      <c r="C93" s="9" t="str">
        <f t="shared" si="2"/>
        <v>Germany</v>
      </c>
      <c r="D93" s="9" t="str">
        <f t="shared" si="2"/>
        <v>Duisburg-Bruckhausen</v>
      </c>
      <c r="E93" s="56">
        <f>'Verbrauch je Träger 2019'!F137-'Energiebedarf Sek.Stahl 2050'!E92-('Verbrauch je Träger 2019'!F137-'Energiebedarf Sek.stahl 2019'!E21)</f>
        <v>-3846.3600000000006</v>
      </c>
      <c r="F93" s="60">
        <f>'Verbrauch je Träger 2019'!G137-'Energiebedarf Sek.Stahl 2050'!F92-('Verbrauch je Träger 2019'!G137-'Energiebedarf Sek.stahl 2019'!F21)</f>
        <v>-4689.7200000000012</v>
      </c>
      <c r="G93" s="57">
        <f>'Verbrauch je Träger 2019'!H137-'Energiebedarf Sek.Stahl 2050'!G92-('Verbrauch je Träger 2019'!H137-'Energiebedarf Sek.stahl 2019'!G21)</f>
        <v>-3763.2000000000007</v>
      </c>
      <c r="H93" s="59">
        <f>'Verbrauch je Träger 2019'!I137-'Energiebedarf Sek.Stahl 2050'!H92-('Verbrauch je Träger 2019'!I137-'Energiebedarf Sek.stahl 2019'!H21)</f>
        <v>-2928.2400000000016</v>
      </c>
      <c r="I93" s="58">
        <f>'Verbrauch je Träger 2019'!J137-'Energiebedarf Sek.Stahl 2050'!I92-('Verbrauch je Träger 2019'!J137-'Energiebedarf Sek.stahl 2019'!I21)</f>
        <v>-2632.6533333333336</v>
      </c>
    </row>
    <row r="94" spans="3:9" x14ac:dyDescent="0.25">
      <c r="C94" s="9" t="str">
        <f t="shared" ref="C94:D106" si="3">C23</f>
        <v>Hungaria</v>
      </c>
      <c r="D94" s="9" t="str">
        <f t="shared" si="3"/>
        <v>Dunauijvaros</v>
      </c>
      <c r="E94" s="56">
        <f>'Verbrauch je Träger 2019'!F138-'Energiebedarf Sek.Stahl 2050'!E93-('Verbrauch je Träger 2019'!F138-'Energiebedarf Sek.stahl 2019'!E22)</f>
        <v>-1025.6959999999999</v>
      </c>
      <c r="F94" s="60">
        <f>'Verbrauch je Träger 2019'!G138-'Energiebedarf Sek.Stahl 2050'!F93-('Verbrauch je Träger 2019'!G138-'Energiebedarf Sek.stahl 2019'!F22)</f>
        <v>-1250.5920000000001</v>
      </c>
      <c r="G94" s="57">
        <f>'Verbrauch je Träger 2019'!H138-'Energiebedarf Sek.Stahl 2050'!G93-('Verbrauch je Träger 2019'!H138-'Energiebedarf Sek.stahl 2019'!G22)</f>
        <v>-1003.52</v>
      </c>
      <c r="H94" s="59">
        <f>'Verbrauch je Träger 2019'!I138-'Energiebedarf Sek.Stahl 2050'!H93-('Verbrauch je Träger 2019'!I138-'Energiebedarf Sek.stahl 2019'!H22)</f>
        <v>-780.86400000000003</v>
      </c>
      <c r="I94" s="58">
        <f>'Verbrauch je Träger 2019'!J138-'Energiebedarf Sek.Stahl 2050'!I93-('Verbrauch je Träger 2019'!J138-'Energiebedarf Sek.stahl 2019'!I22)</f>
        <v>-702.04088888888919</v>
      </c>
    </row>
    <row r="95" spans="3:9" x14ac:dyDescent="0.25">
      <c r="C95" s="9" t="str">
        <f t="shared" si="3"/>
        <v>Italy</v>
      </c>
      <c r="D95" s="9" t="str">
        <f t="shared" si="3"/>
        <v>Taranto</v>
      </c>
      <c r="E95" s="56">
        <f>'Verbrauch je Träger 2019'!F139-'Energiebedarf Sek.Stahl 2050'!E94-('Verbrauch je Träger 2019'!F139-'Energiebedarf Sek.stahl 2019'!E23)</f>
        <v>-5449.01</v>
      </c>
      <c r="F95" s="60">
        <f>'Verbrauch je Träger 2019'!G139-'Energiebedarf Sek.Stahl 2050'!F94-('Verbrauch je Träger 2019'!G139-'Energiebedarf Sek.stahl 2019'!F23)</f>
        <v>-6643.77</v>
      </c>
      <c r="G95" s="57">
        <f>'Verbrauch je Träger 2019'!H139-'Energiebedarf Sek.Stahl 2050'!G94-('Verbrauch je Träger 2019'!H139-'Energiebedarf Sek.stahl 2019'!G23)</f>
        <v>-5331.1999999999989</v>
      </c>
      <c r="H95" s="59">
        <f>'Verbrauch je Träger 2019'!I139-'Energiebedarf Sek.Stahl 2050'!H94-('Verbrauch je Träger 2019'!I139-'Energiebedarf Sek.stahl 2019'!H23)</f>
        <v>-4148.34</v>
      </c>
      <c r="I95" s="58">
        <f>'Verbrauch je Träger 2019'!J139-'Energiebedarf Sek.Stahl 2050'!I94-('Verbrauch je Träger 2019'!J139-'Energiebedarf Sek.stahl 2019'!I23)</f>
        <v>-3729.5922222222216</v>
      </c>
    </row>
    <row r="96" spans="3:9" x14ac:dyDescent="0.25">
      <c r="C96" s="9" t="str">
        <f t="shared" si="3"/>
        <v>Netherlands</v>
      </c>
      <c r="D96" s="9" t="str">
        <f t="shared" si="3"/>
        <v>Ijmuiden</v>
      </c>
      <c r="E96" s="56">
        <f>'Verbrauch je Träger 2019'!F140-'Energiebedarf Sek.Stahl 2050'!E95-('Verbrauch je Träger 2019'!F140-'Energiebedarf Sek.stahl 2019'!E24)</f>
        <v>-4368.8238999999994</v>
      </c>
      <c r="F96" s="60">
        <f>'Verbrauch je Träger 2019'!G140-'Energiebedarf Sek.Stahl 2050'!F95-('Verbrauch je Träger 2019'!G140-'Energiebedarf Sek.stahl 2019'!F24)</f>
        <v>-5326.7403000000013</v>
      </c>
      <c r="G96" s="57">
        <f>'Verbrauch je Träger 2019'!H140-'Energiebedarf Sek.Stahl 2050'!G95-('Verbrauch je Träger 2019'!H140-'Energiebedarf Sek.stahl 2019'!G24)</f>
        <v>-4274.3680000000004</v>
      </c>
      <c r="H96" s="59">
        <f>'Verbrauch je Träger 2019'!I140-'Energiebedarf Sek.Stahl 2050'!H95-('Verbrauch je Träger 2019'!I140-'Energiebedarf Sek.stahl 2019'!H24)</f>
        <v>-3325.9925999999996</v>
      </c>
      <c r="I96" s="58">
        <f>'Verbrauch je Träger 2019'!J140-'Energiebedarf Sek.Stahl 2050'!I95-('Verbrauch je Träger 2019'!J140-'Energiebedarf Sek.stahl 2019'!I24)</f>
        <v>-2990.2554111111112</v>
      </c>
    </row>
    <row r="97" spans="3:9" x14ac:dyDescent="0.25">
      <c r="C97" s="9" t="str">
        <f t="shared" si="3"/>
        <v>Poland</v>
      </c>
      <c r="D97" s="9" t="str">
        <f t="shared" si="3"/>
        <v>Krakow</v>
      </c>
      <c r="E97" s="56">
        <f>'Verbrauch je Träger 2019'!F141-'Energiebedarf Sek.Stahl 2050'!E96-('Verbrauch je Träger 2019'!F141-'Energiebedarf Sek.stahl 2019'!E25)</f>
        <v>-1746.8885</v>
      </c>
      <c r="F97" s="60">
        <f>'Verbrauch je Träger 2019'!G141-'Energiebedarf Sek.Stahl 2050'!F96-('Verbrauch je Träger 2019'!G141-'Energiebedarf Sek.stahl 2019'!F25)</f>
        <v>-2129.9145000000008</v>
      </c>
      <c r="G97" s="57">
        <f>'Verbrauch je Träger 2019'!H141-'Energiebedarf Sek.Stahl 2050'!G96-('Verbrauch je Träger 2019'!H141-'Energiebedarf Sek.stahl 2019'!G25)</f>
        <v>-1709.12</v>
      </c>
      <c r="H97" s="59">
        <f>'Verbrauch je Träger 2019'!I141-'Energiebedarf Sek.Stahl 2050'!H96-('Verbrauch je Träger 2019'!I141-'Energiebedarf Sek.stahl 2019'!H25)</f>
        <v>-1329.9090000000006</v>
      </c>
      <c r="I97" s="58">
        <f>'Verbrauch je Träger 2019'!J141-'Energiebedarf Sek.Stahl 2050'!I96-('Verbrauch je Träger 2019'!J141-'Energiebedarf Sek.stahl 2019'!I25)</f>
        <v>-1195.6633888888882</v>
      </c>
    </row>
    <row r="98" spans="3:9" x14ac:dyDescent="0.25">
      <c r="C98" s="9" t="str">
        <f t="shared" si="3"/>
        <v>Poland</v>
      </c>
      <c r="D98" s="9" t="str">
        <f t="shared" si="3"/>
        <v>Dabrowa Gornicza</v>
      </c>
      <c r="E98" s="56">
        <f>'Verbrauch je Träger 2019'!F142-'Energiebedarf Sek.Stahl 2050'!E97-('Verbrauch je Träger 2019'!F142-'Energiebedarf Sek.stahl 2019'!E26)</f>
        <v>-1746.8885</v>
      </c>
      <c r="F98" s="60">
        <f>'Verbrauch je Träger 2019'!G142-'Energiebedarf Sek.Stahl 2050'!F97-('Verbrauch je Träger 2019'!G142-'Energiebedarf Sek.stahl 2019'!F26)</f>
        <v>-2129.9145000000008</v>
      </c>
      <c r="G98" s="57">
        <f>'Verbrauch je Träger 2019'!H142-'Energiebedarf Sek.Stahl 2050'!G97-('Verbrauch je Träger 2019'!H142-'Energiebedarf Sek.stahl 2019'!G26)</f>
        <v>-1709.12</v>
      </c>
      <c r="H98" s="59">
        <f>'Verbrauch je Träger 2019'!I142-'Energiebedarf Sek.Stahl 2050'!H97-('Verbrauch je Träger 2019'!I142-'Energiebedarf Sek.stahl 2019'!H26)</f>
        <v>-1329.9090000000006</v>
      </c>
      <c r="I98" s="58">
        <f>'Verbrauch je Träger 2019'!J142-'Energiebedarf Sek.Stahl 2050'!I97-('Verbrauch je Träger 2019'!J142-'Energiebedarf Sek.stahl 2019'!I26)</f>
        <v>-1195.6633888888882</v>
      </c>
    </row>
    <row r="99" spans="3:9" x14ac:dyDescent="0.25">
      <c r="C99" s="9" t="str">
        <f t="shared" si="3"/>
        <v>Romania</v>
      </c>
      <c r="D99" s="9" t="str">
        <f t="shared" si="3"/>
        <v>Galati</v>
      </c>
      <c r="E99" s="56">
        <f>'Verbrauch je Träger 2019'!F143-'Energiebedarf Sek.Stahl 2050'!E98-('Verbrauch je Träger 2019'!F143-'Energiebedarf Sek.stahl 2019'!E27)</f>
        <v>-1314.1729999999998</v>
      </c>
      <c r="F99" s="60">
        <f>'Verbrauch je Träger 2019'!G143-'Energiebedarf Sek.Stahl 2050'!F98-('Verbrauch je Träger 2019'!G143-'Energiebedarf Sek.stahl 2019'!F27)</f>
        <v>-1602.3209999999999</v>
      </c>
      <c r="G99" s="57">
        <f>'Verbrauch je Träger 2019'!H143-'Energiebedarf Sek.Stahl 2050'!G98-('Verbrauch je Träger 2019'!H143-'Energiebedarf Sek.stahl 2019'!G27)</f>
        <v>-1285.7599999999998</v>
      </c>
      <c r="H99" s="59">
        <f>'Verbrauch je Träger 2019'!I143-'Energiebedarf Sek.Stahl 2050'!H98-('Verbrauch je Träger 2019'!I143-'Energiebedarf Sek.stahl 2019'!H27)</f>
        <v>-1000.4819999999995</v>
      </c>
      <c r="I99" s="58">
        <f>'Verbrauch je Träger 2019'!J143-'Energiebedarf Sek.Stahl 2050'!I98-('Verbrauch je Träger 2019'!J143-'Energiebedarf Sek.stahl 2019'!I27)</f>
        <v>-899.4898888888888</v>
      </c>
    </row>
    <row r="100" spans="3:9" x14ac:dyDescent="0.25">
      <c r="C100" s="9" t="str">
        <f t="shared" si="3"/>
        <v>Slovakia</v>
      </c>
      <c r="D100" s="9" t="str">
        <f t="shared" si="3"/>
        <v>Kosice</v>
      </c>
      <c r="E100" s="56">
        <f>'Verbrauch je Träger 2019'!F144-'Energiebedarf Sek.Stahl 2050'!E99-('Verbrauch je Träger 2019'!F144-'Energiebedarf Sek.stahl 2019'!E28)</f>
        <v>-2884.7700000000004</v>
      </c>
      <c r="F100" s="60">
        <f>'Verbrauch je Träger 2019'!G144-'Energiebedarf Sek.Stahl 2050'!F99-('Verbrauch je Träger 2019'!G144-'Energiebedarf Sek.stahl 2019'!F28)</f>
        <v>-3517.2900000000009</v>
      </c>
      <c r="G100" s="57">
        <f>'Verbrauch je Träger 2019'!H144-'Energiebedarf Sek.Stahl 2050'!G99-('Verbrauch je Träger 2019'!H144-'Energiebedarf Sek.stahl 2019'!G28)</f>
        <v>-2822.3999999999996</v>
      </c>
      <c r="H100" s="59">
        <f>'Verbrauch je Träger 2019'!I144-'Energiebedarf Sek.Stahl 2050'!H99-('Verbrauch je Träger 2019'!I144-'Energiebedarf Sek.stahl 2019'!H28)</f>
        <v>-2196.1799999999994</v>
      </c>
      <c r="I100" s="58">
        <f>'Verbrauch je Träger 2019'!J144-'Energiebedarf Sek.Stahl 2050'!I99-('Verbrauch je Träger 2019'!J144-'Energiebedarf Sek.stahl 2019'!I28)</f>
        <v>-1974.4899999999998</v>
      </c>
    </row>
    <row r="101" spans="3:9" x14ac:dyDescent="0.25">
      <c r="C101" s="9" t="str">
        <f t="shared" si="3"/>
        <v>Spain</v>
      </c>
      <c r="D101" s="9" t="str">
        <f t="shared" si="3"/>
        <v>Gijon</v>
      </c>
      <c r="E101" s="56">
        <f>'Verbrauch je Träger 2019'!F145-'Energiebedarf Sek.Stahl 2050'!E100-('Verbrauch je Träger 2019'!F145-'Energiebedarf Sek.stahl 2019'!E29)</f>
        <v>-1522.5174999999999</v>
      </c>
      <c r="F101" s="60">
        <f>'Verbrauch je Träger 2019'!G145-'Energiebedarf Sek.Stahl 2050'!F100-('Verbrauch je Träger 2019'!G145-'Energiebedarf Sek.stahl 2019'!F29)</f>
        <v>-1856.3474999999999</v>
      </c>
      <c r="G101" s="57">
        <f>'Verbrauch je Träger 2019'!H145-'Energiebedarf Sek.Stahl 2050'!G100-('Verbrauch je Träger 2019'!H145-'Energiebedarf Sek.stahl 2019'!G29)</f>
        <v>-1489.6</v>
      </c>
      <c r="H101" s="59">
        <f>'Verbrauch je Träger 2019'!I145-'Energiebedarf Sek.Stahl 2050'!H100-('Verbrauch je Träger 2019'!I145-'Energiebedarf Sek.stahl 2019'!H29)</f>
        <v>-1159.0950000000003</v>
      </c>
      <c r="I101" s="58">
        <f>'Verbrauch je Träger 2019'!J145-'Energiebedarf Sek.Stahl 2050'!I100-('Verbrauch je Träger 2019'!J145-'Energiebedarf Sek.stahl 2019'!I29)</f>
        <v>-1042.0919444444444</v>
      </c>
    </row>
    <row r="102" spans="3:9" x14ac:dyDescent="0.25">
      <c r="C102" s="9" t="str">
        <f t="shared" si="3"/>
        <v>Spain</v>
      </c>
      <c r="D102" s="9" t="str">
        <f t="shared" si="3"/>
        <v>Aviles</v>
      </c>
      <c r="E102" s="56">
        <f>'Verbrauch je Träger 2019'!F146-'Energiebedarf Sek.Stahl 2050'!E101-('Verbrauch je Träger 2019'!F146-'Energiebedarf Sek.stahl 2019'!E30)</f>
        <v>-1522.5174999999999</v>
      </c>
      <c r="F102" s="60">
        <f>'Verbrauch je Träger 2019'!G146-'Energiebedarf Sek.Stahl 2050'!F101-('Verbrauch je Träger 2019'!G146-'Energiebedarf Sek.stahl 2019'!F30)</f>
        <v>-1856.3474999999999</v>
      </c>
      <c r="G102" s="57">
        <f>'Verbrauch je Träger 2019'!H146-'Energiebedarf Sek.Stahl 2050'!G101-('Verbrauch je Träger 2019'!H146-'Energiebedarf Sek.stahl 2019'!G30)</f>
        <v>-1489.6</v>
      </c>
      <c r="H102" s="59">
        <f>'Verbrauch je Träger 2019'!I146-'Energiebedarf Sek.Stahl 2050'!H101-('Verbrauch je Träger 2019'!I146-'Energiebedarf Sek.stahl 2019'!H30)</f>
        <v>-1159.0950000000003</v>
      </c>
      <c r="I102" s="58">
        <f>'Verbrauch je Träger 2019'!J146-'Energiebedarf Sek.Stahl 2050'!I101-('Verbrauch je Träger 2019'!J146-'Energiebedarf Sek.stahl 2019'!I30)</f>
        <v>-1042.0919444444444</v>
      </c>
    </row>
    <row r="103" spans="3:9" x14ac:dyDescent="0.25">
      <c r="C103" s="9" t="str">
        <f t="shared" si="3"/>
        <v>Sweden</v>
      </c>
      <c r="D103" s="9" t="str">
        <f t="shared" si="3"/>
        <v>Lulea</v>
      </c>
      <c r="E103" s="56">
        <f>'Verbrauch je Träger 2019'!F147-'Energiebedarf Sek.Stahl 2050'!E102-('Verbrauch je Träger 2019'!F147-'Energiebedarf Sek.stahl 2019'!E31)</f>
        <v>-1474.4380000000001</v>
      </c>
      <c r="F103" s="60">
        <f>'Verbrauch je Träger 2019'!G147-'Energiebedarf Sek.Stahl 2050'!F102-('Verbrauch je Träger 2019'!G147-'Energiebedarf Sek.stahl 2019'!F31)</f>
        <v>-1797.7260000000006</v>
      </c>
      <c r="G103" s="57">
        <f>'Verbrauch je Träger 2019'!H147-'Energiebedarf Sek.Stahl 2050'!G102-('Verbrauch je Träger 2019'!H147-'Energiebedarf Sek.stahl 2019'!G31)</f>
        <v>-1442.56</v>
      </c>
      <c r="H103" s="59">
        <f>'Verbrauch je Träger 2019'!I147-'Energiebedarf Sek.Stahl 2050'!H102-('Verbrauch je Träger 2019'!I147-'Energiebedarf Sek.stahl 2019'!H31)</f>
        <v>-1122.4919999999997</v>
      </c>
      <c r="I103" s="58">
        <f>'Verbrauch je Träger 2019'!J147-'Energiebedarf Sek.Stahl 2050'!I102-('Verbrauch je Träger 2019'!J147-'Energiebedarf Sek.stahl 2019'!I31)</f>
        <v>-1009.1837777777778</v>
      </c>
    </row>
    <row r="104" spans="3:9" x14ac:dyDescent="0.25">
      <c r="C104" s="9" t="str">
        <f t="shared" si="3"/>
        <v>Sweden</v>
      </c>
      <c r="D104" s="9" t="str">
        <f t="shared" si="3"/>
        <v>Oxeloesund</v>
      </c>
      <c r="E104" s="56">
        <f>'Verbrauch je Träger 2019'!F148-'Energiebedarf Sek.Stahl 2050'!E103-('Verbrauch je Träger 2019'!F148-'Energiebedarf Sek.stahl 2019'!E32)</f>
        <v>-961.59000000000015</v>
      </c>
      <c r="F104" s="60">
        <f>'Verbrauch je Träger 2019'!G148-'Energiebedarf Sek.Stahl 2050'!F103-('Verbrauch je Träger 2019'!G148-'Energiebedarf Sek.stahl 2019'!F32)</f>
        <v>-1172.4300000000003</v>
      </c>
      <c r="G104" s="57">
        <f>'Verbrauch je Träger 2019'!H148-'Energiebedarf Sek.Stahl 2050'!G103-('Verbrauch je Träger 2019'!H148-'Energiebedarf Sek.stahl 2019'!G32)</f>
        <v>-940.80000000000018</v>
      </c>
      <c r="H104" s="59">
        <f>'Verbrauch je Träger 2019'!I148-'Energiebedarf Sek.Stahl 2050'!H103-('Verbrauch je Träger 2019'!I148-'Energiebedarf Sek.stahl 2019'!H32)</f>
        <v>-732.0600000000004</v>
      </c>
      <c r="I104" s="58">
        <f>'Verbrauch je Träger 2019'!J148-'Energiebedarf Sek.Stahl 2050'!I103-('Verbrauch je Träger 2019'!J148-'Energiebedarf Sek.stahl 2019'!I32)</f>
        <v>-658.16333333333341</v>
      </c>
    </row>
    <row r="105" spans="3:9" x14ac:dyDescent="0.25">
      <c r="C105" s="9" t="str">
        <f t="shared" si="3"/>
        <v>United Kingdom</v>
      </c>
      <c r="D105" s="9" t="str">
        <f t="shared" si="3"/>
        <v>Port Talbot</v>
      </c>
      <c r="E105" s="56">
        <f>'Verbrauch je Träger 2019'!F149-'Energiebedarf Sek.Stahl 2050'!E104-('Verbrauch je Träger 2019'!F149-'Energiebedarf Sek.stahl 2019'!E33)</f>
        <v>-2426.4121000000005</v>
      </c>
      <c r="F105" s="60">
        <f>'Verbrauch je Träger 2019'!G149-'Energiebedarf Sek.Stahl 2050'!F104-('Verbrauch je Träger 2019'!G149-'Energiebedarf Sek.stahl 2019'!F33)</f>
        <v>-2958.431700000001</v>
      </c>
      <c r="G105" s="57">
        <f>'Verbrauch je Träger 2019'!H149-'Energiebedarf Sek.Stahl 2050'!G104-('Verbrauch je Träger 2019'!H149-'Energiebedarf Sek.stahl 2019'!G33)</f>
        <v>-2373.9520000000002</v>
      </c>
      <c r="H105" s="59">
        <f>'Verbrauch je Träger 2019'!I149-'Energiebedarf Sek.Stahl 2050'!H104-('Verbrauch je Träger 2019'!I149-'Energiebedarf Sek.stahl 2019'!H33)</f>
        <v>-1847.2314000000015</v>
      </c>
      <c r="I105" s="58">
        <f>'Verbrauch je Träger 2019'!J149-'Energiebedarf Sek.Stahl 2050'!I104-('Verbrauch je Träger 2019'!J149-'Energiebedarf Sek.stahl 2019'!I33)</f>
        <v>-1660.765477777778</v>
      </c>
    </row>
    <row r="106" spans="3:9" x14ac:dyDescent="0.25">
      <c r="C106" s="9" t="str">
        <f t="shared" si="3"/>
        <v>United Kingdom</v>
      </c>
      <c r="D106" s="9" t="str">
        <f t="shared" si="3"/>
        <v>Scunthorpe</v>
      </c>
      <c r="E106" s="56">
        <f>'Verbrauch je Träger 2019'!F150-'Energiebedarf Sek.Stahl 2050'!E105-('Verbrauch je Träger 2019'!F150-'Energiebedarf Sek.stahl 2019'!E34)</f>
        <v>-1794.9679999999998</v>
      </c>
      <c r="F106" s="60">
        <f>'Verbrauch je Träger 2019'!G150-'Energiebedarf Sek.Stahl 2050'!F105-('Verbrauch je Träger 2019'!G150-'Energiebedarf Sek.stahl 2019'!F34)</f>
        <v>-2188.5360000000001</v>
      </c>
      <c r="G106" s="57">
        <f>'Verbrauch je Träger 2019'!H150-'Energiebedarf Sek.Stahl 2050'!G105-('Verbrauch je Träger 2019'!H150-'Energiebedarf Sek.stahl 2019'!G34)</f>
        <v>-1756.1599999999999</v>
      </c>
      <c r="H106" s="59">
        <f>'Verbrauch je Träger 2019'!I150-'Energiebedarf Sek.Stahl 2050'!H105-('Verbrauch je Träger 2019'!I150-'Energiebedarf Sek.stahl 2019'!H34)</f>
        <v>-1366.5119999999997</v>
      </c>
      <c r="I106" s="58">
        <f>'Verbrauch je Träger 2019'!J150-'Energiebedarf Sek.Stahl 2050'!I105-('Verbrauch je Träger 2019'!J150-'Energiebedarf Sek.stahl 2019'!I34)</f>
        <v>-1228.5715555555553</v>
      </c>
    </row>
  </sheetData>
  <mergeCells count="9">
    <mergeCell ref="E76:F76"/>
    <mergeCell ref="G76:I76"/>
    <mergeCell ref="C3:I3"/>
    <mergeCell ref="C39:I39"/>
    <mergeCell ref="C74:I74"/>
    <mergeCell ref="E5:F5"/>
    <mergeCell ref="G5:I5"/>
    <mergeCell ref="E41:F41"/>
    <mergeCell ref="G41:I4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I76"/>
  <sheetViews>
    <sheetView workbookViewId="0">
      <selection activeCell="C3" sqref="C3:I3"/>
    </sheetView>
  </sheetViews>
  <sheetFormatPr baseColWidth="10" defaultRowHeight="15" x14ac:dyDescent="0.25"/>
  <cols>
    <col min="3" max="3" width="18.7109375" customWidth="1"/>
    <col min="4" max="4" width="23" customWidth="1"/>
    <col min="5" max="5" width="21.7109375" customWidth="1"/>
    <col min="6" max="6" width="24.140625" customWidth="1"/>
    <col min="7" max="7" width="24.85546875" customWidth="1"/>
    <col min="8" max="8" width="24.5703125" customWidth="1"/>
    <col min="9" max="9" width="25.42578125" customWidth="1"/>
  </cols>
  <sheetData>
    <row r="3" spans="3:9" ht="21" x14ac:dyDescent="0.35">
      <c r="C3" s="83" t="s">
        <v>130</v>
      </c>
      <c r="D3" s="83"/>
      <c r="E3" s="83"/>
      <c r="F3" s="83"/>
      <c r="G3" s="83"/>
      <c r="H3" s="83"/>
      <c r="I3" s="83"/>
    </row>
    <row r="5" spans="3:9" ht="15.75" x14ac:dyDescent="0.25">
      <c r="E5" s="91" t="s">
        <v>47</v>
      </c>
      <c r="F5" s="91"/>
      <c r="G5" s="91" t="s">
        <v>43</v>
      </c>
      <c r="H5" s="91"/>
      <c r="I5" s="91"/>
    </row>
    <row r="6" spans="3:9" x14ac:dyDescent="0.25">
      <c r="C6" s="17" t="s">
        <v>57</v>
      </c>
      <c r="D6" s="17" t="s">
        <v>58</v>
      </c>
      <c r="E6" s="75" t="str">
        <f>Studienliste!$F$17</f>
        <v>ISI-05 13</v>
      </c>
      <c r="F6" s="76" t="s">
        <v>51</v>
      </c>
      <c r="G6" s="77" t="str">
        <f>Studienliste!$F$10</f>
        <v>OTTO-01 17</v>
      </c>
      <c r="H6" s="78" t="str">
        <f>Studienliste!$F$8</f>
        <v>TUD-02 20</v>
      </c>
      <c r="I6" s="79" t="str">
        <f>F6</f>
        <v>anderes Projekt</v>
      </c>
    </row>
    <row r="7" spans="3:9" x14ac:dyDescent="0.25">
      <c r="C7" s="9" t="str">
        <f>'Produktion je Standort'!C6</f>
        <v>Austria</v>
      </c>
      <c r="D7" s="9" t="str">
        <f>'Produktion je Standort'!D6</f>
        <v>Donawitz</v>
      </c>
      <c r="E7" s="56">
        <f>'Gesamtenergie 2019'!E7*(1+Sekundäranteil!E$27)</f>
        <v>25879.21175499841</v>
      </c>
      <c r="F7" s="60">
        <f>'Gesamtenergie 2019'!F7*(1+Sekundäranteil!E$27)</f>
        <v>31553.535537924468</v>
      </c>
      <c r="G7" s="57">
        <f>'Gesamtenergie 2019'!G7*(1+Sekundäranteil!E$27)</f>
        <v>25319.691780387173</v>
      </c>
      <c r="H7" s="59">
        <f>'Gesamtenergie 2019'!H7*(1+Sekundäranteil!E$27)</f>
        <v>19701.885166613771</v>
      </c>
      <c r="I7" s="58">
        <f>'Gesamtenergie 2019'!I7*(1+Sekundäranteil!E$27)</f>
        <v>17713.108780986633</v>
      </c>
    </row>
    <row r="8" spans="3:9" x14ac:dyDescent="0.25">
      <c r="C8" s="9" t="str">
        <f>'Produktion je Standort'!C7</f>
        <v>Austria</v>
      </c>
      <c r="D8" s="9" t="str">
        <f>'Produktion je Standort'!D7</f>
        <v>Linz</v>
      </c>
      <c r="E8" s="56">
        <f>'Gesamtenergie 2019'!E8*(1+Sekundäranteil!E$27)</f>
        <v>25879.21175499841</v>
      </c>
      <c r="F8" s="60">
        <f>'Gesamtenergie 2019'!F8*(1+Sekundäranteil!E$27)</f>
        <v>31553.535537924468</v>
      </c>
      <c r="G8" s="57">
        <f>'Gesamtenergie 2019'!G8*(1+Sekundäranteil!E$27)</f>
        <v>25319.691780387173</v>
      </c>
      <c r="H8" s="59">
        <f>'Gesamtenergie 2019'!H8*(1+Sekundäranteil!E$27)</f>
        <v>19701.885166613771</v>
      </c>
      <c r="I8" s="58">
        <f>'Gesamtenergie 2019'!I8*(1+Sekundäranteil!E$27)</f>
        <v>17713.108780986633</v>
      </c>
    </row>
    <row r="9" spans="3:9" x14ac:dyDescent="0.25">
      <c r="C9" s="9" t="str">
        <f>'Produktion je Standort'!C8</f>
        <v>Belgium</v>
      </c>
      <c r="D9" s="9" t="str">
        <f>'Produktion je Standort'!D8</f>
        <v>Ghent</v>
      </c>
      <c r="E9" s="56">
        <f>'Gesamtenergie 2019'!E9*(1+Sekundäranteil!E$27)</f>
        <v>37381.845763249759</v>
      </c>
      <c r="F9" s="60">
        <f>'Gesamtenergie 2019'!F9*(1+Sekundäranteil!E$27)</f>
        <v>45578.258330688674</v>
      </c>
      <c r="G9" s="57">
        <f>'Gesamtenergie 2019'!G9*(1+Sekundäranteil!E$27)</f>
        <v>36573.633767058069</v>
      </c>
      <c r="H9" s="59">
        <f>'Gesamtenergie 2019'!H9*(1+Sekundäranteil!E$27)</f>
        <v>28458.858774992066</v>
      </c>
      <c r="I9" s="58">
        <f>'Gesamtenergie 2019'!I9*(1+Sekundäranteil!E$27)</f>
        <v>25586.123206036878</v>
      </c>
    </row>
    <row r="10" spans="3:9" x14ac:dyDescent="0.25">
      <c r="C10" s="9" t="str">
        <f>'Produktion je Standort'!C9</f>
        <v>Czech Republic</v>
      </c>
      <c r="D10" s="9" t="str">
        <f>'Produktion je Standort'!D9</f>
        <v>Trinec</v>
      </c>
      <c r="E10" s="56">
        <f>'Gesamtenergie 2019'!E10*(1+Sekundäranteil!E$27)</f>
        <v>17716.937175499839</v>
      </c>
      <c r="F10" s="60">
        <f>'Gesamtenergie 2019'!F10*(1+Sekundäranteil!E$27)</f>
        <v>21601.585553792447</v>
      </c>
      <c r="G10" s="57">
        <f>'Gesamtenergie 2019'!G10*(1+Sekundäranteil!E$27)</f>
        <v>17333.889178038713</v>
      </c>
      <c r="H10" s="59">
        <f>'Gesamtenergie 2019'!H10*(1+Sekundäranteil!E$27)</f>
        <v>13487.932516661376</v>
      </c>
      <c r="I10" s="58">
        <f>'Gesamtenergie 2019'!I10*(1+Sekundäranteil!E$27)</f>
        <v>12126.413989209774</v>
      </c>
    </row>
    <row r="11" spans="3:9" x14ac:dyDescent="0.25">
      <c r="C11" s="9" t="str">
        <f>'Produktion je Standort'!C10</f>
        <v>Finland</v>
      </c>
      <c r="D11" s="9" t="str">
        <f>'Produktion je Standort'!D10</f>
        <v>Raahe</v>
      </c>
      <c r="E11" s="56">
        <f>'Gesamtenergie 2019'!E11*(1+Sekundäranteil!E$27)</f>
        <v>17833.541098064106</v>
      </c>
      <c r="F11" s="60">
        <f>'Gesamtenergie 2019'!F11*(1+Sekundäranteil!E$27)</f>
        <v>21743.756267851477</v>
      </c>
      <c r="G11" s="57">
        <f>'Gesamtenergie 2019'!G11*(1+Sekundäranteil!E$27)</f>
        <v>17447.972072357978</v>
      </c>
      <c r="H11" s="59">
        <f>'Gesamtenergie 2019'!H11*(1+Sekundäranteil!E$27)</f>
        <v>13576.703268803554</v>
      </c>
      <c r="I11" s="58">
        <f>'Gesamtenergie 2019'!I11*(1+Sekundäranteil!E$27)</f>
        <v>12206.223914806586</v>
      </c>
    </row>
    <row r="12" spans="3:9" x14ac:dyDescent="0.25">
      <c r="C12" s="9" t="str">
        <f>'Produktion je Standort'!C11</f>
        <v>France</v>
      </c>
      <c r="D12" s="9" t="str">
        <f>'Produktion je Standort'!D11</f>
        <v>Fos-Sur-Mer</v>
      </c>
      <c r="E12" s="56">
        <f>'Gesamtenergie 2019'!E12*(1+Sekundäranteil!E$27)</f>
        <v>25721.453506823229</v>
      </c>
      <c r="F12" s="60">
        <f>'Gesamtenergie 2019'!F12*(1+Sekundäranteil!E$27)</f>
        <v>31361.186924785779</v>
      </c>
      <c r="G12" s="57">
        <f>'Gesamtenergie 2019'!G12*(1+Sekundäranteil!E$27)</f>
        <v>25165.344335131704</v>
      </c>
      <c r="H12" s="59">
        <f>'Gesamtenergie 2019'!H12*(1+Sekundäranteil!E$27)</f>
        <v>19581.783560774358</v>
      </c>
      <c r="I12" s="58">
        <f>'Gesamtenergie 2019'!I12*(1+Sekundäranteil!E$27)</f>
        <v>17605.130646355654</v>
      </c>
    </row>
    <row r="13" spans="3:9" x14ac:dyDescent="0.25">
      <c r="C13" s="9" t="str">
        <f>'Produktion je Standort'!C12</f>
        <v>France</v>
      </c>
      <c r="D13" s="9" t="str">
        <f>'Produktion je Standort'!D12</f>
        <v>Dunkerque</v>
      </c>
      <c r="E13" s="56">
        <f>'Gesamtenergie 2019'!E13*(1+Sekundäranteil!E$27)</f>
        <v>46984.521739130432</v>
      </c>
      <c r="F13" s="60">
        <f>'Gesamtenergie 2019'!F13*(1+Sekundäranteil!E$27)</f>
        <v>57286.434782608696</v>
      </c>
      <c r="G13" s="57">
        <f>'Gesamtenergie 2019'!G13*(1+Sekundäranteil!E$27)</f>
        <v>45968.695652173905</v>
      </c>
      <c r="H13" s="59">
        <f>'Gesamtenergie 2019'!H13*(1+Sekundäranteil!E$27)</f>
        <v>35769.391304347831</v>
      </c>
      <c r="I13" s="58">
        <f>'Gesamtenergie 2019'!I13*(1+Sekundäranteil!E$27)</f>
        <v>32158.705314009658</v>
      </c>
    </row>
    <row r="14" spans="3:9" x14ac:dyDescent="0.25">
      <c r="C14" s="9" t="str">
        <f>'Produktion je Standort'!C13</f>
        <v>Germany</v>
      </c>
      <c r="D14" s="9" t="str">
        <f>'Produktion je Standort'!D13</f>
        <v>Bremen</v>
      </c>
      <c r="E14" s="56">
        <f>'Gesamtenergie 2019'!E14*(1+Sekundäranteil!E$27)</f>
        <v>22634.879086004439</v>
      </c>
      <c r="F14" s="60">
        <f>'Gesamtenergie 2019'!F14*(1+Sekundäranteil!E$27)</f>
        <v>27597.844493811488</v>
      </c>
      <c r="G14" s="57">
        <f>'Gesamtenergie 2019'!G14*(1+Sekundäranteil!E$27)</f>
        <v>22145.503014915896</v>
      </c>
      <c r="H14" s="59">
        <f>'Gesamtenergie 2019'!H14*(1+Sekundäranteil!E$27)</f>
        <v>17231.969533481435</v>
      </c>
      <c r="I14" s="58">
        <f>'Gesamtenergie 2019'!I14*(1+Sekundäranteil!E$27)</f>
        <v>15492.514968792973</v>
      </c>
    </row>
    <row r="15" spans="3:9" x14ac:dyDescent="0.25">
      <c r="C15" s="9" t="str">
        <f>'Produktion je Standort'!C14</f>
        <v>Germany</v>
      </c>
      <c r="D15" s="9" t="str">
        <f>'Produktion je Standort'!D14</f>
        <v>Voelklingen</v>
      </c>
      <c r="E15" s="56">
        <f>'Gesamtenergie 2019'!E15*(1+Sekundäranteil!E$27)</f>
        <v>19081.888974928592</v>
      </c>
      <c r="F15" s="60">
        <f>'Gesamtenergie 2019'!F15*(1+Sekundäranteil!E$27)</f>
        <v>23265.819206601078</v>
      </c>
      <c r="G15" s="57">
        <f>'Gesamtenergie 2019'!G15*(1+Sekundäranteil!E$27)</f>
        <v>18669.330117423036</v>
      </c>
      <c r="H15" s="59">
        <f>'Gesamtenergie 2019'!H15*(1+Sekundäranteil!E$27)</f>
        <v>14527.072497619802</v>
      </c>
      <c r="I15" s="58">
        <f>'Gesamtenergie 2019'!I15*(1+Sekundäranteil!E$27)</f>
        <v>13060.659588843046</v>
      </c>
    </row>
    <row r="16" spans="3:9" x14ac:dyDescent="0.25">
      <c r="C16" s="9" t="str">
        <f>'Produktion je Standort'!C15</f>
        <v>Germany</v>
      </c>
      <c r="D16" s="9" t="str">
        <f>'Produktion je Standort'!D15</f>
        <v>Eisenhuettenstadt</v>
      </c>
      <c r="E16" s="56">
        <f>'Gesamtenergie 2019'!E16*(1+Sekundäranteil!E$27)</f>
        <v>14746.966677245317</v>
      </c>
      <c r="F16" s="60">
        <f>'Gesamtenergie 2019'!F16*(1+Sekundäranteil!E$27)</f>
        <v>17980.413836877182</v>
      </c>
      <c r="G16" s="57">
        <f>'Gesamtenergie 2019'!G16*(1+Sekundäranteil!E$27)</f>
        <v>14428.130752142173</v>
      </c>
      <c r="H16" s="59">
        <f>'Gesamtenergie 2019'!H16*(1+Sekundäranteil!E$27)</f>
        <v>11226.889241510631</v>
      </c>
      <c r="I16" s="58">
        <f>'Gesamtenergie 2019'!I16*(1+Sekundäranteil!E$27)</f>
        <v>10093.608237243907</v>
      </c>
    </row>
    <row r="17" spans="3:9" x14ac:dyDescent="0.25">
      <c r="C17" s="9" t="str">
        <f>'Produktion je Standort'!C16</f>
        <v>Germany</v>
      </c>
      <c r="D17" s="9" t="str">
        <f>'Produktion je Standort'!D16</f>
        <v>Duisburg-Huckingen</v>
      </c>
      <c r="E17" s="56">
        <f>'Gesamtenergie 2019'!E17*(1+Sekundäranteil!E$27)</f>
        <v>34295.27134243097</v>
      </c>
      <c r="F17" s="60">
        <f>'Gesamtenergie 2019'!F17*(1+Sekundäranteil!E$27)</f>
        <v>41814.915899714375</v>
      </c>
      <c r="G17" s="57">
        <f>'Gesamtenergie 2019'!G17*(1+Sekundäranteil!E$27)</f>
        <v>33553.792446842264</v>
      </c>
      <c r="H17" s="59">
        <f>'Gesamtenergie 2019'!H17*(1+Sekundäranteil!E$27)</f>
        <v>26109.044747699143</v>
      </c>
      <c r="I17" s="58">
        <f>'Gesamtenergie 2019'!I17*(1+Sekundäranteil!E$27)</f>
        <v>23473.507528474205</v>
      </c>
    </row>
    <row r="18" spans="3:9" x14ac:dyDescent="0.25">
      <c r="C18" s="9" t="str">
        <f>'Produktion je Standort'!C17</f>
        <v>Germany</v>
      </c>
      <c r="D18" s="9" t="str">
        <f>'Produktion je Standort'!D17</f>
        <v>Duisburg-Beeckerwerth</v>
      </c>
      <c r="E18" s="56">
        <f>'Gesamtenergie 2019'!E18*(1+Sekundäranteil!E$27)</f>
        <v>41154.325610917171</v>
      </c>
      <c r="F18" s="60">
        <f>'Gesamtenergie 2019'!F18*(1+Sekundäranteil!E$27)</f>
        <v>50177.899079657247</v>
      </c>
      <c r="G18" s="57">
        <f>'Gesamtenergie 2019'!G18*(1+Sekundäranteil!E$27)</f>
        <v>40264.550936210719</v>
      </c>
      <c r="H18" s="59">
        <f>'Gesamtenergie 2019'!H18*(1+Sekundäranteil!E$27)</f>
        <v>31330.85369723897</v>
      </c>
      <c r="I18" s="58">
        <f>'Gesamtenergie 2019'!I18*(1+Sekundäranteil!E$27)</f>
        <v>28168.209034169042</v>
      </c>
    </row>
    <row r="19" spans="3:9" x14ac:dyDescent="0.25">
      <c r="C19" s="9" t="str">
        <f>'Produktion je Standort'!C18</f>
        <v>Germany</v>
      </c>
      <c r="D19" s="9" t="str">
        <f>'Produktion je Standort'!D18</f>
        <v>Salzgitter</v>
      </c>
      <c r="E19" s="56">
        <f>'Gesamtenergie 2019'!E19*(1+Sekundäranteil!E$27)</f>
        <v>31551.649635036491</v>
      </c>
      <c r="F19" s="60">
        <f>'Gesamtenergie 2019'!F19*(1+Sekundäranteil!E$27)</f>
        <v>38469.722627737225</v>
      </c>
      <c r="G19" s="57">
        <f>'Gesamtenergie 2019'!G19*(1+Sekundäranteil!E$27)</f>
        <v>30869.489051094883</v>
      </c>
      <c r="H19" s="59">
        <f>'Gesamtenergie 2019'!H19*(1+Sekundäranteil!E$27)</f>
        <v>24020.321167883212</v>
      </c>
      <c r="I19" s="58">
        <f>'Gesamtenergie 2019'!I19*(1+Sekundäranteil!E$27)</f>
        <v>21595.626926196266</v>
      </c>
    </row>
    <row r="20" spans="3:9" x14ac:dyDescent="0.25">
      <c r="C20" s="9" t="str">
        <f>'Produktion je Standort'!C19</f>
        <v>Germany</v>
      </c>
      <c r="D20" s="9" t="str">
        <f>'Produktion je Standort'!D19</f>
        <v>Dillingen</v>
      </c>
      <c r="E20" s="56">
        <f>'Gesamtenergie 2019'!E20*(1+Sekundäranteil!E$27)</f>
        <v>16009.032662646776</v>
      </c>
      <c r="F20" s="60">
        <f>'Gesamtenergie 2019'!F20*(1+Sekundäranteil!E$27)</f>
        <v>19519.202741986668</v>
      </c>
      <c r="G20" s="57">
        <f>'Gesamtenergie 2019'!G20*(1+Sekundäranteil!E$27)</f>
        <v>15662.910314185972</v>
      </c>
      <c r="H20" s="59">
        <f>'Gesamtenergie 2019'!H20*(1+Sekundäranteil!E$27)</f>
        <v>12187.70208822596</v>
      </c>
      <c r="I20" s="58">
        <f>'Gesamtenergie 2019'!I20*(1+Sekundäranteil!E$27)</f>
        <v>10957.433314291759</v>
      </c>
    </row>
    <row r="21" spans="3:9" x14ac:dyDescent="0.25">
      <c r="C21" s="9" t="str">
        <f>'Produktion je Standort'!C20</f>
        <v>Germany</v>
      </c>
      <c r="D21" s="9" t="str">
        <f>'Produktion je Standort'!D20</f>
        <v>Duisburg</v>
      </c>
      <c r="E21" s="56">
        <f>'Gesamtenergie 2019'!E21*(1+Sekundäranteil!E$27)</f>
        <v>7682.1407807045371</v>
      </c>
      <c r="F21" s="60">
        <f>'Gesamtenergie 2019'!F21*(1+Sekundäranteil!E$27)</f>
        <v>9366.5411615360208</v>
      </c>
      <c r="G21" s="57">
        <f>'Gesamtenergie 2019'!G21*(1+Sekundäranteil!E$27)</f>
        <v>7516.0495080926676</v>
      </c>
      <c r="H21" s="59">
        <f>'Gesamtenergie 2019'!H21*(1+Sekundäranteil!E$27)</f>
        <v>5848.4260234846079</v>
      </c>
      <c r="I21" s="58">
        <f>'Gesamtenergie 2019'!I21*(1+Sekundäranteil!E$27)</f>
        <v>5258.0656863782215</v>
      </c>
    </row>
    <row r="22" spans="3:9" x14ac:dyDescent="0.25">
      <c r="C22" s="9" t="str">
        <f>'Produktion je Standort'!C21</f>
        <v>Germany</v>
      </c>
      <c r="D22" s="9" t="str">
        <f>'Produktion je Standort'!D21</f>
        <v>Duisburg-Bruckhausen</v>
      </c>
      <c r="E22" s="56">
        <f>'Gesamtenergie 2019'!E22*(1+Sekundäranteil!E$27)</f>
        <v>41154.325610917171</v>
      </c>
      <c r="F22" s="60">
        <f>'Gesamtenergie 2019'!F22*(1+Sekundäranteil!E$27)</f>
        <v>50177.899079657247</v>
      </c>
      <c r="G22" s="57">
        <f>'Gesamtenergie 2019'!G22*(1+Sekundäranteil!E$27)</f>
        <v>40264.550936210719</v>
      </c>
      <c r="H22" s="59">
        <f>'Gesamtenergie 2019'!H22*(1+Sekundäranteil!E$27)</f>
        <v>31330.85369723897</v>
      </c>
      <c r="I22" s="58">
        <f>'Gesamtenergie 2019'!I22*(1+Sekundäranteil!E$27)</f>
        <v>28168.209034169042</v>
      </c>
    </row>
    <row r="23" spans="3:9" x14ac:dyDescent="0.25">
      <c r="C23" s="9" t="str">
        <f>'Produktion je Standort'!C22</f>
        <v>Hungaria</v>
      </c>
      <c r="D23" s="9" t="str">
        <f>'Produktion je Standort'!D22</f>
        <v>Dunauijvaros</v>
      </c>
      <c r="E23" s="56">
        <f>'Gesamtenergie 2019'!E23*(1+Sekundäranteil!E$27)</f>
        <v>10974.486829577911</v>
      </c>
      <c r="F23" s="60">
        <f>'Gesamtenergie 2019'!F23*(1+Sekundäranteil!E$27)</f>
        <v>13380.773087908601</v>
      </c>
      <c r="G23" s="57">
        <f>'Gesamtenergie 2019'!G23*(1+Sekundäranteil!E$27)</f>
        <v>10737.213582989525</v>
      </c>
      <c r="H23" s="59">
        <f>'Gesamtenergie 2019'!H23*(1+Sekundäranteil!E$27)</f>
        <v>8354.8943192637253</v>
      </c>
      <c r="I23" s="58">
        <f>'Gesamtenergie 2019'!I23*(1+Sekundäranteil!E$27)</f>
        <v>7511.5224091117452</v>
      </c>
    </row>
    <row r="24" spans="3:9" x14ac:dyDescent="0.25">
      <c r="C24" s="9" t="str">
        <f>'Produktion je Standort'!C23</f>
        <v>Italy</v>
      </c>
      <c r="D24" s="9" t="str">
        <f>'Produktion je Standort'!D23</f>
        <v>Taranto</v>
      </c>
      <c r="E24" s="56">
        <f>'Gesamtenergie 2019'!E24*(1+Sekundäranteil!E$27)</f>
        <v>58301.961282132652</v>
      </c>
      <c r="F24" s="60">
        <f>'Gesamtenergie 2019'!F24*(1+Sekundäranteil!E$27)</f>
        <v>71085.357029514431</v>
      </c>
      <c r="G24" s="57">
        <f>'Gesamtenergie 2019'!G24*(1+Sekundäranteil!E$27)</f>
        <v>57041.447159631847</v>
      </c>
      <c r="H24" s="59">
        <f>'Gesamtenergie 2019'!H24*(1+Sekundäranteil!E$27)</f>
        <v>44385.37607108854</v>
      </c>
      <c r="I24" s="58">
        <f>'Gesamtenergie 2019'!I24*(1+Sekundäranteil!E$27)</f>
        <v>39904.962798406144</v>
      </c>
    </row>
    <row r="25" spans="3:9" x14ac:dyDescent="0.25">
      <c r="C25" s="9" t="str">
        <f>'Produktion je Standort'!C24</f>
        <v>Netherlands</v>
      </c>
      <c r="D25" s="9" t="str">
        <f>'Produktion je Standort'!D24</f>
        <v>Ijmuiden</v>
      </c>
      <c r="E25" s="56">
        <f>'Gesamtenergie 2019'!E25*(1+Sekundäranteil!E$27)</f>
        <v>46744.454839733415</v>
      </c>
      <c r="F25" s="60">
        <f>'Gesamtenergie 2019'!F25*(1+Sekundäranteil!E$27)</f>
        <v>56993.730371310696</v>
      </c>
      <c r="G25" s="57">
        <f>'Gesamtenergie 2019'!G25*(1+Sekundäranteil!E$27)</f>
        <v>45733.819105046008</v>
      </c>
      <c r="H25" s="59">
        <f>'Gesamtenergie 2019'!H25*(1+Sekundäranteil!E$27)</f>
        <v>35586.627991113928</v>
      </c>
      <c r="I25" s="58">
        <f>'Gesamtenergie 2019'!I25*(1+Sekundäranteil!E$27)</f>
        <v>31994.39076131034</v>
      </c>
    </row>
    <row r="26" spans="3:9" x14ac:dyDescent="0.25">
      <c r="C26" s="9" t="str">
        <f>'Produktion je Standort'!C25</f>
        <v>Poland</v>
      </c>
      <c r="D26" s="9" t="str">
        <f>'Produktion je Standort'!D25</f>
        <v>Krakow</v>
      </c>
      <c r="E26" s="56">
        <f>'Gesamtenergie 2019'!E26*(1+Sekundäranteil!E$27)</f>
        <v>18690.92288162488</v>
      </c>
      <c r="F26" s="60">
        <f>'Gesamtenergie 2019'!F26*(1+Sekundäranteil!E$27)</f>
        <v>22789.129165344337</v>
      </c>
      <c r="G26" s="57">
        <f>'Gesamtenergie 2019'!G26*(1+Sekundäranteil!E$27)</f>
        <v>18286.816883529034</v>
      </c>
      <c r="H26" s="59">
        <f>'Gesamtenergie 2019'!H26*(1+Sekundäranteil!E$27)</f>
        <v>14229.429387496033</v>
      </c>
      <c r="I26" s="58">
        <f>'Gesamtenergie 2019'!I26*(1+Sekundäranteil!E$27)</f>
        <v>12793.061603018439</v>
      </c>
    </row>
    <row r="27" spans="3:9" x14ac:dyDescent="0.25">
      <c r="C27" s="9" t="str">
        <f>'Produktion je Standort'!C26</f>
        <v>Poland</v>
      </c>
      <c r="D27" s="9" t="str">
        <f>'Produktion je Standort'!D26</f>
        <v>Dabrowa Gornicza</v>
      </c>
      <c r="E27" s="56">
        <f>'Gesamtenergie 2019'!E27*(1+Sekundäranteil!E$27)</f>
        <v>18690.92288162488</v>
      </c>
      <c r="F27" s="60">
        <f>'Gesamtenergie 2019'!F27*(1+Sekundäranteil!E$27)</f>
        <v>22789.129165344337</v>
      </c>
      <c r="G27" s="57">
        <f>'Gesamtenergie 2019'!G27*(1+Sekundäranteil!E$27)</f>
        <v>18286.816883529034</v>
      </c>
      <c r="H27" s="59">
        <f>'Gesamtenergie 2019'!H27*(1+Sekundäranteil!E$27)</f>
        <v>14229.429387496033</v>
      </c>
      <c r="I27" s="58">
        <f>'Gesamtenergie 2019'!I27*(1+Sekundäranteil!E$27)</f>
        <v>12793.061603018439</v>
      </c>
    </row>
    <row r="28" spans="3:9" x14ac:dyDescent="0.25">
      <c r="C28" s="9" t="str">
        <f>'Produktion je Standort'!C27</f>
        <v>Romania</v>
      </c>
      <c r="D28" s="9" t="str">
        <f>'Produktion je Standort'!D27</f>
        <v>Galati</v>
      </c>
      <c r="E28" s="56">
        <f>'Gesamtenergie 2019'!E28*(1+Sekundäranteil!E$27)</f>
        <v>14061.061250396697</v>
      </c>
      <c r="F28" s="60">
        <f>'Gesamtenergie 2019'!F28*(1+Sekundäranteil!E$27)</f>
        <v>17144.115518882893</v>
      </c>
      <c r="G28" s="57">
        <f>'Gesamtenergie 2019'!G28*(1+Sekundäranteil!E$27)</f>
        <v>13757.054903205328</v>
      </c>
      <c r="H28" s="59">
        <f>'Gesamtenergie 2019'!H28*(1+Sekundäranteil!E$27)</f>
        <v>10704.708346556648</v>
      </c>
      <c r="I28" s="58">
        <f>'Gesamtenergie 2019'!I28*(1+Sekundäranteil!E$27)</f>
        <v>9624.1380866744221</v>
      </c>
    </row>
    <row r="29" spans="3:9" x14ac:dyDescent="0.25">
      <c r="C29" s="9" t="str">
        <f>'Produktion je Standort'!C28</f>
        <v>Slovakia</v>
      </c>
      <c r="D29" s="9" t="str">
        <f>'Produktion je Standort'!D28</f>
        <v>Kosice</v>
      </c>
      <c r="E29" s="56">
        <f>'Gesamtenergie 2019'!E29*(1+Sekundäranteil!E$27)</f>
        <v>30865.744208187876</v>
      </c>
      <c r="F29" s="60">
        <f>'Gesamtenergie 2019'!F29*(1+Sekundäranteil!E$27)</f>
        <v>37633.424309742935</v>
      </c>
      <c r="G29" s="57">
        <f>'Gesamtenergie 2019'!G29*(1+Sekundäranteil!E$27)</f>
        <v>30198.413202158037</v>
      </c>
      <c r="H29" s="59">
        <f>'Gesamtenergie 2019'!H29*(1+Sekundäranteil!E$27)</f>
        <v>23498.140272929231</v>
      </c>
      <c r="I29" s="58">
        <f>'Gesamtenergie 2019'!I29*(1+Sekundäranteil!E$27)</f>
        <v>21126.156775626783</v>
      </c>
    </row>
    <row r="30" spans="3:9" x14ac:dyDescent="0.25">
      <c r="C30" s="9" t="str">
        <f>'Produktion je Standort'!C29</f>
        <v>Spain</v>
      </c>
      <c r="D30" s="9" t="str">
        <f>'Produktion je Standort'!D29</f>
        <v>Gijon</v>
      </c>
      <c r="E30" s="56">
        <f>'Gesamtenergie 2019'!E30*(1+Sekundäranteil!E$27)</f>
        <v>16290.253887654711</v>
      </c>
      <c r="F30" s="60">
        <f>'Gesamtenergie 2019'!F30*(1+Sekundäranteil!E$27)</f>
        <v>19862.085052364328</v>
      </c>
      <c r="G30" s="57">
        <f>'Gesamtenergie 2019'!G30*(1+Sekundäranteil!E$27)</f>
        <v>15938.051412250075</v>
      </c>
      <c r="H30" s="59">
        <f>'Gesamtenergie 2019'!H30*(1+Sekundäranteil!E$27)</f>
        <v>12401.796255157093</v>
      </c>
      <c r="I30" s="58">
        <f>'Gesamtenergie 2019'!I30*(1+Sekundäranteil!E$27)</f>
        <v>11149.916076025247</v>
      </c>
    </row>
    <row r="31" spans="3:9" x14ac:dyDescent="0.25">
      <c r="C31" s="9" t="str">
        <f>'Produktion je Standort'!C30</f>
        <v>Spain</v>
      </c>
      <c r="D31" s="9" t="str">
        <f>'Produktion je Standort'!D30</f>
        <v>Aviles</v>
      </c>
      <c r="E31" s="56">
        <f>'Gesamtenergie 2019'!E31*(1+Sekundäranteil!E$27)</f>
        <v>16290.253887654711</v>
      </c>
      <c r="F31" s="60">
        <f>'Gesamtenergie 2019'!F31*(1+Sekundäranteil!E$27)</f>
        <v>19862.085052364328</v>
      </c>
      <c r="G31" s="57">
        <f>'Gesamtenergie 2019'!G31*(1+Sekundäranteil!E$27)</f>
        <v>15938.051412250075</v>
      </c>
      <c r="H31" s="59">
        <f>'Gesamtenergie 2019'!H31*(1+Sekundäranteil!E$27)</f>
        <v>12401.796255157093</v>
      </c>
      <c r="I31" s="58">
        <f>'Gesamtenergie 2019'!I31*(1+Sekundäranteil!E$27)</f>
        <v>11149.916076025247</v>
      </c>
    </row>
    <row r="32" spans="3:9" x14ac:dyDescent="0.25">
      <c r="C32" s="9" t="str">
        <f>'Produktion je Standort'!C31</f>
        <v>Sweden</v>
      </c>
      <c r="D32" s="9" t="str">
        <f>'Produktion je Standort'!D31</f>
        <v>Lulea</v>
      </c>
      <c r="E32" s="56">
        <f>'Gesamtenergie 2019'!E32*(1+Sekundäranteil!E$27)</f>
        <v>15775.824817518245</v>
      </c>
      <c r="F32" s="60">
        <f>'Gesamtenergie 2019'!F32*(1+Sekundäranteil!E$27)</f>
        <v>19234.861313868612</v>
      </c>
      <c r="G32" s="57">
        <f>'Gesamtenergie 2019'!G32*(1+Sekundäranteil!E$27)</f>
        <v>15434.744525547441</v>
      </c>
      <c r="H32" s="59">
        <f>'Gesamtenergie 2019'!H32*(1+Sekundäranteil!E$27)</f>
        <v>12010.160583941606</v>
      </c>
      <c r="I32" s="58">
        <f>'Gesamtenergie 2019'!I32*(1+Sekundäranteil!E$27)</f>
        <v>10797.813463098133</v>
      </c>
    </row>
    <row r="33" spans="3:9" x14ac:dyDescent="0.25">
      <c r="C33" s="9" t="str">
        <f>'Produktion je Standort'!C32</f>
        <v>Sweden</v>
      </c>
      <c r="D33" s="9" t="str">
        <f>'Produktion je Standort'!D32</f>
        <v>Oxeloesund</v>
      </c>
      <c r="E33" s="56">
        <f>'Gesamtenergie 2019'!E33*(1+Sekundäranteil!E$27)</f>
        <v>10288.581402729293</v>
      </c>
      <c r="F33" s="60">
        <f>'Gesamtenergie 2019'!F33*(1+Sekundäranteil!E$27)</f>
        <v>12544.474769914312</v>
      </c>
      <c r="G33" s="57">
        <f>'Gesamtenergie 2019'!G33*(1+Sekundäranteil!E$27)</f>
        <v>10066.13773405268</v>
      </c>
      <c r="H33" s="59">
        <f>'Gesamtenergie 2019'!H33*(1+Sekundäranteil!E$27)</f>
        <v>7832.7134243097425</v>
      </c>
      <c r="I33" s="58">
        <f>'Gesamtenergie 2019'!I33*(1+Sekundäranteil!E$27)</f>
        <v>7042.0522585422605</v>
      </c>
    </row>
    <row r="34" spans="3:9" x14ac:dyDescent="0.25">
      <c r="C34" s="9" t="str">
        <f>'Produktion je Standort'!C33</f>
        <v>United Kingdom</v>
      </c>
      <c r="D34" s="9" t="str">
        <f>'Produktion je Standort'!D33</f>
        <v>Port Talbot</v>
      </c>
      <c r="E34" s="56">
        <f>'Gesamtenergie 2019'!E34*(1+Sekundäranteil!E$27)</f>
        <v>25961.520406220247</v>
      </c>
      <c r="F34" s="60">
        <f>'Gesamtenergie 2019'!F34*(1+Sekundäranteil!E$27)</f>
        <v>31653.891336083787</v>
      </c>
      <c r="G34" s="57">
        <f>'Gesamtenergie 2019'!G34*(1+Sekundäranteil!E$27)</f>
        <v>25400.220882259597</v>
      </c>
      <c r="H34" s="59">
        <f>'Gesamtenergie 2019'!H34*(1+Sekundäranteil!E$27)</f>
        <v>19764.546874008251</v>
      </c>
      <c r="I34" s="58">
        <f>'Gesamtenergie 2019'!I34*(1+Sekundäranteil!E$27)</f>
        <v>17769.445199054971</v>
      </c>
    </row>
    <row r="35" spans="3:9" x14ac:dyDescent="0.25">
      <c r="C35" s="9" t="str">
        <f>'Produktion je Standort'!C34</f>
        <v>United Kingdom</v>
      </c>
      <c r="D35" s="9" t="str">
        <f>'Produktion je Standort'!D34</f>
        <v>Scunthorpe</v>
      </c>
      <c r="E35" s="56">
        <f>'Gesamtenergie 2019'!E35*(1+Sekundäranteil!E$27)</f>
        <v>19205.351951761342</v>
      </c>
      <c r="F35" s="60">
        <f>'Gesamtenergie 2019'!F35*(1+Sekundäranteil!E$27)</f>
        <v>23416.352903840048</v>
      </c>
      <c r="G35" s="57">
        <f>'Gesamtenergie 2019'!G35*(1+Sekundäranteil!E$27)</f>
        <v>18790.123770231668</v>
      </c>
      <c r="H35" s="59">
        <f>'Gesamtenergie 2019'!H35*(1+Sekundäranteil!E$27)</f>
        <v>14621.065058711521</v>
      </c>
      <c r="I35" s="58">
        <f>'Gesamtenergie 2019'!I35*(1+Sekundäranteil!E$27)</f>
        <v>13145.164215945555</v>
      </c>
    </row>
    <row r="76" spans="5:5" x14ac:dyDescent="0.25">
      <c r="E76">
        <f>'Gesamtenergie 2050 var.'!E7*Sekundäranteil!$C$8</f>
        <v>12939.605877499205</v>
      </c>
    </row>
  </sheetData>
  <mergeCells count="3">
    <mergeCell ref="C3:I3"/>
    <mergeCell ref="E5:F5"/>
    <mergeCell ref="G5:I5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5:I149"/>
  <sheetViews>
    <sheetView topLeftCell="A94" zoomScaleNormal="100" workbookViewId="0">
      <selection activeCell="C118" sqref="C118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customWidth="1"/>
    <col min="6" max="6" width="20.5703125" bestFit="1" customWidth="1"/>
    <col min="7" max="7" width="20.42578125" customWidth="1"/>
    <col min="8" max="8" width="19.140625" customWidth="1"/>
    <col min="9" max="10" width="24.5703125" bestFit="1" customWidth="1"/>
  </cols>
  <sheetData>
    <row r="5" spans="3:9" ht="42.75" customHeight="1" x14ac:dyDescent="0.35">
      <c r="C5" s="83" t="s">
        <v>131</v>
      </c>
      <c r="D5" s="83"/>
      <c r="E5" s="83"/>
      <c r="F5" s="83"/>
      <c r="G5" s="83"/>
      <c r="H5" s="83"/>
      <c r="I5" s="83"/>
    </row>
    <row r="7" spans="3:9" ht="15.75" x14ac:dyDescent="0.25">
      <c r="E7" s="91" t="s">
        <v>47</v>
      </c>
      <c r="F7" s="91"/>
      <c r="G7" s="91" t="s">
        <v>43</v>
      </c>
      <c r="H7" s="91"/>
      <c r="I7" s="91"/>
    </row>
    <row r="8" spans="3:9" x14ac:dyDescent="0.25">
      <c r="C8" s="17" t="s">
        <v>57</v>
      </c>
      <c r="D8" s="17" t="s">
        <v>58</v>
      </c>
      <c r="E8" s="75" t="str">
        <f>Studienliste!$F$17</f>
        <v>ISI-05 13</v>
      </c>
      <c r="F8" s="76" t="s">
        <v>51</v>
      </c>
      <c r="G8" s="77" t="str">
        <f>Studienliste!$F$10</f>
        <v>OTTO-01 17</v>
      </c>
      <c r="H8" s="78" t="str">
        <f>Studienliste!$F$8</f>
        <v>TUD-02 20</v>
      </c>
      <c r="I8" s="79" t="str">
        <f>F8</f>
        <v>anderes Projekt</v>
      </c>
    </row>
    <row r="9" spans="3:9" x14ac:dyDescent="0.25">
      <c r="C9" s="9" t="str">
        <f>'Verbrauch je Träger 2019'!D85</f>
        <v>Austria</v>
      </c>
      <c r="D9" s="9" t="str">
        <f>'Verbrauch je Träger 2019'!E85</f>
        <v>Donawitz</v>
      </c>
      <c r="E9" s="56">
        <f>'Gesamtenergie 2050 var.'!E7*'Energie pro Energieträger'!D$43</f>
        <v>25879.21175499841</v>
      </c>
      <c r="F9" s="60">
        <f>'Gesamtenergie 2050 var.'!F7*'Energie pro Energieträger'!D$41</f>
        <v>30653.754796105866</v>
      </c>
      <c r="G9" s="57">
        <f>'Gesamtenergie 2050 var.'!G7*'Energie pro Energieträger'!E$42</f>
        <v>0</v>
      </c>
      <c r="H9" s="59">
        <f>'Gesamtenergie 2050 var.'!H7*'Energie pro Energieträger'!E$44</f>
        <v>0</v>
      </c>
      <c r="I9" s="58">
        <f>'Gesamtenergie 2050 var.'!I7*'Energie pro Energieträger'!E$41</f>
        <v>469.43280424273462</v>
      </c>
    </row>
    <row r="10" spans="3:9" x14ac:dyDescent="0.25">
      <c r="C10" s="9" t="str">
        <f>'Verbrauch je Träger 2019'!D86</f>
        <v>Austria</v>
      </c>
      <c r="D10" s="9" t="str">
        <f>'Verbrauch je Träger 2019'!E86</f>
        <v>Linz</v>
      </c>
      <c r="E10" s="56">
        <f>'Gesamtenergie 2050 var.'!E8*'Energie pro Energieträger'!D$43</f>
        <v>25879.21175499841</v>
      </c>
      <c r="F10" s="60">
        <f>'Gesamtenergie 2050 var.'!F8*'Energie pro Energieträger'!D$41</f>
        <v>30653.754796105866</v>
      </c>
      <c r="G10" s="57">
        <f>'Gesamtenergie 2050 var.'!G8*'Energie pro Energieträger'!E$42</f>
        <v>0</v>
      </c>
      <c r="H10" s="59">
        <f>'Gesamtenergie 2050 var.'!H8*'Energie pro Energieträger'!E$44</f>
        <v>0</v>
      </c>
      <c r="I10" s="58">
        <f>'Gesamtenergie 2050 var.'!I8*'Energie pro Energieträger'!E$41</f>
        <v>469.43280424273462</v>
      </c>
    </row>
    <row r="11" spans="3:9" x14ac:dyDescent="0.25">
      <c r="C11" s="9" t="str">
        <f>'Verbrauch je Träger 2019'!D87</f>
        <v>Belgium</v>
      </c>
      <c r="D11" s="9" t="str">
        <f>'Verbrauch je Träger 2019'!E87</f>
        <v>Ghent</v>
      </c>
      <c r="E11" s="56">
        <f>'Gesamtenergie 2050 var.'!E9*'Energie pro Energieträger'!D$43</f>
        <v>37381.845763249759</v>
      </c>
      <c r="F11" s="60">
        <f>'Gesamtenergie 2050 var.'!F9*'Energie pro Energieträger'!D$41</f>
        <v>44278.548539299489</v>
      </c>
      <c r="G11" s="57">
        <f>'Gesamtenergie 2050 var.'!G9*'Energie pro Energieträger'!E$42</f>
        <v>0</v>
      </c>
      <c r="H11" s="59">
        <f>'Gesamtenergie 2050 var.'!H9*'Energie pro Energieträger'!E$44</f>
        <v>0</v>
      </c>
      <c r="I11" s="58">
        <f>'Gesamtenergie 2050 var.'!I9*'Energie pro Energieträger'!E$41</f>
        <v>678.08343045929064</v>
      </c>
    </row>
    <row r="12" spans="3:9" x14ac:dyDescent="0.25">
      <c r="C12" s="9" t="str">
        <f>'Verbrauch je Träger 2019'!D88</f>
        <v>Czech Republic</v>
      </c>
      <c r="D12" s="9" t="str">
        <f>'Verbrauch je Träger 2019'!E88</f>
        <v>Trinec</v>
      </c>
      <c r="E12" s="56">
        <f>'Gesamtenergie 2050 var.'!E10*'Energie pro Energieträger'!D$43</f>
        <v>17716.937175499839</v>
      </c>
      <c r="F12" s="60">
        <f>'Gesamtenergie 2050 var.'!F10*'Energie pro Energieträger'!D$41</f>
        <v>20985.594656332218</v>
      </c>
      <c r="G12" s="57">
        <f>'Gesamtenergie 2050 var.'!G10*'Energie pro Energieträger'!E$42</f>
        <v>0</v>
      </c>
      <c r="H12" s="59">
        <f>'Gesamtenergie 2050 var.'!H10*'Energie pro Energieträger'!E$44</f>
        <v>0</v>
      </c>
      <c r="I12" s="58">
        <f>'Gesamtenergie 2050 var.'!I10*'Energie pro Energieträger'!E$41</f>
        <v>321.37422034428403</v>
      </c>
    </row>
    <row r="13" spans="3:9" x14ac:dyDescent="0.25">
      <c r="C13" s="9" t="str">
        <f>'Verbrauch je Träger 2019'!D89</f>
        <v>Finland</v>
      </c>
      <c r="D13" s="9" t="str">
        <f>'Verbrauch je Träger 2019'!E89</f>
        <v>Raahe</v>
      </c>
      <c r="E13" s="56">
        <f>'Gesamtenergie 2050 var.'!E11*'Energie pro Energieträger'!D$43</f>
        <v>17833.541098064106</v>
      </c>
      <c r="F13" s="60">
        <f>'Gesamtenergie 2050 var.'!F11*'Energie pro Energieträger'!D$41</f>
        <v>21123.711229757555</v>
      </c>
      <c r="G13" s="57">
        <f>'Gesamtenergie 2050 var.'!G11*'Energie pro Energieträger'!E$42</f>
        <v>0</v>
      </c>
      <c r="H13" s="59">
        <f>'Gesamtenergie 2050 var.'!H11*'Energie pro Energieträger'!E$44</f>
        <v>0</v>
      </c>
      <c r="I13" s="58">
        <f>'Gesamtenergie 2050 var.'!I11*'Energie pro Energieträger'!E$41</f>
        <v>323.48934297140477</v>
      </c>
    </row>
    <row r="14" spans="3:9" x14ac:dyDescent="0.25">
      <c r="C14" s="9" t="str">
        <f>'Verbrauch je Träger 2019'!D90</f>
        <v>France</v>
      </c>
      <c r="D14" s="9" t="str">
        <f>'Verbrauch je Träger 2019'!E90</f>
        <v>Fos-Sur-Mer</v>
      </c>
      <c r="E14" s="56">
        <f>'Gesamtenergie 2050 var.'!E12*'Energie pro Energieträger'!D$43</f>
        <v>25721.453506823229</v>
      </c>
      <c r="F14" s="60">
        <f>'Gesamtenergie 2050 var.'!F12*'Energie pro Energieträger'!D$41</f>
        <v>30466.8911967657</v>
      </c>
      <c r="G14" s="57">
        <f>'Gesamtenergie 2050 var.'!G12*'Energie pro Energieträger'!E$42</f>
        <v>0</v>
      </c>
      <c r="H14" s="59">
        <f>'Gesamtenergie 2050 var.'!H12*'Energie pro Energieträger'!E$44</f>
        <v>0</v>
      </c>
      <c r="I14" s="58">
        <f>'Gesamtenergie 2050 var.'!I12*'Energie pro Energieträger'!E$41</f>
        <v>466.5711677472184</v>
      </c>
    </row>
    <row r="15" spans="3:9" x14ac:dyDescent="0.25">
      <c r="C15" s="9" t="str">
        <f>'Verbrauch je Träger 2019'!D91</f>
        <v>France</v>
      </c>
      <c r="D15" s="9" t="str">
        <f>'Verbrauch je Träger 2019'!E91</f>
        <v>Dunkerque</v>
      </c>
      <c r="E15" s="56">
        <f>'Gesamtenergie 2050 var.'!E13*'Energie pro Energieträger'!D$43</f>
        <v>46984.521739130432</v>
      </c>
      <c r="F15" s="60">
        <f>'Gesamtenergie 2050 var.'!F13*'Energie pro Energieträger'!D$41</f>
        <v>55652.85458609202</v>
      </c>
      <c r="G15" s="57">
        <f>'Gesamtenergie 2050 var.'!G13*'Energie pro Energieträger'!E$42</f>
        <v>0</v>
      </c>
      <c r="H15" s="59">
        <f>'Gesamtenergie 2050 var.'!H13*'Energie pro Energieträger'!E$44</f>
        <v>0</v>
      </c>
      <c r="I15" s="58">
        <f>'Gesamtenergie 2050 var.'!I13*'Energie pro Energieträger'!E$41</f>
        <v>852.2699997515856</v>
      </c>
    </row>
    <row r="16" spans="3:9" x14ac:dyDescent="0.25">
      <c r="C16" s="9" t="str">
        <f>'Verbrauch je Träger 2019'!D92</f>
        <v>Germany</v>
      </c>
      <c r="D16" s="9" t="str">
        <f>'Verbrauch je Träger 2019'!E92</f>
        <v>Bremen</v>
      </c>
      <c r="E16" s="56">
        <f>'Gesamtenergie 2050 var.'!E14*'Energie pro Energieträger'!D$43</f>
        <v>22634.879086004439</v>
      </c>
      <c r="F16" s="60">
        <f>'Gesamtenergie 2050 var.'!F14*'Energie pro Energieträger'!D$41</f>
        <v>26810.864253153817</v>
      </c>
      <c r="G16" s="57">
        <f>'Gesamtenergie 2050 var.'!G14*'Energie pro Energieträger'!E$42</f>
        <v>0</v>
      </c>
      <c r="H16" s="59">
        <f>'Gesamtenergie 2050 var.'!H14*'Energie pro Energieträger'!E$44</f>
        <v>0</v>
      </c>
      <c r="I16" s="58">
        <f>'Gesamtenergie 2050 var.'!I14*'Energie pro Energieträger'!E$41</f>
        <v>410.58262761755213</v>
      </c>
    </row>
    <row r="17" spans="3:9" x14ac:dyDescent="0.25">
      <c r="C17" s="9" t="str">
        <f>'Verbrauch je Träger 2019'!D93</f>
        <v>Germany</v>
      </c>
      <c r="D17" s="9" t="str">
        <f>'Verbrauch je Träger 2019'!E93</f>
        <v>Voelklingen</v>
      </c>
      <c r="E17" s="56">
        <f>'Gesamtenergie 2050 var.'!E15*'Energie pro Energieträger'!D$43</f>
        <v>19081.888974928592</v>
      </c>
      <c r="F17" s="60">
        <f>'Gesamtenergie 2050 var.'!F15*'Energie pro Energieträger'!D$41</f>
        <v>22602.371015840581</v>
      </c>
      <c r="G17" s="57">
        <f>'Gesamtenergie 2050 var.'!G15*'Energie pro Energieträger'!E$42</f>
        <v>0</v>
      </c>
      <c r="H17" s="59">
        <f>'Gesamtenergie 2050 var.'!H15*'Energie pro Energieträger'!E$44</f>
        <v>0</v>
      </c>
      <c r="I17" s="58">
        <f>'Gesamtenergie 2050 var.'!I15*'Energie pro Energieträger'!E$41</f>
        <v>346.13359697940302</v>
      </c>
    </row>
    <row r="18" spans="3:9" x14ac:dyDescent="0.25">
      <c r="C18" s="9" t="str">
        <f>'Verbrauch je Träger 2019'!D94</f>
        <v>Germany</v>
      </c>
      <c r="D18" s="9" t="str">
        <f>'Verbrauch je Träger 2019'!E94</f>
        <v>Eisenhuettenstadt</v>
      </c>
      <c r="E18" s="56">
        <f>'Gesamtenergie 2050 var.'!E16*'Energie pro Energieträger'!D$43</f>
        <v>14746.966677245317</v>
      </c>
      <c r="F18" s="60">
        <f>'Gesamtenergie 2050 var.'!F16*'Energie pro Energieträger'!D$41</f>
        <v>17467.684286145668</v>
      </c>
      <c r="G18" s="57">
        <f>'Gesamtenergie 2050 var.'!G16*'Energie pro Energieträger'!E$42</f>
        <v>0</v>
      </c>
      <c r="H18" s="59">
        <f>'Gesamtenergie 2050 var.'!H16*'Energie pro Energieträger'!E$44</f>
        <v>0</v>
      </c>
      <c r="I18" s="58">
        <f>'Gesamtenergie 2050 var.'!I16*'Energie pro Energieträger'!E$41</f>
        <v>267.5008028417385</v>
      </c>
    </row>
    <row r="19" spans="3:9" x14ac:dyDescent="0.25">
      <c r="C19" s="9" t="str">
        <f>'Verbrauch je Träger 2019'!D95</f>
        <v>Germany</v>
      </c>
      <c r="D19" s="9" t="str">
        <f>'Verbrauch je Träger 2019'!E95</f>
        <v>Duisburg-Huckingen</v>
      </c>
      <c r="E19" s="56">
        <f>'Gesamtenergie 2050 var.'!E17*'Energie pro Energieträger'!D$43</f>
        <v>34295.27134243097</v>
      </c>
      <c r="F19" s="60">
        <f>'Gesamtenergie 2050 var.'!F17*'Energie pro Energieträger'!D$41</f>
        <v>40622.521595687605</v>
      </c>
      <c r="G19" s="57">
        <f>'Gesamtenergie 2050 var.'!G17*'Energie pro Energieträger'!E$42</f>
        <v>0</v>
      </c>
      <c r="H19" s="59">
        <f>'Gesamtenergie 2050 var.'!H17*'Energie pro Energieträger'!E$44</f>
        <v>0</v>
      </c>
      <c r="I19" s="58">
        <f>'Gesamtenergie 2050 var.'!I17*'Energie pro Energieträger'!E$41</f>
        <v>622.0948903296246</v>
      </c>
    </row>
    <row r="20" spans="3:9" x14ac:dyDescent="0.25">
      <c r="C20" s="9" t="str">
        <f>'Verbrauch je Träger 2019'!D96</f>
        <v>Germany</v>
      </c>
      <c r="D20" s="9" t="str">
        <f>'Verbrauch je Träger 2019'!E96</f>
        <v>Duisburg-Beeckerwerth</v>
      </c>
      <c r="E20" s="56">
        <f>'Gesamtenergie 2050 var.'!E18*'Energie pro Energieträger'!D$43</f>
        <v>41154.325610917171</v>
      </c>
      <c r="F20" s="60">
        <f>'Gesamtenergie 2050 var.'!F18*'Energie pro Energieträger'!D$41</f>
        <v>48747.025914825121</v>
      </c>
      <c r="G20" s="57">
        <f>'Gesamtenergie 2050 var.'!G18*'Energie pro Energieträger'!E$42</f>
        <v>0</v>
      </c>
      <c r="H20" s="59">
        <f>'Gesamtenergie 2050 var.'!H18*'Energie pro Energieträger'!E$44</f>
        <v>0</v>
      </c>
      <c r="I20" s="58">
        <f>'Gesamtenergie 2050 var.'!I18*'Energie pro Energieträger'!E$41</f>
        <v>746.51386839554937</v>
      </c>
    </row>
    <row r="21" spans="3:9" x14ac:dyDescent="0.25">
      <c r="C21" s="9" t="str">
        <f>'Verbrauch je Träger 2019'!D97</f>
        <v>Germany</v>
      </c>
      <c r="D21" s="9" t="str">
        <f>'Verbrauch je Träger 2019'!E97</f>
        <v>Salzgitter</v>
      </c>
      <c r="E21" s="56">
        <f>'Gesamtenergie 2050 var.'!E19*'Energie pro Energieträger'!D$43</f>
        <v>31551.649635036491</v>
      </c>
      <c r="F21" s="60">
        <f>'Gesamtenergie 2050 var.'!F19*'Energie pro Energieträger'!D$41</f>
        <v>37372.719868032596</v>
      </c>
      <c r="G21" s="57">
        <f>'Gesamtenergie 2050 var.'!G19*'Energie pro Energieträger'!E$42</f>
        <v>0</v>
      </c>
      <c r="H21" s="59">
        <f>'Gesamtenergie 2050 var.'!H19*'Energie pro Energieträger'!E$44</f>
        <v>0</v>
      </c>
      <c r="I21" s="58">
        <f>'Gesamtenergie 2050 var.'!I19*'Energie pro Energieträger'!E$41</f>
        <v>572.32729910325452</v>
      </c>
    </row>
    <row r="22" spans="3:9" x14ac:dyDescent="0.25">
      <c r="C22" s="9" t="str">
        <f>'Verbrauch je Träger 2019'!D98</f>
        <v>Germany</v>
      </c>
      <c r="D22" s="9" t="str">
        <f>'Verbrauch je Träger 2019'!E98</f>
        <v>Dillingen</v>
      </c>
      <c r="E22" s="56">
        <f>'Gesamtenergie 2050 var.'!E20*'Energie pro Energieträger'!D$43</f>
        <v>16009.032662646776</v>
      </c>
      <c r="F22" s="60">
        <f>'Gesamtenergie 2050 var.'!F20*'Energie pro Energieträger'!D$41</f>
        <v>18962.593080866969</v>
      </c>
      <c r="G22" s="57">
        <f>'Gesamtenergie 2050 var.'!G20*'Energie pro Energieträger'!E$42</f>
        <v>0</v>
      </c>
      <c r="H22" s="59">
        <f>'Gesamtenergie 2050 var.'!H20*'Energie pro Energieträger'!E$44</f>
        <v>0</v>
      </c>
      <c r="I22" s="58">
        <f>'Gesamtenergie 2050 var.'!I20*'Energie pro Energieträger'!E$41</f>
        <v>290.39389480586874</v>
      </c>
    </row>
    <row r="23" spans="3:9" x14ac:dyDescent="0.25">
      <c r="C23" s="9" t="str">
        <f>'Verbrauch je Träger 2019'!D99</f>
        <v>Germany</v>
      </c>
      <c r="D23" s="9" t="str">
        <f>'Verbrauch je Träger 2019'!E99</f>
        <v>Duisburg</v>
      </c>
      <c r="E23" s="56">
        <f>'Gesamtenergie 2050 var.'!E21*'Energie pro Energieträger'!D$43</f>
        <v>7682.1407807045371</v>
      </c>
      <c r="F23" s="60">
        <f>'Gesamtenergie 2050 var.'!F21*'Energie pro Energieträger'!D$41</f>
        <v>9099.4448374340245</v>
      </c>
      <c r="G23" s="57">
        <f>'Gesamtenergie 2050 var.'!G21*'Energie pro Energieträger'!E$42</f>
        <v>0</v>
      </c>
      <c r="H23" s="59">
        <f>'Gesamtenergie 2050 var.'!H21*'Energie pro Energieträger'!E$44</f>
        <v>0</v>
      </c>
      <c r="I23" s="58">
        <f>'Gesamtenergie 2050 var.'!I21*'Energie pro Energieträger'!E$41</f>
        <v>139.34925543383588</v>
      </c>
    </row>
    <row r="24" spans="3:9" x14ac:dyDescent="0.25">
      <c r="C24" s="9" t="str">
        <f>'Verbrauch je Träger 2019'!D100</f>
        <v>Germany</v>
      </c>
      <c r="D24" s="9" t="str">
        <f>'Verbrauch je Träger 2019'!E100</f>
        <v>Duisburg-Bruckhausen</v>
      </c>
      <c r="E24" s="56">
        <f>'Gesamtenergie 2050 var.'!E22*'Energie pro Energieträger'!D$43</f>
        <v>41154.325610917171</v>
      </c>
      <c r="F24" s="60">
        <f>'Gesamtenergie 2050 var.'!F22*'Energie pro Energieträger'!D$41</f>
        <v>48747.025914825121</v>
      </c>
      <c r="G24" s="57">
        <f>'Gesamtenergie 2050 var.'!G22*'Energie pro Energieträger'!E$42</f>
        <v>0</v>
      </c>
      <c r="H24" s="59">
        <f>'Gesamtenergie 2050 var.'!H22*'Energie pro Energieträger'!E$44</f>
        <v>0</v>
      </c>
      <c r="I24" s="58">
        <f>'Gesamtenergie 2050 var.'!I22*'Energie pro Energieträger'!E$41</f>
        <v>746.51386839554937</v>
      </c>
    </row>
    <row r="25" spans="3:9" x14ac:dyDescent="0.25">
      <c r="C25" s="9" t="str">
        <f>'Verbrauch je Träger 2019'!D101</f>
        <v>Hungaria</v>
      </c>
      <c r="D25" s="9" t="str">
        <f>'Verbrauch je Träger 2019'!E101</f>
        <v>Dunauijvaros</v>
      </c>
      <c r="E25" s="56">
        <f>'Gesamtenergie 2050 var.'!E23*'Energie pro Energieträger'!D$43</f>
        <v>10974.486829577911</v>
      </c>
      <c r="F25" s="60">
        <f>'Gesamtenergie 2050 var.'!F23*'Energie pro Energieträger'!D$41</f>
        <v>12999.206910620034</v>
      </c>
      <c r="G25" s="57">
        <f>'Gesamtenergie 2050 var.'!G23*'Energie pro Energieträger'!E$42</f>
        <v>0</v>
      </c>
      <c r="H25" s="59">
        <f>'Gesamtenergie 2050 var.'!H23*'Energie pro Energieträger'!E$44</f>
        <v>0</v>
      </c>
      <c r="I25" s="58">
        <f>'Gesamtenergie 2050 var.'!I23*'Energie pro Energieträger'!E$41</f>
        <v>199.07036490547983</v>
      </c>
    </row>
    <row r="26" spans="3:9" x14ac:dyDescent="0.25">
      <c r="C26" s="9" t="str">
        <f>'Verbrauch je Träger 2019'!D102</f>
        <v>Italy</v>
      </c>
      <c r="D26" s="9" t="str">
        <f>'Verbrauch je Träger 2019'!E102</f>
        <v>Taranto</v>
      </c>
      <c r="E26" s="56">
        <f>'Gesamtenergie 2050 var.'!E24*'Energie pro Energieträger'!D$43</f>
        <v>58301.961282132652</v>
      </c>
      <c r="F26" s="60">
        <f>'Gesamtenergie 2050 var.'!F24*'Energie pro Energieträger'!D$41</f>
        <v>69058.286712668923</v>
      </c>
      <c r="G26" s="57">
        <f>'Gesamtenergie 2050 var.'!G24*'Energie pro Energieträger'!E$42</f>
        <v>0</v>
      </c>
      <c r="H26" s="59">
        <f>'Gesamtenergie 2050 var.'!H24*'Energie pro Energieträger'!E$44</f>
        <v>0</v>
      </c>
      <c r="I26" s="58">
        <f>'Gesamtenergie 2050 var.'!I24*'Energie pro Energieträger'!E$41</f>
        <v>1057.5613135603617</v>
      </c>
    </row>
    <row r="27" spans="3:9" x14ac:dyDescent="0.25">
      <c r="C27" s="9" t="str">
        <f>'Verbrauch je Träger 2019'!D103</f>
        <v>Netherlands</v>
      </c>
      <c r="D27" s="9" t="str">
        <f>'Verbrauch je Träger 2019'!E103</f>
        <v>Ijmuiden</v>
      </c>
      <c r="E27" s="56">
        <f>'Gesamtenergie 2050 var.'!E25*'Energie pro Energieträger'!D$43</f>
        <v>46744.454839733415</v>
      </c>
      <c r="F27" s="60">
        <f>'Gesamtenergie 2050 var.'!F25*'Energie pro Energieträger'!D$41</f>
        <v>55368.496934922208</v>
      </c>
      <c r="G27" s="57">
        <f>'Gesamtenergie 2050 var.'!G25*'Energie pro Energieträger'!E$42</f>
        <v>0</v>
      </c>
      <c r="H27" s="59">
        <f>'Gesamtenergie 2050 var.'!H25*'Energie pro Energieträger'!E$44</f>
        <v>0</v>
      </c>
      <c r="I27" s="58">
        <f>'Gesamtenergie 2050 var.'!I25*'Energie pro Energieträger'!E$41</f>
        <v>847.91533551927819</v>
      </c>
    </row>
    <row r="28" spans="3:9" x14ac:dyDescent="0.25">
      <c r="C28" s="9" t="str">
        <f>'Verbrauch je Träger 2019'!D104</f>
        <v>Poland</v>
      </c>
      <c r="D28" s="9" t="str">
        <f>'Verbrauch je Träger 2019'!E104</f>
        <v>Krakow</v>
      </c>
      <c r="E28" s="56">
        <f>'Gesamtenergie 2050 var.'!E26*'Energie pro Energieträger'!D$43</f>
        <v>18690.92288162488</v>
      </c>
      <c r="F28" s="60">
        <f>'Gesamtenergie 2050 var.'!F26*'Energie pro Energieträger'!D$41</f>
        <v>22139.274269649744</v>
      </c>
      <c r="G28" s="57">
        <f>'Gesamtenergie 2050 var.'!G26*'Energie pro Energieträger'!E$42</f>
        <v>0</v>
      </c>
      <c r="H28" s="59">
        <f>'Gesamtenergie 2050 var.'!H26*'Energie pro Energieträger'!E$44</f>
        <v>0</v>
      </c>
      <c r="I28" s="58">
        <f>'Gesamtenergie 2050 var.'!I26*'Energie pro Energieträger'!E$41</f>
        <v>339.04171522964532</v>
      </c>
    </row>
    <row r="29" spans="3:9" x14ac:dyDescent="0.25">
      <c r="C29" s="9" t="str">
        <f>'Verbrauch je Träger 2019'!D105</f>
        <v>Poland</v>
      </c>
      <c r="D29" s="9" t="str">
        <f>'Verbrauch je Träger 2019'!E105</f>
        <v>Dabrowa Gornicza</v>
      </c>
      <c r="E29" s="56">
        <f>'Gesamtenergie 2050 var.'!E27*'Energie pro Energieträger'!D$43</f>
        <v>18690.92288162488</v>
      </c>
      <c r="F29" s="60">
        <f>'Gesamtenergie 2050 var.'!F27*'Energie pro Energieträger'!D$41</f>
        <v>22139.274269649744</v>
      </c>
      <c r="G29" s="57">
        <f>'Gesamtenergie 2050 var.'!G27*'Energie pro Energieträger'!E$42</f>
        <v>0</v>
      </c>
      <c r="H29" s="59">
        <f>'Gesamtenergie 2050 var.'!H27*'Energie pro Energieträger'!E$44</f>
        <v>0</v>
      </c>
      <c r="I29" s="58">
        <f>'Gesamtenergie 2050 var.'!I27*'Energie pro Energieträger'!E$41</f>
        <v>339.04171522964532</v>
      </c>
    </row>
    <row r="30" spans="3:9" x14ac:dyDescent="0.25">
      <c r="C30" s="9" t="str">
        <f>'Verbrauch je Träger 2019'!D106</f>
        <v>Romania</v>
      </c>
      <c r="D30" s="9" t="str">
        <f>'Verbrauch je Träger 2019'!E106</f>
        <v>Galati</v>
      </c>
      <c r="E30" s="56">
        <f>'Gesamtenergie 2050 var.'!E28*'Energie pro Energieträger'!D$43</f>
        <v>14061.061250396697</v>
      </c>
      <c r="F30" s="60">
        <f>'Gesamtenergie 2050 var.'!F28*'Energie pro Energieträger'!D$41</f>
        <v>16655.233854231916</v>
      </c>
      <c r="G30" s="57">
        <f>'Gesamtenergie 2050 var.'!G28*'Energie pro Energieträger'!E$42</f>
        <v>0</v>
      </c>
      <c r="H30" s="59">
        <f>'Gesamtenergie 2050 var.'!H28*'Energie pro Energieträger'!E$44</f>
        <v>0</v>
      </c>
      <c r="I30" s="58">
        <f>'Gesamtenergie 2050 var.'!I28*'Energie pro Energieträger'!E$41</f>
        <v>255.05890503514601</v>
      </c>
    </row>
    <row r="31" spans="3:9" x14ac:dyDescent="0.25">
      <c r="C31" s="9" t="str">
        <f>'Verbrauch je Träger 2019'!D107</f>
        <v>Slovakia</v>
      </c>
      <c r="D31" s="9" t="str">
        <f>'Verbrauch je Träger 2019'!E107</f>
        <v>Kosice</v>
      </c>
      <c r="E31" s="56">
        <f>'Gesamtenergie 2050 var.'!E29*'Energie pro Energieträger'!D$43</f>
        <v>30865.744208187876</v>
      </c>
      <c r="F31" s="60">
        <f>'Gesamtenergie 2050 var.'!F29*'Energie pro Energieträger'!D$41</f>
        <v>36560.269436118841</v>
      </c>
      <c r="G31" s="57">
        <f>'Gesamtenergie 2050 var.'!G29*'Energie pro Energieträger'!E$42</f>
        <v>0</v>
      </c>
      <c r="H31" s="59">
        <f>'Gesamtenergie 2050 var.'!H29*'Energie pro Energieträger'!E$44</f>
        <v>0</v>
      </c>
      <c r="I31" s="58">
        <f>'Gesamtenergie 2050 var.'!I29*'Energie pro Energieträger'!E$41</f>
        <v>559.88540129666205</v>
      </c>
    </row>
    <row r="32" spans="3:9" x14ac:dyDescent="0.25">
      <c r="C32" s="9" t="str">
        <f>'Verbrauch je Träger 2019'!D108</f>
        <v>Spain</v>
      </c>
      <c r="D32" s="9" t="str">
        <f>'Verbrauch je Träger 2019'!E108</f>
        <v>Gijon</v>
      </c>
      <c r="E32" s="56">
        <f>'Gesamtenergie 2050 var.'!E30*'Energie pro Energieträger'!D$43</f>
        <v>16290.253887654711</v>
      </c>
      <c r="F32" s="60">
        <f>'Gesamtenergie 2050 var.'!F30*'Energie pro Energieträger'!D$41</f>
        <v>19295.69775795161</v>
      </c>
      <c r="G32" s="57">
        <f>'Gesamtenergie 2050 var.'!G30*'Energie pro Energieträger'!E$42</f>
        <v>0</v>
      </c>
      <c r="H32" s="59">
        <f>'Gesamtenergie 2050 var.'!H30*'Energie pro Energieträger'!E$44</f>
        <v>0</v>
      </c>
      <c r="I32" s="58">
        <f>'Gesamtenergie 2050 var.'!I30*'Energie pro Energieträger'!E$41</f>
        <v>295.49507290657164</v>
      </c>
    </row>
    <row r="33" spans="3:9" x14ac:dyDescent="0.25">
      <c r="C33" s="9" t="str">
        <f>'Verbrauch je Träger 2019'!D109</f>
        <v>Spain</v>
      </c>
      <c r="D33" s="9" t="str">
        <f>'Verbrauch je Träger 2019'!E109</f>
        <v>Aviles</v>
      </c>
      <c r="E33" s="56">
        <f>'Gesamtenergie 2050 var.'!E31*'Energie pro Energieträger'!D$43</f>
        <v>16290.253887654711</v>
      </c>
      <c r="F33" s="60">
        <f>'Gesamtenergie 2050 var.'!F31*'Energie pro Energieträger'!D$41</f>
        <v>19295.69775795161</v>
      </c>
      <c r="G33" s="57">
        <f>'Gesamtenergie 2050 var.'!G31*'Energie pro Energieträger'!E$42</f>
        <v>0</v>
      </c>
      <c r="H33" s="59">
        <f>'Gesamtenergie 2050 var.'!H31*'Energie pro Energieträger'!E$44</f>
        <v>0</v>
      </c>
      <c r="I33" s="58">
        <f>'Gesamtenergie 2050 var.'!I31*'Energie pro Energieträger'!E$41</f>
        <v>295.49507290657164</v>
      </c>
    </row>
    <row r="34" spans="3:9" x14ac:dyDescent="0.25">
      <c r="C34" s="9" t="str">
        <f>'Verbrauch je Träger 2019'!D110</f>
        <v>Sweden</v>
      </c>
      <c r="D34" s="9" t="str">
        <f>'Verbrauch je Träger 2019'!E110</f>
        <v>Lulea</v>
      </c>
      <c r="E34" s="56">
        <f>'Gesamtenergie 2050 var.'!E32*'Energie pro Energieträger'!D$43</f>
        <v>15775.824817518245</v>
      </c>
      <c r="F34" s="60">
        <f>'Gesamtenergie 2050 var.'!F32*'Energie pro Energieträger'!D$41</f>
        <v>18686.359934016298</v>
      </c>
      <c r="G34" s="57">
        <f>'Gesamtenergie 2050 var.'!G32*'Energie pro Energieträger'!E$42</f>
        <v>0</v>
      </c>
      <c r="H34" s="59">
        <f>'Gesamtenergie 2050 var.'!H32*'Energie pro Energieträger'!E$44</f>
        <v>0</v>
      </c>
      <c r="I34" s="58">
        <f>'Gesamtenergie 2050 var.'!I32*'Energie pro Energieträger'!E$41</f>
        <v>286.16364955162726</v>
      </c>
    </row>
    <row r="35" spans="3:9" x14ac:dyDescent="0.25">
      <c r="C35" s="9" t="str">
        <f>'Verbrauch je Träger 2019'!D111</f>
        <v>Sweden</v>
      </c>
      <c r="D35" s="9" t="str">
        <f>'Verbrauch je Träger 2019'!E111</f>
        <v>Oxeloesund</v>
      </c>
      <c r="E35" s="56">
        <f>'Gesamtenergie 2050 var.'!E33*'Energie pro Energieträger'!D$43</f>
        <v>10288.581402729293</v>
      </c>
      <c r="F35" s="60">
        <f>'Gesamtenergie 2050 var.'!F33*'Energie pro Energieträger'!D$41</f>
        <v>12186.75647870628</v>
      </c>
      <c r="G35" s="57">
        <f>'Gesamtenergie 2050 var.'!G33*'Energie pro Energieträger'!E$42</f>
        <v>0</v>
      </c>
      <c r="H35" s="59">
        <f>'Gesamtenergie 2050 var.'!H33*'Energie pro Energieträger'!E$44</f>
        <v>0</v>
      </c>
      <c r="I35" s="58">
        <f>'Gesamtenergie 2050 var.'!I33*'Energie pro Energieträger'!E$41</f>
        <v>186.62846709888734</v>
      </c>
    </row>
    <row r="36" spans="3:9" x14ac:dyDescent="0.25">
      <c r="C36" s="9" t="str">
        <f>'Verbrauch je Träger 2019'!D112</f>
        <v>United Kingdom</v>
      </c>
      <c r="D36" s="9" t="str">
        <f>'Verbrauch je Träger 2019'!E112</f>
        <v>Port Talbot</v>
      </c>
      <c r="E36" s="56">
        <f>'Gesamtenergie 2050 var.'!E34*'Energie pro Energieträger'!D$43</f>
        <v>25961.520406220247</v>
      </c>
      <c r="F36" s="60">
        <f>'Gesamtenergie 2050 var.'!F34*'Energie pro Energieträger'!D$41</f>
        <v>30751.24884793552</v>
      </c>
      <c r="G36" s="57">
        <f>'Gesamtenergie 2050 var.'!G34*'Energie pro Energieträger'!E$42</f>
        <v>0</v>
      </c>
      <c r="H36" s="59">
        <f>'Gesamtenergie 2050 var.'!H34*'Energie pro Energieträger'!E$44</f>
        <v>0</v>
      </c>
      <c r="I36" s="58">
        <f>'Gesamtenergie 2050 var.'!I34*'Energie pro Energieträger'!E$41</f>
        <v>470.92583197952575</v>
      </c>
    </row>
    <row r="37" spans="3:9" x14ac:dyDescent="0.25">
      <c r="C37" s="9" t="str">
        <f>'Verbrauch je Träger 2019'!D113</f>
        <v>United Kingdom</v>
      </c>
      <c r="D37" s="9" t="str">
        <f>'Verbrauch je Träger 2019'!E113</f>
        <v>Scunthorpe</v>
      </c>
      <c r="E37" s="56">
        <f>'Gesamtenergie 2050 var.'!E35*'Energie pro Energieträger'!D$43</f>
        <v>19205.351951761342</v>
      </c>
      <c r="F37" s="60">
        <f>'Gesamtenergie 2050 var.'!F35*'Energie pro Energieträger'!D$41</f>
        <v>22748.612093585056</v>
      </c>
      <c r="G37" s="57">
        <f>'Gesamtenergie 2050 var.'!G35*'Energie pro Energieträger'!E$42</f>
        <v>0</v>
      </c>
      <c r="H37" s="59">
        <f>'Gesamtenergie 2050 var.'!H35*'Energie pro Energieträger'!E$44</f>
        <v>0</v>
      </c>
      <c r="I37" s="58">
        <f>'Gesamtenergie 2050 var.'!I35*'Energie pro Energieträger'!E$41</f>
        <v>348.37313858458975</v>
      </c>
    </row>
    <row r="42" spans="3:9" ht="41.25" customHeight="1" x14ac:dyDescent="0.35">
      <c r="C42" s="83" t="s">
        <v>132</v>
      </c>
      <c r="D42" s="83"/>
      <c r="E42" s="83"/>
      <c r="F42" s="83"/>
      <c r="G42" s="83"/>
      <c r="H42" s="83"/>
      <c r="I42" s="83"/>
    </row>
    <row r="44" spans="3:9" ht="15.75" x14ac:dyDescent="0.25">
      <c r="E44" s="91" t="s">
        <v>47</v>
      </c>
      <c r="F44" s="91"/>
      <c r="G44" s="91" t="s">
        <v>43</v>
      </c>
      <c r="H44" s="91"/>
      <c r="I44" s="91"/>
    </row>
    <row r="45" spans="3:9" x14ac:dyDescent="0.25">
      <c r="C45" s="17" t="s">
        <v>57</v>
      </c>
      <c r="D45" s="17" t="s">
        <v>58</v>
      </c>
      <c r="E45" s="75" t="str">
        <f>Studienliste!$F$17</f>
        <v>ISI-05 13</v>
      </c>
      <c r="F45" s="76" t="s">
        <v>51</v>
      </c>
      <c r="G45" s="77" t="str">
        <f>Studienliste!$F$10</f>
        <v>OTTO-01 17</v>
      </c>
      <c r="H45" s="78" t="str">
        <f>Studienliste!$F$8</f>
        <v>TUD-02 20</v>
      </c>
      <c r="I45" s="79" t="str">
        <f>F45</f>
        <v>anderes Projekt</v>
      </c>
    </row>
    <row r="46" spans="3:9" x14ac:dyDescent="0.25">
      <c r="C46" s="9" t="str">
        <f t="shared" ref="C46:D74" si="0">C9</f>
        <v>Austria</v>
      </c>
      <c r="D46" s="9" t="str">
        <f t="shared" si="0"/>
        <v>Donawitz</v>
      </c>
      <c r="E46" s="56">
        <f>'Gesamtenergie 2050 var.'!E7*'Energie pro Energieträger'!D$47</f>
        <v>0</v>
      </c>
      <c r="F46" s="60">
        <f>'Gesamtenergie 2050 var.'!F7*'Energie pro Energieträger'!D$45</f>
        <v>899.78074181860256</v>
      </c>
      <c r="G46" s="57">
        <f>'Gesamtenergie 2050 var.'!G7*'Energie pro Energieträger'!E$46</f>
        <v>10446.58611918072</v>
      </c>
      <c r="H46" s="59">
        <f>'Gesamtenergie 2050 var.'!H7*'Energie pro Energieträger'!E$48</f>
        <v>0</v>
      </c>
      <c r="I46" s="58">
        <f>'Gesamtenergie 2050 var.'!I7*'Energie pro Energieträger'!E$45</f>
        <v>2238.1746470942981</v>
      </c>
    </row>
    <row r="47" spans="3:9" x14ac:dyDescent="0.25">
      <c r="C47" s="9" t="str">
        <f t="shared" si="0"/>
        <v>Austria</v>
      </c>
      <c r="D47" s="9" t="str">
        <f t="shared" si="0"/>
        <v>Linz</v>
      </c>
      <c r="E47" s="56">
        <f>'Gesamtenergie 2050 var.'!E8*'Energie pro Energieträger'!D$47</f>
        <v>0</v>
      </c>
      <c r="F47" s="60">
        <f>'Gesamtenergie 2050 var.'!F8*'Energie pro Energieträger'!D$45</f>
        <v>899.78074181860256</v>
      </c>
      <c r="G47" s="57">
        <f>'Gesamtenergie 2050 var.'!G8*'Energie pro Energieträger'!E$46</f>
        <v>10446.58611918072</v>
      </c>
      <c r="H47" s="59">
        <f>'Gesamtenergie 2050 var.'!H8*'Energie pro Energieträger'!E$48</f>
        <v>0</v>
      </c>
      <c r="I47" s="58">
        <f>'Gesamtenergie 2050 var.'!I8*'Energie pro Energieträger'!E$45</f>
        <v>2238.1746470942981</v>
      </c>
    </row>
    <row r="48" spans="3:9" x14ac:dyDescent="0.25">
      <c r="C48" s="9" t="str">
        <f t="shared" si="0"/>
        <v>Belgium</v>
      </c>
      <c r="D48" s="9" t="str">
        <f t="shared" si="0"/>
        <v>Ghent</v>
      </c>
      <c r="E48" s="56">
        <f>'Gesamtenergie 2050 var.'!E9*'Energie pro Energieträger'!D$47</f>
        <v>0</v>
      </c>
      <c r="F48" s="60">
        <f>'Gesamtenergie 2050 var.'!F9*'Energie pro Energieträger'!D$45</f>
        <v>1299.7097913891823</v>
      </c>
      <c r="G48" s="57">
        <f>'Gesamtenergie 2050 var.'!G9*'Energie pro Energieträger'!E$46</f>
        <v>15089.820924870111</v>
      </c>
      <c r="H48" s="59">
        <f>'Gesamtenergie 2050 var.'!H9*'Energie pro Energieträger'!E$48</f>
        <v>0</v>
      </c>
      <c r="I48" s="58">
        <f>'Gesamtenergie 2050 var.'!I9*'Energie pro Energieträger'!E$45</f>
        <v>3232.984846717181</v>
      </c>
    </row>
    <row r="49" spans="3:9" x14ac:dyDescent="0.25">
      <c r="C49" s="9" t="str">
        <f t="shared" si="0"/>
        <v>Czech Republic</v>
      </c>
      <c r="D49" s="9" t="str">
        <f t="shared" si="0"/>
        <v>Trinec</v>
      </c>
      <c r="E49" s="56">
        <f>'Gesamtenergie 2050 var.'!E10*'Energie pro Energieträger'!D$47</f>
        <v>0</v>
      </c>
      <c r="F49" s="60">
        <f>'Gesamtenergie 2050 var.'!F10*'Energie pro Energieträger'!D$45</f>
        <v>615.99089746023071</v>
      </c>
      <c r="G49" s="57">
        <f>'Gesamtenergie 2050 var.'!G10*'Energie pro Energieträger'!E$46</f>
        <v>7151.7444860439437</v>
      </c>
      <c r="H49" s="59">
        <f>'Gesamtenergie 2050 var.'!H10*'Energie pro Energieträger'!E$48</f>
        <v>0</v>
      </c>
      <c r="I49" s="58">
        <f>'Gesamtenergie 2050 var.'!I10*'Energie pro Energieträger'!E$45</f>
        <v>1532.2568548753172</v>
      </c>
    </row>
    <row r="50" spans="3:9" x14ac:dyDescent="0.25">
      <c r="C50" s="9" t="str">
        <f t="shared" si="0"/>
        <v>Finland</v>
      </c>
      <c r="D50" s="9" t="str">
        <f t="shared" si="0"/>
        <v>Raahe</v>
      </c>
      <c r="E50" s="56">
        <f>'Gesamtenergie 2050 var.'!E11*'Energie pro Energieträger'!D$47</f>
        <v>0</v>
      </c>
      <c r="F50" s="60">
        <f>'Gesamtenergie 2050 var.'!F11*'Energie pro Energieträger'!D$45</f>
        <v>620.04503809392179</v>
      </c>
      <c r="G50" s="57">
        <f>'Gesamtenergie 2050 var.'!G11*'Energie pro Energieträger'!E$46</f>
        <v>7198.8136522316127</v>
      </c>
      <c r="H50" s="59">
        <f>'Gesamtenergie 2050 var.'!H11*'Energie pro Energieträger'!E$48</f>
        <v>0</v>
      </c>
      <c r="I50" s="58">
        <f>'Gesamtenergie 2050 var.'!I11*'Energie pro Energieträger'!E$45</f>
        <v>1542.3413947641598</v>
      </c>
    </row>
    <row r="51" spans="3:9" x14ac:dyDescent="0.25">
      <c r="C51" s="9" t="str">
        <f t="shared" si="0"/>
        <v>France</v>
      </c>
      <c r="D51" s="9" t="str">
        <f t="shared" si="0"/>
        <v>Fos-Sur-Mer</v>
      </c>
      <c r="E51" s="56">
        <f>'Gesamtenergie 2050 var.'!E12*'Energie pro Energieträger'!D$47</f>
        <v>0</v>
      </c>
      <c r="F51" s="60">
        <f>'Gesamtenergie 2050 var.'!F12*'Energie pro Energieträger'!D$45</f>
        <v>894.29572802007942</v>
      </c>
      <c r="G51" s="57">
        <f>'Gesamtenergie 2050 var.'!G12*'Energie pro Energieträger'!E$46</f>
        <v>10382.90430610329</v>
      </c>
      <c r="H51" s="59">
        <f>'Gesamtenergie 2050 var.'!H12*'Energie pro Energieträger'!E$48</f>
        <v>0</v>
      </c>
      <c r="I51" s="58">
        <f>'Gesamtenergie 2050 var.'!I12*'Energie pro Energieträger'!E$45</f>
        <v>2224.5308578329232</v>
      </c>
    </row>
    <row r="52" spans="3:9" x14ac:dyDescent="0.25">
      <c r="C52" s="9" t="str">
        <f t="shared" si="0"/>
        <v>France</v>
      </c>
      <c r="D52" s="9" t="str">
        <f t="shared" si="0"/>
        <v>Dunkerque</v>
      </c>
      <c r="E52" s="56">
        <f>'Gesamtenergie 2050 var.'!E13*'Energie pro Energieträger'!D$47</f>
        <v>0</v>
      </c>
      <c r="F52" s="60">
        <f>'Gesamtenergie 2050 var.'!F13*'Energie pro Energieträger'!D$45</f>
        <v>1633.5801965166786</v>
      </c>
      <c r="G52" s="57">
        <f>'Gesamtenergie 2050 var.'!G13*'Energie pro Energieträger'!E$46</f>
        <v>18966.105199148671</v>
      </c>
      <c r="H52" s="59">
        <f>'Gesamtenergie 2050 var.'!H13*'Energie pro Energieträger'!E$48</f>
        <v>0</v>
      </c>
      <c r="I52" s="58">
        <f>'Gesamtenergie 2050 var.'!I13*'Energie pro Energieträger'!E$45</f>
        <v>4063.4763669748058</v>
      </c>
    </row>
    <row r="53" spans="3:9" x14ac:dyDescent="0.25">
      <c r="C53" s="9" t="str">
        <f t="shared" si="0"/>
        <v>Germany</v>
      </c>
      <c r="D53" s="9" t="str">
        <f t="shared" si="0"/>
        <v>Bremen</v>
      </c>
      <c r="E53" s="56">
        <f>'Gesamtenergie 2050 var.'!E14*'Energie pro Energieträger'!D$47</f>
        <v>0</v>
      </c>
      <c r="F53" s="60">
        <f>'Gesamtenergie 2050 var.'!F14*'Energie pro Energieträger'!D$45</f>
        <v>786.98024065766992</v>
      </c>
      <c r="G53" s="57">
        <f>'Gesamtenergie 2050 var.'!G14*'Energie pro Energieträger'!E$46</f>
        <v>9136.9557893708934</v>
      </c>
      <c r="H53" s="59">
        <f>'Gesamtenergie 2050 var.'!H14*'Energie pro Energieträger'!E$48</f>
        <v>0</v>
      </c>
      <c r="I53" s="58">
        <f>'Gesamtenergie 2050 var.'!I14*'Energie pro Energieträger'!E$45</f>
        <v>1957.587154892972</v>
      </c>
    </row>
    <row r="54" spans="3:9" x14ac:dyDescent="0.25">
      <c r="C54" s="9" t="str">
        <f t="shared" si="0"/>
        <v>Germany</v>
      </c>
      <c r="D54" s="9" t="str">
        <f t="shared" si="0"/>
        <v>Voelklingen</v>
      </c>
      <c r="E54" s="56">
        <f>'Gesamtenergie 2050 var.'!E15*'Energie pro Energieträger'!D$47</f>
        <v>0</v>
      </c>
      <c r="F54" s="60">
        <f>'Gesamtenergie 2050 var.'!F15*'Energie pro Energieträger'!D$45</f>
        <v>663.44819076049623</v>
      </c>
      <c r="G54" s="57">
        <f>'Gesamtenergie 2050 var.'!G15*'Energie pro Energieträger'!E$46</f>
        <v>7702.7306078878255</v>
      </c>
      <c r="H54" s="59">
        <f>'Gesamtenergie 2050 var.'!H15*'Energie pro Energieträger'!E$48</f>
        <v>0</v>
      </c>
      <c r="I54" s="58">
        <f>'Gesamtenergie 2050 var.'!I15*'Energie pro Energieträger'!E$45</f>
        <v>1650.3052923976509</v>
      </c>
    </row>
    <row r="55" spans="3:9" x14ac:dyDescent="0.25">
      <c r="C55" s="9" t="str">
        <f t="shared" si="0"/>
        <v>Germany</v>
      </c>
      <c r="D55" s="9" t="str">
        <f t="shared" si="0"/>
        <v>Eisenhuettenstadt</v>
      </c>
      <c r="E55" s="56">
        <f>'Gesamtenergie 2050 var.'!E16*'Energie pro Energieträger'!D$47</f>
        <v>0</v>
      </c>
      <c r="F55" s="60">
        <f>'Gesamtenergie 2050 var.'!F16*'Energie pro Energieträger'!D$45</f>
        <v>512.72955073151218</v>
      </c>
      <c r="G55" s="57">
        <f>'Gesamtenergie 2050 var.'!G16*'Energie pro Energieträger'!E$46</f>
        <v>5952.865135499218</v>
      </c>
      <c r="H55" s="59">
        <f>'Gesamtenergie 2050 var.'!H16*'Energie pro Energieträger'!E$48</f>
        <v>0</v>
      </c>
      <c r="I55" s="58">
        <f>'Gesamtenergie 2050 var.'!I16*'Energie pro Energieträger'!E$45</f>
        <v>1275.397691824209</v>
      </c>
    </row>
    <row r="56" spans="3:9" x14ac:dyDescent="0.25">
      <c r="C56" s="9" t="str">
        <f t="shared" si="0"/>
        <v>Germany</v>
      </c>
      <c r="D56" s="9" t="str">
        <f t="shared" si="0"/>
        <v>Duisburg-Huckingen</v>
      </c>
      <c r="E56" s="56">
        <f>'Gesamtenergie 2050 var.'!E17*'Energie pro Energieträger'!D$47</f>
        <v>0</v>
      </c>
      <c r="F56" s="60">
        <f>'Gesamtenergie 2050 var.'!F17*'Energie pro Energieträger'!D$45</f>
        <v>1192.3943040267725</v>
      </c>
      <c r="G56" s="57">
        <f>'Gesamtenergie 2050 var.'!G17*'Energie pro Energieträger'!E$46</f>
        <v>13843.872408137717</v>
      </c>
      <c r="H56" s="59">
        <f>'Gesamtenergie 2050 var.'!H17*'Energie pro Energieträger'!E$48</f>
        <v>0</v>
      </c>
      <c r="I56" s="58">
        <f>'Gesamtenergie 2050 var.'!I17*'Energie pro Energieträger'!E$45</f>
        <v>2966.0411437772309</v>
      </c>
    </row>
    <row r="57" spans="3:9" x14ac:dyDescent="0.25">
      <c r="C57" s="9" t="str">
        <f t="shared" si="0"/>
        <v>Germany</v>
      </c>
      <c r="D57" s="9" t="str">
        <f t="shared" si="0"/>
        <v>Duisburg-Beeckerwerth</v>
      </c>
      <c r="E57" s="56">
        <f>'Gesamtenergie 2050 var.'!E18*'Energie pro Energieträger'!D$47</f>
        <v>0</v>
      </c>
      <c r="F57" s="60">
        <f>'Gesamtenergie 2050 var.'!F18*'Energie pro Energieträger'!D$45</f>
        <v>1430.873164832127</v>
      </c>
      <c r="G57" s="57">
        <f>'Gesamtenergie 2050 var.'!G18*'Energie pro Energieträger'!E$46</f>
        <v>16612.646889765259</v>
      </c>
      <c r="H57" s="59">
        <f>'Gesamtenergie 2050 var.'!H18*'Energie pro Energieträger'!E$48</f>
        <v>0</v>
      </c>
      <c r="I57" s="58">
        <f>'Gesamtenergie 2050 var.'!I18*'Energie pro Energieträger'!E$45</f>
        <v>3559.2493725326763</v>
      </c>
    </row>
    <row r="58" spans="3:9" x14ac:dyDescent="0.25">
      <c r="C58" s="9" t="str">
        <f t="shared" si="0"/>
        <v>Germany</v>
      </c>
      <c r="D58" s="9" t="str">
        <f t="shared" si="0"/>
        <v>Salzgitter</v>
      </c>
      <c r="E58" s="56">
        <f>'Gesamtenergie 2050 var.'!E19*'Energie pro Energieträger'!D$47</f>
        <v>0</v>
      </c>
      <c r="F58" s="60">
        <f>'Gesamtenergie 2050 var.'!F19*'Energie pro Energieträger'!D$45</f>
        <v>1097.0027597046308</v>
      </c>
      <c r="G58" s="57">
        <f>'Gesamtenergie 2050 var.'!G19*'Energie pro Energieträger'!E$46</f>
        <v>12736.362615486698</v>
      </c>
      <c r="H58" s="59">
        <f>'Gesamtenergie 2050 var.'!H19*'Energie pro Energieträger'!E$48</f>
        <v>0</v>
      </c>
      <c r="I58" s="58">
        <f>'Gesamtenergie 2050 var.'!I19*'Energie pro Energieträger'!E$45</f>
        <v>2728.7578522750518</v>
      </c>
    </row>
    <row r="59" spans="3:9" x14ac:dyDescent="0.25">
      <c r="C59" s="9" t="str">
        <f t="shared" si="0"/>
        <v>Germany</v>
      </c>
      <c r="D59" s="9" t="str">
        <f t="shared" si="0"/>
        <v>Dillingen</v>
      </c>
      <c r="E59" s="56">
        <f>'Gesamtenergie 2050 var.'!E20*'Energie pro Energieträger'!D$47</f>
        <v>0</v>
      </c>
      <c r="F59" s="60">
        <f>'Gesamtenergie 2050 var.'!F20*'Energie pro Energieträger'!D$45</f>
        <v>556.60966111969742</v>
      </c>
      <c r="G59" s="57">
        <f>'Gesamtenergie 2050 var.'!G20*'Energie pro Energieträger'!E$46</f>
        <v>6462.3196401186869</v>
      </c>
      <c r="H59" s="59">
        <f>'Gesamtenergie 2050 var.'!H20*'Energie pro Energieträger'!E$48</f>
        <v>0</v>
      </c>
      <c r="I59" s="58">
        <f>'Gesamtenergie 2050 var.'!I20*'Energie pro Energieträger'!E$45</f>
        <v>1384.5480059152112</v>
      </c>
    </row>
    <row r="60" spans="3:9" x14ac:dyDescent="0.25">
      <c r="C60" s="9" t="str">
        <f t="shared" si="0"/>
        <v>Germany</v>
      </c>
      <c r="D60" s="9" t="str">
        <f t="shared" si="0"/>
        <v>Duisburg</v>
      </c>
      <c r="E60" s="56">
        <f>'Gesamtenergie 2050 var.'!E21*'Energie pro Energieträger'!D$47</f>
        <v>0</v>
      </c>
      <c r="F60" s="60">
        <f>'Gesamtenergie 2050 var.'!F21*'Energie pro Energieträger'!D$45</f>
        <v>267.09632410199708</v>
      </c>
      <c r="G60" s="57">
        <f>'Gesamtenergie 2050 var.'!G21*'Energie pro Energieträger'!E$46</f>
        <v>3101.0274194228487</v>
      </c>
      <c r="H60" s="59">
        <f>'Gesamtenergie 2050 var.'!H21*'Energie pro Energieträger'!E$48</f>
        <v>0</v>
      </c>
      <c r="I60" s="58">
        <f>'Gesamtenergie 2050 var.'!I21*'Energie pro Energieträger'!E$45</f>
        <v>664.39321620609962</v>
      </c>
    </row>
    <row r="61" spans="3:9" x14ac:dyDescent="0.25">
      <c r="C61" s="9" t="str">
        <f t="shared" si="0"/>
        <v>Germany</v>
      </c>
      <c r="D61" s="9" t="str">
        <f t="shared" si="0"/>
        <v>Duisburg-Bruckhausen</v>
      </c>
      <c r="E61" s="56">
        <f>'Gesamtenergie 2050 var.'!E22*'Energie pro Energieträger'!D$47</f>
        <v>0</v>
      </c>
      <c r="F61" s="60">
        <f>'Gesamtenergie 2050 var.'!F22*'Energie pro Energieträger'!D$45</f>
        <v>1430.873164832127</v>
      </c>
      <c r="G61" s="57">
        <f>'Gesamtenergie 2050 var.'!G22*'Energie pro Energieträger'!E$46</f>
        <v>16612.646889765259</v>
      </c>
      <c r="H61" s="59">
        <f>'Gesamtenergie 2050 var.'!H22*'Energie pro Energieträger'!E$48</f>
        <v>0</v>
      </c>
      <c r="I61" s="58">
        <f>'Gesamtenergie 2050 var.'!I22*'Energie pro Energieträger'!E$45</f>
        <v>3559.2493725326763</v>
      </c>
    </row>
    <row r="62" spans="3:9" x14ac:dyDescent="0.25">
      <c r="C62" s="9" t="str">
        <f t="shared" si="0"/>
        <v>Hungaria</v>
      </c>
      <c r="D62" s="9" t="str">
        <f t="shared" si="0"/>
        <v>Dunauijvaros</v>
      </c>
      <c r="E62" s="56">
        <f>'Gesamtenergie 2050 var.'!E23*'Energie pro Energieträger'!D$47</f>
        <v>0</v>
      </c>
      <c r="F62" s="60">
        <f>'Gesamtenergie 2050 var.'!F23*'Energie pro Energieträger'!D$45</f>
        <v>381.56617728856725</v>
      </c>
      <c r="G62" s="57">
        <f>'Gesamtenergie 2050 var.'!G23*'Energie pro Energieträger'!E$46</f>
        <v>4430.0391706040691</v>
      </c>
      <c r="H62" s="59">
        <f>'Gesamtenergie 2050 var.'!H23*'Energie pro Energieträger'!E$48</f>
        <v>0</v>
      </c>
      <c r="I62" s="58">
        <f>'Gesamtenergie 2050 var.'!I23*'Energie pro Energieträger'!E$45</f>
        <v>949.13316600871383</v>
      </c>
    </row>
    <row r="63" spans="3:9" x14ac:dyDescent="0.25">
      <c r="C63" s="9" t="str">
        <f t="shared" si="0"/>
        <v>Italy</v>
      </c>
      <c r="D63" s="9" t="str">
        <f t="shared" si="0"/>
        <v>Taranto</v>
      </c>
      <c r="E63" s="56">
        <f>'Gesamtenergie 2050 var.'!E24*'Energie pro Energieträger'!D$47</f>
        <v>0</v>
      </c>
      <c r="F63" s="60">
        <f>'Gesamtenergie 2050 var.'!F24*'Energie pro Energieträger'!D$45</f>
        <v>2027.0703168455132</v>
      </c>
      <c r="G63" s="57">
        <f>'Gesamtenergie 2050 var.'!G24*'Energie pro Energieträger'!E$46</f>
        <v>23534.583093834117</v>
      </c>
      <c r="H63" s="59">
        <f>'Gesamtenergie 2050 var.'!H24*'Energie pro Energieträger'!E$48</f>
        <v>0</v>
      </c>
      <c r="I63" s="58">
        <f>'Gesamtenergie 2050 var.'!I24*'Energie pro Energieträger'!E$45</f>
        <v>5042.2699444212922</v>
      </c>
    </row>
    <row r="64" spans="3:9" x14ac:dyDescent="0.25">
      <c r="C64" s="9" t="str">
        <f t="shared" si="0"/>
        <v>Netherlands</v>
      </c>
      <c r="D64" s="9" t="str">
        <f t="shared" si="0"/>
        <v>Ijmuiden</v>
      </c>
      <c r="E64" s="56">
        <f>'Gesamtenergie 2050 var.'!E25*'Energie pro Energieträger'!D$47</f>
        <v>0</v>
      </c>
      <c r="F64" s="60">
        <f>'Gesamtenergie 2050 var.'!F25*'Energie pro Energieträger'!D$45</f>
        <v>1625.2334363884911</v>
      </c>
      <c r="G64" s="57">
        <f>'Gesamtenergie 2050 var.'!G25*'Energie pro Energieträger'!E$46</f>
        <v>18869.198092291706</v>
      </c>
      <c r="H64" s="59">
        <f>'Gesamtenergie 2050 var.'!H25*'Energie pro Energieträger'!E$48</f>
        <v>0</v>
      </c>
      <c r="I64" s="58">
        <f>'Gesamtenergie 2050 var.'!I25*'Energie pro Energieträger'!E$45</f>
        <v>4042.7140789683654</v>
      </c>
    </row>
    <row r="65" spans="3:9" x14ac:dyDescent="0.25">
      <c r="C65" s="9" t="str">
        <f t="shared" si="0"/>
        <v>Poland</v>
      </c>
      <c r="D65" s="9" t="str">
        <f t="shared" si="0"/>
        <v>Krakow</v>
      </c>
      <c r="E65" s="56">
        <f>'Gesamtenergie 2050 var.'!E26*'Energie pro Energieträger'!D$47</f>
        <v>0</v>
      </c>
      <c r="F65" s="60">
        <f>'Gesamtenergie 2050 var.'!F26*'Energie pro Energieträger'!D$45</f>
        <v>649.85489569459116</v>
      </c>
      <c r="G65" s="57">
        <f>'Gesamtenergie 2050 var.'!G26*'Energie pro Energieträger'!E$46</f>
        <v>7544.9104624350557</v>
      </c>
      <c r="H65" s="59">
        <f>'Gesamtenergie 2050 var.'!H26*'Energie pro Energieträger'!E$48</f>
        <v>0</v>
      </c>
      <c r="I65" s="58">
        <f>'Gesamtenergie 2050 var.'!I26*'Energie pro Energieträger'!E$45</f>
        <v>1616.4924233585905</v>
      </c>
    </row>
    <row r="66" spans="3:9" x14ac:dyDescent="0.25">
      <c r="C66" s="9" t="str">
        <f t="shared" si="0"/>
        <v>Poland</v>
      </c>
      <c r="D66" s="9" t="str">
        <f t="shared" si="0"/>
        <v>Dabrowa Gornicza</v>
      </c>
      <c r="E66" s="56">
        <f>'Gesamtenergie 2050 var.'!E27*'Energie pro Energieträger'!D$47</f>
        <v>0</v>
      </c>
      <c r="F66" s="60">
        <f>'Gesamtenergie 2050 var.'!F27*'Energie pro Energieträger'!D$45</f>
        <v>649.85489569459116</v>
      </c>
      <c r="G66" s="57">
        <f>'Gesamtenergie 2050 var.'!G27*'Energie pro Energieträger'!E$46</f>
        <v>7544.9104624350557</v>
      </c>
      <c r="H66" s="59">
        <f>'Gesamtenergie 2050 var.'!H27*'Energie pro Energieträger'!E$48</f>
        <v>0</v>
      </c>
      <c r="I66" s="58">
        <f>'Gesamtenergie 2050 var.'!I27*'Energie pro Energieträger'!E$45</f>
        <v>1616.4924233585905</v>
      </c>
    </row>
    <row r="67" spans="3:9" x14ac:dyDescent="0.25">
      <c r="C67" s="9" t="str">
        <f t="shared" si="0"/>
        <v>Romania</v>
      </c>
      <c r="D67" s="9" t="str">
        <f t="shared" si="0"/>
        <v>Galati</v>
      </c>
      <c r="E67" s="56">
        <f>'Gesamtenergie 2050 var.'!E28*'Energie pro Energieträger'!D$47</f>
        <v>0</v>
      </c>
      <c r="F67" s="60">
        <f>'Gesamtenergie 2050 var.'!F28*'Energie pro Energieträger'!D$45</f>
        <v>488.88166465097675</v>
      </c>
      <c r="G67" s="57">
        <f>'Gesamtenergie 2050 var.'!G28*'Energie pro Energieträger'!E$46</f>
        <v>5675.9876873364638</v>
      </c>
      <c r="H67" s="59">
        <f>'Gesamtenergie 2050 var.'!H28*'Energie pro Energieträger'!E$48</f>
        <v>0</v>
      </c>
      <c r="I67" s="58">
        <f>'Gesamtenergie 2050 var.'!I28*'Energie pro Energieträger'!E$45</f>
        <v>1216.0768689486645</v>
      </c>
    </row>
    <row r="68" spans="3:9" x14ac:dyDescent="0.25">
      <c r="C68" s="9" t="str">
        <f t="shared" si="0"/>
        <v>Slovakia</v>
      </c>
      <c r="D68" s="9" t="str">
        <f t="shared" si="0"/>
        <v>Kosice</v>
      </c>
      <c r="E68" s="56">
        <f>'Gesamtenergie 2050 var.'!E29*'Energie pro Energieträger'!D$47</f>
        <v>0</v>
      </c>
      <c r="F68" s="60">
        <f>'Gesamtenergie 2050 var.'!F29*'Energie pro Energieträger'!D$45</f>
        <v>1073.1548736240952</v>
      </c>
      <c r="G68" s="57">
        <f>'Gesamtenergie 2050 var.'!G29*'Energie pro Energieträger'!E$46</f>
        <v>12459.485167323945</v>
      </c>
      <c r="H68" s="59">
        <f>'Gesamtenergie 2050 var.'!H29*'Energie pro Energieträger'!E$48</f>
        <v>0</v>
      </c>
      <c r="I68" s="58">
        <f>'Gesamtenergie 2050 var.'!I29*'Energie pro Energieträger'!E$45</f>
        <v>2669.4370293995075</v>
      </c>
    </row>
    <row r="69" spans="3:9" x14ac:dyDescent="0.25">
      <c r="C69" s="9" t="str">
        <f t="shared" si="0"/>
        <v>Spain</v>
      </c>
      <c r="D69" s="9" t="str">
        <f t="shared" si="0"/>
        <v>Gijon</v>
      </c>
      <c r="E69" s="56">
        <f>'Gesamtenergie 2050 var.'!E30*'Energie pro Energieträger'!D$47</f>
        <v>0</v>
      </c>
      <c r="F69" s="60">
        <f>'Gesamtenergie 2050 var.'!F30*'Energie pro Energieträger'!D$45</f>
        <v>566.38729441271698</v>
      </c>
      <c r="G69" s="57">
        <f>'Gesamtenergie 2050 var.'!G30*'Energie pro Energieträger'!E$46</f>
        <v>6575.8393938654153</v>
      </c>
      <c r="H69" s="59">
        <f>'Gesamtenergie 2050 var.'!H30*'Energie pro Energieträger'!E$48</f>
        <v>0</v>
      </c>
      <c r="I69" s="58">
        <f>'Gesamtenergie 2050 var.'!I30*'Energie pro Energieträger'!E$45</f>
        <v>1408.8695432941845</v>
      </c>
    </row>
    <row r="70" spans="3:9" x14ac:dyDescent="0.25">
      <c r="C70" s="9" t="str">
        <f t="shared" si="0"/>
        <v>Spain</v>
      </c>
      <c r="D70" s="9" t="str">
        <f t="shared" si="0"/>
        <v>Aviles</v>
      </c>
      <c r="E70" s="56">
        <f>'Gesamtenergie 2050 var.'!E31*'Energie pro Energieträger'!D$47</f>
        <v>0</v>
      </c>
      <c r="F70" s="60">
        <f>'Gesamtenergie 2050 var.'!F31*'Energie pro Energieträger'!D$45</f>
        <v>566.38729441271698</v>
      </c>
      <c r="G70" s="57">
        <f>'Gesamtenergie 2050 var.'!G31*'Energie pro Energieträger'!E$46</f>
        <v>6575.8393938654153</v>
      </c>
      <c r="H70" s="59">
        <f>'Gesamtenergie 2050 var.'!H31*'Energie pro Energieträger'!E$48</f>
        <v>0</v>
      </c>
      <c r="I70" s="58">
        <f>'Gesamtenergie 2050 var.'!I31*'Energie pro Energieträger'!E$45</f>
        <v>1408.8695432941845</v>
      </c>
    </row>
    <row r="71" spans="3:9" x14ac:dyDescent="0.25">
      <c r="C71" s="9" t="str">
        <f t="shared" si="0"/>
        <v>Sweden</v>
      </c>
      <c r="D71" s="9" t="str">
        <f t="shared" si="0"/>
        <v>Lulea</v>
      </c>
      <c r="E71" s="56">
        <f>'Gesamtenergie 2050 var.'!E32*'Energie pro Energieträger'!D$47</f>
        <v>0</v>
      </c>
      <c r="F71" s="60">
        <f>'Gesamtenergie 2050 var.'!F32*'Energie pro Energieträger'!D$45</f>
        <v>548.50137985231538</v>
      </c>
      <c r="G71" s="57">
        <f>'Gesamtenergie 2050 var.'!G32*'Energie pro Energieträger'!E$46</f>
        <v>6368.181307743349</v>
      </c>
      <c r="H71" s="59">
        <f>'Gesamtenergie 2050 var.'!H32*'Energie pro Energieträger'!E$48</f>
        <v>0</v>
      </c>
      <c r="I71" s="58">
        <f>'Gesamtenergie 2050 var.'!I32*'Energie pro Energieträger'!E$45</f>
        <v>1364.3789261375259</v>
      </c>
    </row>
    <row r="72" spans="3:9" x14ac:dyDescent="0.25">
      <c r="C72" s="9" t="str">
        <f t="shared" si="0"/>
        <v>Sweden</v>
      </c>
      <c r="D72" s="9" t="str">
        <f t="shared" si="0"/>
        <v>Oxeloesund</v>
      </c>
      <c r="E72" s="56">
        <f>'Gesamtenergie 2050 var.'!E33*'Energie pro Energieträger'!D$47</f>
        <v>0</v>
      </c>
      <c r="F72" s="60">
        <f>'Gesamtenergie 2050 var.'!F33*'Energie pro Energieträger'!D$45</f>
        <v>357.71829120803176</v>
      </c>
      <c r="G72" s="57">
        <f>'Gesamtenergie 2050 var.'!G33*'Energie pro Energieträger'!E$46</f>
        <v>4153.1617224413149</v>
      </c>
      <c r="H72" s="59">
        <f>'Gesamtenergie 2050 var.'!H33*'Energie pro Energieträger'!E$48</f>
        <v>0</v>
      </c>
      <c r="I72" s="58">
        <f>'Gesamtenergie 2050 var.'!I33*'Energie pro Energieträger'!E$45</f>
        <v>889.81234313316907</v>
      </c>
    </row>
    <row r="73" spans="3:9" x14ac:dyDescent="0.25">
      <c r="C73" s="9" t="str">
        <f t="shared" si="0"/>
        <v>United Kingdom</v>
      </c>
      <c r="D73" s="9" t="str">
        <f t="shared" si="0"/>
        <v>Port Talbot</v>
      </c>
      <c r="E73" s="56">
        <f>'Gesamtenergie 2050 var.'!E34*'Energie pro Energieträger'!D$47</f>
        <v>0</v>
      </c>
      <c r="F73" s="60">
        <f>'Gesamtenergie 2050 var.'!F34*'Energie pro Energieträger'!D$45</f>
        <v>902.64248814826703</v>
      </c>
      <c r="G73" s="57">
        <f>'Gesamtenergie 2050 var.'!G34*'Energie pro Energieträger'!E$46</f>
        <v>10479.811412960253</v>
      </c>
      <c r="H73" s="59">
        <f>'Gesamtenergie 2050 var.'!H34*'Energie pro Energieträger'!E$48</f>
        <v>0</v>
      </c>
      <c r="I73" s="58">
        <f>'Gesamtenergie 2050 var.'!I34*'Energie pro Energieträger'!E$45</f>
        <v>2245.2931458393637</v>
      </c>
    </row>
    <row r="74" spans="3:9" x14ac:dyDescent="0.25">
      <c r="C74" s="9" t="str">
        <f t="shared" si="0"/>
        <v>United Kingdom</v>
      </c>
      <c r="D74" s="9" t="str">
        <f t="shared" si="0"/>
        <v>Scunthorpe</v>
      </c>
      <c r="E74" s="56">
        <f>'Gesamtenergie 2050 var.'!E35*'Energie pro Energieträger'!D$47</f>
        <v>0</v>
      </c>
      <c r="F74" s="60">
        <f>'Gesamtenergie 2050 var.'!F35*'Energie pro Energieträger'!D$45</f>
        <v>667.74081025499265</v>
      </c>
      <c r="G74" s="57">
        <f>'Gesamtenergie 2050 var.'!G35*'Energie pro Energieträger'!E$46</f>
        <v>7752.5685485571212</v>
      </c>
      <c r="H74" s="59">
        <f>'Gesamtenergie 2050 var.'!H35*'Energie pro Energieträger'!E$48</f>
        <v>0</v>
      </c>
      <c r="I74" s="58">
        <f>'Gesamtenergie 2050 var.'!I35*'Energie pro Energieträger'!E$45</f>
        <v>1660.9830405152493</v>
      </c>
    </row>
    <row r="81" spans="3:9" ht="41.25" customHeight="1" x14ac:dyDescent="0.35">
      <c r="C81" s="83" t="s">
        <v>133</v>
      </c>
      <c r="D81" s="83"/>
      <c r="E81" s="83"/>
      <c r="F81" s="83"/>
      <c r="G81" s="83"/>
      <c r="H81" s="83"/>
      <c r="I81" s="83"/>
    </row>
    <row r="83" spans="3:9" ht="15.75" x14ac:dyDescent="0.25">
      <c r="E83" s="91" t="s">
        <v>47</v>
      </c>
      <c r="F83" s="91"/>
      <c r="G83" s="91" t="s">
        <v>43</v>
      </c>
      <c r="H83" s="91"/>
      <c r="I83" s="91"/>
    </row>
    <row r="84" spans="3:9" x14ac:dyDescent="0.25">
      <c r="C84" s="17" t="s">
        <v>57</v>
      </c>
      <c r="D84" s="17" t="s">
        <v>58</v>
      </c>
      <c r="E84" s="75" t="str">
        <f>Studienliste!$F$17</f>
        <v>ISI-05 13</v>
      </c>
      <c r="F84" s="76" t="s">
        <v>51</v>
      </c>
      <c r="G84" s="77" t="str">
        <f>Studienliste!$F$10</f>
        <v>OTTO-01 17</v>
      </c>
      <c r="H84" s="78" t="str">
        <f>Studienliste!$F$8</f>
        <v>TUD-02 20</v>
      </c>
      <c r="I84" s="79" t="str">
        <f>F84</f>
        <v>anderes Projekt</v>
      </c>
    </row>
    <row r="85" spans="3:9" x14ac:dyDescent="0.25">
      <c r="C85" s="9" t="str">
        <f>C46</f>
        <v>Austria</v>
      </c>
      <c r="D85" s="9" t="str">
        <f>D46</f>
        <v>Donawitz</v>
      </c>
      <c r="E85" s="56">
        <f>'Gesamtenergie 2050 var.'!E7*'Energie pro Energieträger'!D$51</f>
        <v>25879.21175499841</v>
      </c>
      <c r="F85" s="60">
        <f>'Gesamtenergie 2050 var.'!F7*'Energie pro Energieträger'!D$49</f>
        <v>31553.535537924468</v>
      </c>
      <c r="G85" s="57">
        <f>'Gesamtenergie 2050 var.'!G7*'Energie pro Energieträger'!E$50</f>
        <v>25319.691780387173</v>
      </c>
      <c r="H85" s="59">
        <f>'Gesamtenergie 2050 var.'!H7*'Energie pro Energieträger'!E$52</f>
        <v>19701.885166613771</v>
      </c>
      <c r="I85" s="58">
        <f>'Gesamtenergie 2050 var.'!I7*'Energie pro Energieträger'!E$49</f>
        <v>17713.108780986633</v>
      </c>
    </row>
    <row r="86" spans="3:9" x14ac:dyDescent="0.25">
      <c r="C86" s="9" t="str">
        <f t="shared" ref="C86:D113" si="1">C47</f>
        <v>Austria</v>
      </c>
      <c r="D86" s="9" t="str">
        <f t="shared" si="1"/>
        <v>Linz</v>
      </c>
      <c r="E86" s="56">
        <f>'Gesamtenergie 2050 var.'!E8*'Energie pro Energieträger'!D$51</f>
        <v>25879.21175499841</v>
      </c>
      <c r="F86" s="60">
        <f>'Gesamtenergie 2050 var.'!F8*'Energie pro Energieträger'!D$49</f>
        <v>31553.535537924468</v>
      </c>
      <c r="G86" s="57">
        <f>'Gesamtenergie 2050 var.'!G8*'Energie pro Energieträger'!E$50</f>
        <v>25319.691780387173</v>
      </c>
      <c r="H86" s="59">
        <f>'Gesamtenergie 2050 var.'!H8*'Energie pro Energieträger'!E$52</f>
        <v>19701.885166613771</v>
      </c>
      <c r="I86" s="58">
        <f>'Gesamtenergie 2050 var.'!I8*'Energie pro Energieträger'!E$49</f>
        <v>17713.108780986633</v>
      </c>
    </row>
    <row r="87" spans="3:9" x14ac:dyDescent="0.25">
      <c r="C87" s="9" t="str">
        <f t="shared" si="1"/>
        <v>Belgium</v>
      </c>
      <c r="D87" s="9" t="str">
        <f t="shared" si="1"/>
        <v>Ghent</v>
      </c>
      <c r="E87" s="56">
        <f>'Gesamtenergie 2050 var.'!E9*'Energie pro Energieträger'!D$51</f>
        <v>37381.845763249759</v>
      </c>
      <c r="F87" s="60">
        <f>'Gesamtenergie 2050 var.'!F9*'Energie pro Energieträger'!D$49</f>
        <v>45578.258330688674</v>
      </c>
      <c r="G87" s="57">
        <f>'Gesamtenergie 2050 var.'!G9*'Energie pro Energieträger'!E$50</f>
        <v>36573.633767058069</v>
      </c>
      <c r="H87" s="59">
        <f>'Gesamtenergie 2050 var.'!H9*'Energie pro Energieträger'!E$52</f>
        <v>28458.858774992066</v>
      </c>
      <c r="I87" s="58">
        <f>'Gesamtenergie 2050 var.'!I9*'Energie pro Energieträger'!E$49</f>
        <v>25586.123206036878</v>
      </c>
    </row>
    <row r="88" spans="3:9" x14ac:dyDescent="0.25">
      <c r="C88" s="9" t="str">
        <f t="shared" si="1"/>
        <v>Czech Republic</v>
      </c>
      <c r="D88" s="9" t="str">
        <f t="shared" si="1"/>
        <v>Trinec</v>
      </c>
      <c r="E88" s="56">
        <f>'Gesamtenergie 2050 var.'!E10*'Energie pro Energieträger'!D$51</f>
        <v>17716.937175499839</v>
      </c>
      <c r="F88" s="60">
        <f>'Gesamtenergie 2050 var.'!F10*'Energie pro Energieträger'!D$49</f>
        <v>21601.585553792447</v>
      </c>
      <c r="G88" s="57">
        <f>'Gesamtenergie 2050 var.'!G10*'Energie pro Energieträger'!E$50</f>
        <v>17333.889178038713</v>
      </c>
      <c r="H88" s="59">
        <f>'Gesamtenergie 2050 var.'!H10*'Energie pro Energieträger'!E$52</f>
        <v>13487.932516661376</v>
      </c>
      <c r="I88" s="58">
        <f>'Gesamtenergie 2050 var.'!I10*'Energie pro Energieträger'!E$49</f>
        <v>12126.413989209774</v>
      </c>
    </row>
    <row r="89" spans="3:9" x14ac:dyDescent="0.25">
      <c r="C89" s="9" t="str">
        <f t="shared" si="1"/>
        <v>Finland</v>
      </c>
      <c r="D89" s="9" t="str">
        <f t="shared" si="1"/>
        <v>Raahe</v>
      </c>
      <c r="E89" s="56">
        <f>'Gesamtenergie 2050 var.'!E11*'Energie pro Energieträger'!D$51</f>
        <v>17833.541098064106</v>
      </c>
      <c r="F89" s="60">
        <f>'Gesamtenergie 2050 var.'!F11*'Energie pro Energieträger'!D$49</f>
        <v>21743.756267851477</v>
      </c>
      <c r="G89" s="57">
        <f>'Gesamtenergie 2050 var.'!G11*'Energie pro Energieträger'!E$50</f>
        <v>17447.972072357978</v>
      </c>
      <c r="H89" s="59">
        <f>'Gesamtenergie 2050 var.'!H11*'Energie pro Energieträger'!E$52</f>
        <v>13576.703268803554</v>
      </c>
      <c r="I89" s="58">
        <f>'Gesamtenergie 2050 var.'!I11*'Energie pro Energieträger'!E$49</f>
        <v>12206.223914806586</v>
      </c>
    </row>
    <row r="90" spans="3:9" x14ac:dyDescent="0.25">
      <c r="C90" s="9" t="str">
        <f t="shared" si="1"/>
        <v>France</v>
      </c>
      <c r="D90" s="9" t="str">
        <f t="shared" si="1"/>
        <v>Fos-Sur-Mer</v>
      </c>
      <c r="E90" s="56">
        <f>'Gesamtenergie 2050 var.'!E12*'Energie pro Energieträger'!D$51</f>
        <v>25721.453506823229</v>
      </c>
      <c r="F90" s="60">
        <f>'Gesamtenergie 2050 var.'!F12*'Energie pro Energieträger'!D$49</f>
        <v>31361.186924785779</v>
      </c>
      <c r="G90" s="57">
        <f>'Gesamtenergie 2050 var.'!G12*'Energie pro Energieträger'!E$50</f>
        <v>25165.344335131704</v>
      </c>
      <c r="H90" s="59">
        <f>'Gesamtenergie 2050 var.'!H12*'Energie pro Energieträger'!E$52</f>
        <v>19581.783560774358</v>
      </c>
      <c r="I90" s="58">
        <f>'Gesamtenergie 2050 var.'!I12*'Energie pro Energieträger'!E$49</f>
        <v>17605.130646355654</v>
      </c>
    </row>
    <row r="91" spans="3:9" x14ac:dyDescent="0.25">
      <c r="C91" s="9" t="str">
        <f t="shared" si="1"/>
        <v>France</v>
      </c>
      <c r="D91" s="9" t="str">
        <f t="shared" si="1"/>
        <v>Dunkerque</v>
      </c>
      <c r="E91" s="56">
        <f>'Gesamtenergie 2050 var.'!E13*'Energie pro Energieträger'!D$51</f>
        <v>46984.521739130432</v>
      </c>
      <c r="F91" s="60">
        <f>'Gesamtenergie 2050 var.'!F13*'Energie pro Energieträger'!D$49</f>
        <v>57286.434782608696</v>
      </c>
      <c r="G91" s="57">
        <f>'Gesamtenergie 2050 var.'!G13*'Energie pro Energieträger'!E$50</f>
        <v>45968.695652173905</v>
      </c>
      <c r="H91" s="59">
        <f>'Gesamtenergie 2050 var.'!H13*'Energie pro Energieträger'!E$52</f>
        <v>35769.391304347831</v>
      </c>
      <c r="I91" s="58">
        <f>'Gesamtenergie 2050 var.'!I13*'Energie pro Energieträger'!E$49</f>
        <v>32158.705314009658</v>
      </c>
    </row>
    <row r="92" spans="3:9" x14ac:dyDescent="0.25">
      <c r="C92" s="9" t="str">
        <f t="shared" si="1"/>
        <v>Germany</v>
      </c>
      <c r="D92" s="9" t="str">
        <f t="shared" si="1"/>
        <v>Bremen</v>
      </c>
      <c r="E92" s="56">
        <f>'Gesamtenergie 2050 var.'!E14*'Energie pro Energieträger'!D$51</f>
        <v>22634.879086004439</v>
      </c>
      <c r="F92" s="60">
        <f>'Gesamtenergie 2050 var.'!F14*'Energie pro Energieträger'!D$49</f>
        <v>27597.844493811488</v>
      </c>
      <c r="G92" s="57">
        <f>'Gesamtenergie 2050 var.'!G14*'Energie pro Energieträger'!E$50</f>
        <v>22145.503014915896</v>
      </c>
      <c r="H92" s="59">
        <f>'Gesamtenergie 2050 var.'!H14*'Energie pro Energieträger'!E$52</f>
        <v>17231.969533481435</v>
      </c>
      <c r="I92" s="58">
        <f>'Gesamtenergie 2050 var.'!I14*'Energie pro Energieträger'!E$49</f>
        <v>15492.514968792973</v>
      </c>
    </row>
    <row r="93" spans="3:9" x14ac:dyDescent="0.25">
      <c r="C93" s="9" t="str">
        <f t="shared" si="1"/>
        <v>Germany</v>
      </c>
      <c r="D93" s="9" t="str">
        <f t="shared" si="1"/>
        <v>Voelklingen</v>
      </c>
      <c r="E93" s="56">
        <f>'Gesamtenergie 2050 var.'!E15*'Energie pro Energieträger'!D$51</f>
        <v>19081.888974928592</v>
      </c>
      <c r="F93" s="60">
        <f>'Gesamtenergie 2050 var.'!F15*'Energie pro Energieträger'!D$49</f>
        <v>23265.819206601078</v>
      </c>
      <c r="G93" s="57">
        <f>'Gesamtenergie 2050 var.'!G15*'Energie pro Energieträger'!E$50</f>
        <v>18669.330117423036</v>
      </c>
      <c r="H93" s="59">
        <f>'Gesamtenergie 2050 var.'!H15*'Energie pro Energieträger'!E$52</f>
        <v>14527.072497619802</v>
      </c>
      <c r="I93" s="58">
        <f>'Gesamtenergie 2050 var.'!I15*'Energie pro Energieträger'!E$49</f>
        <v>13060.659588843046</v>
      </c>
    </row>
    <row r="94" spans="3:9" x14ac:dyDescent="0.25">
      <c r="C94" s="9" t="str">
        <f t="shared" si="1"/>
        <v>Germany</v>
      </c>
      <c r="D94" s="9" t="str">
        <f t="shared" si="1"/>
        <v>Eisenhuettenstadt</v>
      </c>
      <c r="E94" s="56">
        <f>'Gesamtenergie 2050 var.'!E16*'Energie pro Energieträger'!D$51</f>
        <v>14746.966677245317</v>
      </c>
      <c r="F94" s="60">
        <f>'Gesamtenergie 2050 var.'!F16*'Energie pro Energieträger'!D$49</f>
        <v>17980.413836877182</v>
      </c>
      <c r="G94" s="57">
        <f>'Gesamtenergie 2050 var.'!G16*'Energie pro Energieträger'!E$50</f>
        <v>14428.130752142173</v>
      </c>
      <c r="H94" s="59">
        <f>'Gesamtenergie 2050 var.'!H16*'Energie pro Energieträger'!E$52</f>
        <v>11226.889241510631</v>
      </c>
      <c r="I94" s="58">
        <f>'Gesamtenergie 2050 var.'!I16*'Energie pro Energieträger'!E$49</f>
        <v>10093.608237243907</v>
      </c>
    </row>
    <row r="95" spans="3:9" x14ac:dyDescent="0.25">
      <c r="C95" s="9" t="str">
        <f t="shared" si="1"/>
        <v>Germany</v>
      </c>
      <c r="D95" s="9" t="str">
        <f t="shared" si="1"/>
        <v>Duisburg-Huckingen</v>
      </c>
      <c r="E95" s="56">
        <f>'Gesamtenergie 2050 var.'!E17*'Energie pro Energieträger'!D$51</f>
        <v>34295.27134243097</v>
      </c>
      <c r="F95" s="60">
        <f>'Gesamtenergie 2050 var.'!F17*'Energie pro Energieträger'!D$49</f>
        <v>41814.915899714375</v>
      </c>
      <c r="G95" s="57">
        <f>'Gesamtenergie 2050 var.'!G17*'Energie pro Energieträger'!E$50</f>
        <v>33553.792446842264</v>
      </c>
      <c r="H95" s="59">
        <f>'Gesamtenergie 2050 var.'!H17*'Energie pro Energieträger'!E$52</f>
        <v>26109.044747699143</v>
      </c>
      <c r="I95" s="58">
        <f>'Gesamtenergie 2050 var.'!I17*'Energie pro Energieträger'!E$49</f>
        <v>23473.507528474205</v>
      </c>
    </row>
    <row r="96" spans="3:9" x14ac:dyDescent="0.25">
      <c r="C96" s="9" t="str">
        <f t="shared" si="1"/>
        <v>Germany</v>
      </c>
      <c r="D96" s="9" t="str">
        <f t="shared" si="1"/>
        <v>Duisburg-Beeckerwerth</v>
      </c>
      <c r="E96" s="56">
        <f>'Gesamtenergie 2050 var.'!E18*'Energie pro Energieträger'!D$51</f>
        <v>41154.325610917171</v>
      </c>
      <c r="F96" s="60">
        <f>'Gesamtenergie 2050 var.'!F18*'Energie pro Energieträger'!D$49</f>
        <v>50177.899079657247</v>
      </c>
      <c r="G96" s="57">
        <f>'Gesamtenergie 2050 var.'!G18*'Energie pro Energieträger'!E$50</f>
        <v>40264.550936210719</v>
      </c>
      <c r="H96" s="59">
        <f>'Gesamtenergie 2050 var.'!H18*'Energie pro Energieträger'!E$52</f>
        <v>31330.85369723897</v>
      </c>
      <c r="I96" s="58">
        <f>'Gesamtenergie 2050 var.'!I18*'Energie pro Energieträger'!E$49</f>
        <v>28168.209034169042</v>
      </c>
    </row>
    <row r="97" spans="3:9" x14ac:dyDescent="0.25">
      <c r="C97" s="9" t="str">
        <f t="shared" si="1"/>
        <v>Germany</v>
      </c>
      <c r="D97" s="9" t="str">
        <f t="shared" si="1"/>
        <v>Salzgitter</v>
      </c>
      <c r="E97" s="56">
        <f>'Gesamtenergie 2050 var.'!E19*'Energie pro Energieträger'!D$51</f>
        <v>31551.649635036491</v>
      </c>
      <c r="F97" s="60">
        <f>'Gesamtenergie 2050 var.'!F19*'Energie pro Energieträger'!D$49</f>
        <v>38469.722627737225</v>
      </c>
      <c r="G97" s="57">
        <f>'Gesamtenergie 2050 var.'!G19*'Energie pro Energieträger'!E$50</f>
        <v>30869.489051094883</v>
      </c>
      <c r="H97" s="59">
        <f>'Gesamtenergie 2050 var.'!H19*'Energie pro Energieträger'!E$52</f>
        <v>24020.321167883212</v>
      </c>
      <c r="I97" s="58">
        <f>'Gesamtenergie 2050 var.'!I19*'Energie pro Energieträger'!E$49</f>
        <v>21595.626926196266</v>
      </c>
    </row>
    <row r="98" spans="3:9" x14ac:dyDescent="0.25">
      <c r="C98" s="9" t="str">
        <f t="shared" si="1"/>
        <v>Germany</v>
      </c>
      <c r="D98" s="9" t="str">
        <f t="shared" si="1"/>
        <v>Dillingen</v>
      </c>
      <c r="E98" s="56">
        <f>'Gesamtenergie 2050 var.'!E20*'Energie pro Energieträger'!D$51</f>
        <v>16009.032662646776</v>
      </c>
      <c r="F98" s="60">
        <f>'Gesamtenergie 2050 var.'!F20*'Energie pro Energieträger'!D$49</f>
        <v>19519.202741986668</v>
      </c>
      <c r="G98" s="57">
        <f>'Gesamtenergie 2050 var.'!G20*'Energie pro Energieträger'!E$50</f>
        <v>15662.910314185972</v>
      </c>
      <c r="H98" s="59">
        <f>'Gesamtenergie 2050 var.'!H20*'Energie pro Energieträger'!E$52</f>
        <v>12187.70208822596</v>
      </c>
      <c r="I98" s="58">
        <f>'Gesamtenergie 2050 var.'!I20*'Energie pro Energieträger'!E$49</f>
        <v>10957.433314291759</v>
      </c>
    </row>
    <row r="99" spans="3:9" x14ac:dyDescent="0.25">
      <c r="C99" s="9" t="str">
        <f t="shared" si="1"/>
        <v>Germany</v>
      </c>
      <c r="D99" s="9" t="str">
        <f t="shared" si="1"/>
        <v>Duisburg</v>
      </c>
      <c r="E99" s="56">
        <f>'Gesamtenergie 2050 var.'!E21*'Energie pro Energieträger'!D$51</f>
        <v>7682.1407807045371</v>
      </c>
      <c r="F99" s="60">
        <f>'Gesamtenergie 2050 var.'!F21*'Energie pro Energieträger'!D$49</f>
        <v>9366.5411615360208</v>
      </c>
      <c r="G99" s="57">
        <f>'Gesamtenergie 2050 var.'!G21*'Energie pro Energieträger'!E$50</f>
        <v>7516.0495080926676</v>
      </c>
      <c r="H99" s="59">
        <f>'Gesamtenergie 2050 var.'!H21*'Energie pro Energieträger'!E$52</f>
        <v>5848.4260234846079</v>
      </c>
      <c r="I99" s="58">
        <f>'Gesamtenergie 2050 var.'!I21*'Energie pro Energieträger'!E$49</f>
        <v>5258.0656863782215</v>
      </c>
    </row>
    <row r="100" spans="3:9" x14ac:dyDescent="0.25">
      <c r="C100" s="9" t="str">
        <f t="shared" si="1"/>
        <v>Germany</v>
      </c>
      <c r="D100" s="9" t="str">
        <f t="shared" si="1"/>
        <v>Duisburg-Bruckhausen</v>
      </c>
      <c r="E100" s="56">
        <f>'Gesamtenergie 2050 var.'!E22*'Energie pro Energieträger'!D$51</f>
        <v>41154.325610917171</v>
      </c>
      <c r="F100" s="60">
        <f>'Gesamtenergie 2050 var.'!F22*'Energie pro Energieträger'!D$49</f>
        <v>50177.899079657247</v>
      </c>
      <c r="G100" s="57">
        <f>'Gesamtenergie 2050 var.'!G22*'Energie pro Energieträger'!E$50</f>
        <v>40264.550936210719</v>
      </c>
      <c r="H100" s="59">
        <f>'Gesamtenergie 2050 var.'!H22*'Energie pro Energieträger'!E$52</f>
        <v>31330.85369723897</v>
      </c>
      <c r="I100" s="58">
        <f>'Gesamtenergie 2050 var.'!I22*'Energie pro Energieträger'!E$49</f>
        <v>28168.209034169042</v>
      </c>
    </row>
    <row r="101" spans="3:9" x14ac:dyDescent="0.25">
      <c r="C101" s="9" t="str">
        <f t="shared" si="1"/>
        <v>Hungaria</v>
      </c>
      <c r="D101" s="9" t="str">
        <f t="shared" si="1"/>
        <v>Dunauijvaros</v>
      </c>
      <c r="E101" s="56">
        <f>'Gesamtenergie 2050 var.'!E23*'Energie pro Energieträger'!D$51</f>
        <v>10974.486829577911</v>
      </c>
      <c r="F101" s="60">
        <f>'Gesamtenergie 2050 var.'!F23*'Energie pro Energieträger'!D$49</f>
        <v>13380.773087908601</v>
      </c>
      <c r="G101" s="57">
        <f>'Gesamtenergie 2050 var.'!G23*'Energie pro Energieträger'!E$50</f>
        <v>10737.213582989525</v>
      </c>
      <c r="H101" s="59">
        <f>'Gesamtenergie 2050 var.'!H23*'Energie pro Energieträger'!E$52</f>
        <v>8354.8943192637253</v>
      </c>
      <c r="I101" s="58">
        <f>'Gesamtenergie 2050 var.'!I23*'Energie pro Energieträger'!E$49</f>
        <v>7511.5224091117452</v>
      </c>
    </row>
    <row r="102" spans="3:9" x14ac:dyDescent="0.25">
      <c r="C102" s="9" t="str">
        <f t="shared" si="1"/>
        <v>Italy</v>
      </c>
      <c r="D102" s="9" t="str">
        <f t="shared" si="1"/>
        <v>Taranto</v>
      </c>
      <c r="E102" s="56">
        <f>'Gesamtenergie 2050 var.'!E24*'Energie pro Energieträger'!D$51</f>
        <v>58301.961282132652</v>
      </c>
      <c r="F102" s="60">
        <f>'Gesamtenergie 2050 var.'!F24*'Energie pro Energieträger'!D$49</f>
        <v>71085.357029514431</v>
      </c>
      <c r="G102" s="57">
        <f>'Gesamtenergie 2050 var.'!G24*'Energie pro Energieträger'!E$50</f>
        <v>57041.447159631847</v>
      </c>
      <c r="H102" s="59">
        <f>'Gesamtenergie 2050 var.'!H24*'Energie pro Energieträger'!E$52</f>
        <v>44385.37607108854</v>
      </c>
      <c r="I102" s="58">
        <f>'Gesamtenergie 2050 var.'!I24*'Energie pro Energieträger'!E$49</f>
        <v>39904.962798406144</v>
      </c>
    </row>
    <row r="103" spans="3:9" x14ac:dyDescent="0.25">
      <c r="C103" s="9" t="str">
        <f t="shared" si="1"/>
        <v>Netherlands</v>
      </c>
      <c r="D103" s="9" t="str">
        <f t="shared" si="1"/>
        <v>Ijmuiden</v>
      </c>
      <c r="E103" s="56">
        <f>'Gesamtenergie 2050 var.'!E25*'Energie pro Energieträger'!D$51</f>
        <v>46744.454839733415</v>
      </c>
      <c r="F103" s="60">
        <f>'Gesamtenergie 2050 var.'!F25*'Energie pro Energieträger'!D$49</f>
        <v>56993.730371310696</v>
      </c>
      <c r="G103" s="57">
        <f>'Gesamtenergie 2050 var.'!G25*'Energie pro Energieträger'!E$50</f>
        <v>45733.819105046008</v>
      </c>
      <c r="H103" s="59">
        <f>'Gesamtenergie 2050 var.'!H25*'Energie pro Energieträger'!E$52</f>
        <v>35586.627991113928</v>
      </c>
      <c r="I103" s="58">
        <f>'Gesamtenergie 2050 var.'!I25*'Energie pro Energieträger'!E$49</f>
        <v>31994.39076131034</v>
      </c>
    </row>
    <row r="104" spans="3:9" x14ac:dyDescent="0.25">
      <c r="C104" s="9" t="str">
        <f t="shared" si="1"/>
        <v>Poland</v>
      </c>
      <c r="D104" s="9" t="str">
        <f t="shared" si="1"/>
        <v>Krakow</v>
      </c>
      <c r="E104" s="56">
        <f>'Gesamtenergie 2050 var.'!E26*'Energie pro Energieträger'!D$51</f>
        <v>18690.92288162488</v>
      </c>
      <c r="F104" s="60">
        <f>'Gesamtenergie 2050 var.'!F26*'Energie pro Energieträger'!D$49</f>
        <v>22789.129165344337</v>
      </c>
      <c r="G104" s="57">
        <f>'Gesamtenergie 2050 var.'!G26*'Energie pro Energieträger'!E$50</f>
        <v>18286.816883529034</v>
      </c>
      <c r="H104" s="59">
        <f>'Gesamtenergie 2050 var.'!H26*'Energie pro Energieträger'!E$52</f>
        <v>14229.429387496033</v>
      </c>
      <c r="I104" s="58">
        <f>'Gesamtenergie 2050 var.'!I26*'Energie pro Energieträger'!E$49</f>
        <v>12793.061603018439</v>
      </c>
    </row>
    <row r="105" spans="3:9" x14ac:dyDescent="0.25">
      <c r="C105" s="9" t="str">
        <f t="shared" si="1"/>
        <v>Poland</v>
      </c>
      <c r="D105" s="9" t="str">
        <f t="shared" si="1"/>
        <v>Dabrowa Gornicza</v>
      </c>
      <c r="E105" s="56">
        <f>'Gesamtenergie 2050 var.'!E27*'Energie pro Energieträger'!D$51</f>
        <v>18690.92288162488</v>
      </c>
      <c r="F105" s="60">
        <f>'Gesamtenergie 2050 var.'!F27*'Energie pro Energieträger'!D$49</f>
        <v>22789.129165344337</v>
      </c>
      <c r="G105" s="57">
        <f>'Gesamtenergie 2050 var.'!G27*'Energie pro Energieträger'!E$50</f>
        <v>18286.816883529034</v>
      </c>
      <c r="H105" s="59">
        <f>'Gesamtenergie 2050 var.'!H27*'Energie pro Energieträger'!E$52</f>
        <v>14229.429387496033</v>
      </c>
      <c r="I105" s="58">
        <f>'Gesamtenergie 2050 var.'!I27*'Energie pro Energieträger'!E$49</f>
        <v>12793.061603018439</v>
      </c>
    </row>
    <row r="106" spans="3:9" x14ac:dyDescent="0.25">
      <c r="C106" s="9" t="str">
        <f t="shared" si="1"/>
        <v>Romania</v>
      </c>
      <c r="D106" s="9" t="str">
        <f t="shared" si="1"/>
        <v>Galati</v>
      </c>
      <c r="E106" s="56">
        <f>'Gesamtenergie 2050 var.'!E28*'Energie pro Energieträger'!D$51</f>
        <v>14061.061250396697</v>
      </c>
      <c r="F106" s="60">
        <f>'Gesamtenergie 2050 var.'!F28*'Energie pro Energieträger'!D$49</f>
        <v>17144.115518882893</v>
      </c>
      <c r="G106" s="57">
        <f>'Gesamtenergie 2050 var.'!G28*'Energie pro Energieträger'!E$50</f>
        <v>13757.054903205328</v>
      </c>
      <c r="H106" s="59">
        <f>'Gesamtenergie 2050 var.'!H28*'Energie pro Energieträger'!E$52</f>
        <v>10704.708346556648</v>
      </c>
      <c r="I106" s="58">
        <f>'Gesamtenergie 2050 var.'!I28*'Energie pro Energieträger'!E$49</f>
        <v>9624.1380866744221</v>
      </c>
    </row>
    <row r="107" spans="3:9" x14ac:dyDescent="0.25">
      <c r="C107" s="9" t="str">
        <f t="shared" si="1"/>
        <v>Slovakia</v>
      </c>
      <c r="D107" s="9" t="str">
        <f t="shared" si="1"/>
        <v>Kosice</v>
      </c>
      <c r="E107" s="56">
        <f>'Gesamtenergie 2050 var.'!E29*'Energie pro Energieträger'!D$51</f>
        <v>30865.744208187876</v>
      </c>
      <c r="F107" s="60">
        <f>'Gesamtenergie 2050 var.'!F29*'Energie pro Energieträger'!D$49</f>
        <v>37633.424309742935</v>
      </c>
      <c r="G107" s="57">
        <f>'Gesamtenergie 2050 var.'!G29*'Energie pro Energieträger'!E$50</f>
        <v>30198.413202158037</v>
      </c>
      <c r="H107" s="59">
        <f>'Gesamtenergie 2050 var.'!H29*'Energie pro Energieträger'!E$52</f>
        <v>23498.140272929231</v>
      </c>
      <c r="I107" s="58">
        <f>'Gesamtenergie 2050 var.'!I29*'Energie pro Energieträger'!E$49</f>
        <v>21126.156775626783</v>
      </c>
    </row>
    <row r="108" spans="3:9" x14ac:dyDescent="0.25">
      <c r="C108" s="9" t="str">
        <f t="shared" si="1"/>
        <v>Spain</v>
      </c>
      <c r="D108" s="9" t="str">
        <f t="shared" si="1"/>
        <v>Gijon</v>
      </c>
      <c r="E108" s="56">
        <f>'Gesamtenergie 2050 var.'!E30*'Energie pro Energieträger'!D$51</f>
        <v>16290.253887654711</v>
      </c>
      <c r="F108" s="60">
        <f>'Gesamtenergie 2050 var.'!F30*'Energie pro Energieträger'!D$49</f>
        <v>19862.085052364328</v>
      </c>
      <c r="G108" s="57">
        <f>'Gesamtenergie 2050 var.'!G30*'Energie pro Energieträger'!E$50</f>
        <v>15938.051412250075</v>
      </c>
      <c r="H108" s="59">
        <f>'Gesamtenergie 2050 var.'!H30*'Energie pro Energieträger'!E$52</f>
        <v>12401.796255157093</v>
      </c>
      <c r="I108" s="58">
        <f>'Gesamtenergie 2050 var.'!I30*'Energie pro Energieträger'!E$49</f>
        <v>11149.916076025247</v>
      </c>
    </row>
    <row r="109" spans="3:9" x14ac:dyDescent="0.25">
      <c r="C109" s="9" t="str">
        <f t="shared" si="1"/>
        <v>Spain</v>
      </c>
      <c r="D109" s="9" t="str">
        <f t="shared" si="1"/>
        <v>Aviles</v>
      </c>
      <c r="E109" s="56">
        <f>'Gesamtenergie 2050 var.'!E31*'Energie pro Energieträger'!D$51</f>
        <v>16290.253887654711</v>
      </c>
      <c r="F109" s="60">
        <f>'Gesamtenergie 2050 var.'!F31*'Energie pro Energieträger'!D$49</f>
        <v>19862.085052364328</v>
      </c>
      <c r="G109" s="57">
        <f>'Gesamtenergie 2050 var.'!G31*'Energie pro Energieträger'!E$50</f>
        <v>15938.051412250075</v>
      </c>
      <c r="H109" s="59">
        <f>'Gesamtenergie 2050 var.'!H31*'Energie pro Energieträger'!E$52</f>
        <v>12401.796255157093</v>
      </c>
      <c r="I109" s="58">
        <f>'Gesamtenergie 2050 var.'!I31*'Energie pro Energieträger'!E$49</f>
        <v>11149.916076025247</v>
      </c>
    </row>
    <row r="110" spans="3:9" x14ac:dyDescent="0.25">
      <c r="C110" s="9" t="str">
        <f t="shared" si="1"/>
        <v>Sweden</v>
      </c>
      <c r="D110" s="9" t="str">
        <f t="shared" si="1"/>
        <v>Lulea</v>
      </c>
      <c r="E110" s="56">
        <f>'Gesamtenergie 2050 var.'!E32*'Energie pro Energieträger'!D$51</f>
        <v>15775.824817518245</v>
      </c>
      <c r="F110" s="60">
        <f>'Gesamtenergie 2050 var.'!F32*'Energie pro Energieträger'!D$49</f>
        <v>19234.861313868612</v>
      </c>
      <c r="G110" s="57">
        <f>'Gesamtenergie 2050 var.'!G32*'Energie pro Energieträger'!E$50</f>
        <v>15434.744525547441</v>
      </c>
      <c r="H110" s="59">
        <f>'Gesamtenergie 2050 var.'!H32*'Energie pro Energieträger'!E$52</f>
        <v>12010.160583941606</v>
      </c>
      <c r="I110" s="58">
        <f>'Gesamtenergie 2050 var.'!I32*'Energie pro Energieträger'!E$49</f>
        <v>10797.813463098133</v>
      </c>
    </row>
    <row r="111" spans="3:9" x14ac:dyDescent="0.25">
      <c r="C111" s="9" t="str">
        <f t="shared" si="1"/>
        <v>Sweden</v>
      </c>
      <c r="D111" s="9" t="str">
        <f t="shared" si="1"/>
        <v>Oxeloesund</v>
      </c>
      <c r="E111" s="56">
        <f>'Gesamtenergie 2050 var.'!E33*'Energie pro Energieträger'!D$51</f>
        <v>10288.581402729293</v>
      </c>
      <c r="F111" s="60">
        <f>'Gesamtenergie 2050 var.'!F33*'Energie pro Energieträger'!D$49</f>
        <v>12544.474769914312</v>
      </c>
      <c r="G111" s="57">
        <f>'Gesamtenergie 2050 var.'!G33*'Energie pro Energieträger'!E$50</f>
        <v>10066.13773405268</v>
      </c>
      <c r="H111" s="59">
        <f>'Gesamtenergie 2050 var.'!H33*'Energie pro Energieträger'!E$52</f>
        <v>7832.7134243097425</v>
      </c>
      <c r="I111" s="58">
        <f>'Gesamtenergie 2050 var.'!I33*'Energie pro Energieträger'!E$49</f>
        <v>7042.0522585422605</v>
      </c>
    </row>
    <row r="112" spans="3:9" x14ac:dyDescent="0.25">
      <c r="C112" s="9" t="str">
        <f t="shared" si="1"/>
        <v>United Kingdom</v>
      </c>
      <c r="D112" s="9" t="str">
        <f t="shared" si="1"/>
        <v>Port Talbot</v>
      </c>
      <c r="E112" s="56">
        <f>'Gesamtenergie 2050 var.'!E34*'Energie pro Energieträger'!D$51</f>
        <v>25961.520406220247</v>
      </c>
      <c r="F112" s="60">
        <f>'Gesamtenergie 2050 var.'!F34*'Energie pro Energieträger'!D$49</f>
        <v>31653.891336083787</v>
      </c>
      <c r="G112" s="57">
        <f>'Gesamtenergie 2050 var.'!G34*'Energie pro Energieträger'!E$50</f>
        <v>25400.220882259597</v>
      </c>
      <c r="H112" s="59">
        <f>'Gesamtenergie 2050 var.'!H34*'Energie pro Energieträger'!E$52</f>
        <v>19764.546874008251</v>
      </c>
      <c r="I112" s="58">
        <f>'Gesamtenergie 2050 var.'!I34*'Energie pro Energieträger'!E$49</f>
        <v>17769.445199054971</v>
      </c>
    </row>
    <row r="113" spans="3:9" x14ac:dyDescent="0.25">
      <c r="C113" s="9" t="str">
        <f t="shared" si="1"/>
        <v>United Kingdom</v>
      </c>
      <c r="D113" s="9" t="str">
        <f t="shared" si="1"/>
        <v>Scunthorpe</v>
      </c>
      <c r="E113" s="56">
        <f>'Gesamtenergie 2050 var.'!E35*'Energie pro Energieträger'!D$51</f>
        <v>19205.351951761342</v>
      </c>
      <c r="F113" s="60">
        <f>'Gesamtenergie 2050 var.'!F35*'Energie pro Energieträger'!D$49</f>
        <v>23416.352903840048</v>
      </c>
      <c r="G113" s="57">
        <f>'Gesamtenergie 2050 var.'!G35*'Energie pro Energieträger'!E$50</f>
        <v>18790.123770231668</v>
      </c>
      <c r="H113" s="59">
        <f>'Gesamtenergie 2050 var.'!H35*'Energie pro Energieträger'!E$52</f>
        <v>14621.065058711521</v>
      </c>
      <c r="I113" s="58">
        <f>'Gesamtenergie 2050 var.'!I35*'Energie pro Energieträger'!E$49</f>
        <v>13145.164215945555</v>
      </c>
    </row>
    <row r="117" spans="3:9" ht="42" customHeight="1" x14ac:dyDescent="0.35">
      <c r="C117" s="83" t="s">
        <v>134</v>
      </c>
      <c r="D117" s="83"/>
      <c r="E117" s="83"/>
      <c r="F117" s="83"/>
      <c r="G117" s="83"/>
      <c r="H117" s="83"/>
      <c r="I117" s="83"/>
    </row>
    <row r="119" spans="3:9" ht="15.75" x14ac:dyDescent="0.25">
      <c r="E119" s="91" t="s">
        <v>47</v>
      </c>
      <c r="F119" s="91"/>
      <c r="G119" s="91" t="s">
        <v>43</v>
      </c>
      <c r="H119" s="91"/>
      <c r="I119" s="91"/>
    </row>
    <row r="120" spans="3:9" x14ac:dyDescent="0.25">
      <c r="C120" s="17" t="s">
        <v>57</v>
      </c>
      <c r="D120" s="17" t="s">
        <v>58</v>
      </c>
      <c r="E120" s="75" t="str">
        <f>Studienliste!$F$17</f>
        <v>ISI-05 13</v>
      </c>
      <c r="F120" s="76" t="s">
        <v>51</v>
      </c>
      <c r="G120" s="77" t="str">
        <f>Studienliste!$F$10</f>
        <v>OTTO-01 17</v>
      </c>
      <c r="H120" s="78" t="str">
        <f>Studienliste!$F$8</f>
        <v>TUD-02 20</v>
      </c>
      <c r="I120" s="79" t="str">
        <f>F120</f>
        <v>anderes Projekt</v>
      </c>
    </row>
    <row r="121" spans="3:9" x14ac:dyDescent="0.25">
      <c r="C121" s="9" t="str">
        <f>'Produktion je Standort'!C6</f>
        <v>Austria</v>
      </c>
      <c r="D121" s="9" t="str">
        <f>'Produktion je Standort'!D6</f>
        <v>Donawitz</v>
      </c>
      <c r="E121" s="56">
        <f>'Gesamtenergie 2050 var.'!E7*'Energie pro Energieträger'!D$55</f>
        <v>0</v>
      </c>
      <c r="F121" s="60">
        <f>'Gesamtenergie 2050 var.'!F7*'Energie pro Energieträger'!D$53</f>
        <v>0</v>
      </c>
      <c r="G121" s="57">
        <f>'Gesamtenergie 2050 var.'!G7*'Energie pro Energieträger'!E$54</f>
        <v>12976.025857481138</v>
      </c>
      <c r="H121" s="59">
        <f>'Gesamtenergie 2050 var.'!H7*'Energie pro Energieträger'!E$56</f>
        <v>19701.885166613771</v>
      </c>
      <c r="I121" s="58">
        <f>'Gesamtenergie 2050 var.'!I7*'Energie pro Energieträger'!E$53</f>
        <v>15005.5013296496</v>
      </c>
    </row>
    <row r="122" spans="3:9" x14ac:dyDescent="0.25">
      <c r="C122" s="9" t="str">
        <f>'Produktion je Standort'!C7</f>
        <v>Austria</v>
      </c>
      <c r="D122" s="9" t="str">
        <f>'Produktion je Standort'!D7</f>
        <v>Linz</v>
      </c>
      <c r="E122" s="56">
        <f>'Gesamtenergie 2050 var.'!E8*'Energie pro Energieträger'!D$55</f>
        <v>0</v>
      </c>
      <c r="F122" s="60">
        <f>'Gesamtenergie 2050 var.'!F8*'Energie pro Energieträger'!D$53</f>
        <v>0</v>
      </c>
      <c r="G122" s="57">
        <f>'Gesamtenergie 2050 var.'!G8*'Energie pro Energieträger'!E$54</f>
        <v>12976.025857481138</v>
      </c>
      <c r="H122" s="59">
        <f>'Gesamtenergie 2050 var.'!H8*'Energie pro Energieträger'!E$56</f>
        <v>19701.885166613771</v>
      </c>
      <c r="I122" s="58">
        <f>'Gesamtenergie 2050 var.'!I8*'Energie pro Energieträger'!E$53</f>
        <v>15005.5013296496</v>
      </c>
    </row>
    <row r="123" spans="3:9" x14ac:dyDescent="0.25">
      <c r="C123" s="9" t="str">
        <f>'Produktion je Standort'!C8</f>
        <v>Belgium</v>
      </c>
      <c r="D123" s="9" t="str">
        <f>'Produktion je Standort'!D8</f>
        <v>Ghent</v>
      </c>
      <c r="E123" s="56">
        <f>'Gesamtenergie 2050 var.'!E9*'Energie pro Energieträger'!D$55</f>
        <v>0</v>
      </c>
      <c r="F123" s="60">
        <f>'Gesamtenergie 2050 var.'!F9*'Energie pro Energieträger'!D$53</f>
        <v>0</v>
      </c>
      <c r="G123" s="57">
        <f>'Gesamtenergie 2050 var.'!G9*'Energie pro Energieträger'!E$54</f>
        <v>18743.530591908879</v>
      </c>
      <c r="H123" s="59">
        <f>'Gesamtenergie 2050 var.'!H9*'Energie pro Energieträger'!E$56</f>
        <v>28458.858774992066</v>
      </c>
      <c r="I123" s="58">
        <f>'Gesamtenergie 2050 var.'!I9*'Energie pro Energieträger'!E$53</f>
        <v>21675.054928860405</v>
      </c>
    </row>
    <row r="124" spans="3:9" x14ac:dyDescent="0.25">
      <c r="C124" s="9" t="str">
        <f>'Produktion je Standort'!C9</f>
        <v>Czech Republic</v>
      </c>
      <c r="D124" s="9" t="str">
        <f>'Produktion je Standort'!D9</f>
        <v>Trinec</v>
      </c>
      <c r="E124" s="56">
        <f>'Gesamtenergie 2050 var.'!E10*'Energie pro Energieträger'!D$55</f>
        <v>0</v>
      </c>
      <c r="F124" s="60">
        <f>'Gesamtenergie 2050 var.'!F10*'Energie pro Energieträger'!D$53</f>
        <v>0</v>
      </c>
      <c r="G124" s="57">
        <f>'Gesamtenergie 2050 var.'!G10*'Energie pro Energieträger'!E$54</f>
        <v>8883.4017465872712</v>
      </c>
      <c r="H124" s="59">
        <f>'Gesamtenergie 2050 var.'!H10*'Energie pro Energieträger'!E$56</f>
        <v>13487.932516661376</v>
      </c>
      <c r="I124" s="58">
        <f>'Gesamtenergie 2050 var.'!I10*'Energie pro Energieträger'!E$53</f>
        <v>10272.782913990171</v>
      </c>
    </row>
    <row r="125" spans="3:9" x14ac:dyDescent="0.25">
      <c r="C125" s="9" t="str">
        <f>'Produktion je Standort'!C10</f>
        <v>Finland</v>
      </c>
      <c r="D125" s="9" t="str">
        <f>'Produktion je Standort'!D10</f>
        <v>Raahe</v>
      </c>
      <c r="E125" s="56">
        <f>'Gesamtenergie 2050 var.'!E11*'Energie pro Energieträger'!D$55</f>
        <v>0</v>
      </c>
      <c r="F125" s="60">
        <f>'Gesamtenergie 2050 var.'!F11*'Energie pro Energieträger'!D$53</f>
        <v>0</v>
      </c>
      <c r="G125" s="57">
        <f>'Gesamtenergie 2050 var.'!G11*'Energie pro Energieträger'!E$54</f>
        <v>8941.8678053143267</v>
      </c>
      <c r="H125" s="59">
        <f>'Gesamtenergie 2050 var.'!H11*'Energie pro Energieträger'!E$56</f>
        <v>13576.703268803554</v>
      </c>
      <c r="I125" s="58">
        <f>'Gesamtenergie 2050 var.'!I11*'Energie pro Energieträger'!E$53</f>
        <v>10340.393177071021</v>
      </c>
    </row>
    <row r="126" spans="3:9" x14ac:dyDescent="0.25">
      <c r="C126" s="9" t="str">
        <f>'Produktion je Standort'!C11</f>
        <v>France</v>
      </c>
      <c r="D126" s="9" t="str">
        <f>'Produktion je Standort'!D11</f>
        <v>Fos-Sur-Mer</v>
      </c>
      <c r="E126" s="56">
        <f>'Gesamtenergie 2050 var.'!E12*'Energie pro Energieträger'!D$55</f>
        <v>0</v>
      </c>
      <c r="F126" s="60">
        <f>'Gesamtenergie 2050 var.'!F12*'Energie pro Energieträger'!D$53</f>
        <v>0</v>
      </c>
      <c r="G126" s="57">
        <f>'Gesamtenergie 2050 var.'!G12*'Energie pro Energieträger'!E$54</f>
        <v>12896.92471920336</v>
      </c>
      <c r="H126" s="59">
        <f>'Gesamtenergie 2050 var.'!H12*'Energie pro Energieträger'!E$56</f>
        <v>19581.783560774358</v>
      </c>
      <c r="I126" s="58">
        <f>'Gesamtenergie 2050 var.'!I12*'Energie pro Energieträger'!E$53</f>
        <v>14914.028620775513</v>
      </c>
    </row>
    <row r="127" spans="3:9" x14ac:dyDescent="0.25">
      <c r="C127" s="9" t="str">
        <f>'Produktion je Standort'!C12</f>
        <v>France</v>
      </c>
      <c r="D127" s="9" t="str">
        <f>'Produktion je Standort'!D12</f>
        <v>Dunkerque</v>
      </c>
      <c r="E127" s="56">
        <f>'Gesamtenergie 2050 var.'!E13*'Energie pro Energieträger'!D$55</f>
        <v>0</v>
      </c>
      <c r="F127" s="60">
        <f>'Gesamtenergie 2050 var.'!F13*'Energie pro Energieträger'!D$53</f>
        <v>0</v>
      </c>
      <c r="G127" s="57">
        <f>'Gesamtenergie 2050 var.'!G13*'Energie pro Energieträger'!E$54</f>
        <v>23558.382487078132</v>
      </c>
      <c r="H127" s="59">
        <f>'Gesamtenergie 2050 var.'!H13*'Energie pro Energieträger'!E$56</f>
        <v>35769.391304347831</v>
      </c>
      <c r="I127" s="58">
        <f>'Gesamtenergie 2050 var.'!I13*'Energie pro Energieträger'!E$53</f>
        <v>27242.958947283267</v>
      </c>
    </row>
    <row r="128" spans="3:9" x14ac:dyDescent="0.25">
      <c r="C128" s="9" t="str">
        <f>'Produktion je Standort'!C13</f>
        <v>Germany</v>
      </c>
      <c r="D128" s="9" t="str">
        <f>'Produktion je Standort'!D13</f>
        <v>Bremen</v>
      </c>
      <c r="E128" s="56">
        <f>'Gesamtenergie 2050 var.'!E14*'Energie pro Energieträger'!D$55</f>
        <v>0</v>
      </c>
      <c r="F128" s="60">
        <f>'Gesamtenergie 2050 var.'!F14*'Energie pro Energieträger'!D$53</f>
        <v>0</v>
      </c>
      <c r="G128" s="57">
        <f>'Gesamtenergie 2050 var.'!G14*'Energie pro Energieträger'!E$54</f>
        <v>11349.293752898955</v>
      </c>
      <c r="H128" s="59">
        <f>'Gesamtenergie 2050 var.'!H14*'Energie pro Energieträger'!E$56</f>
        <v>17231.969533481435</v>
      </c>
      <c r="I128" s="58">
        <f>'Gesamtenergie 2050 var.'!I14*'Energie pro Energieträger'!E$53</f>
        <v>13124.34518628245</v>
      </c>
    </row>
    <row r="129" spans="3:9" x14ac:dyDescent="0.25">
      <c r="C129" s="9" t="str">
        <f>'Produktion je Standort'!C14</f>
        <v>Germany</v>
      </c>
      <c r="D129" s="9" t="str">
        <f>'Produktion je Standort'!D14</f>
        <v>Voelklingen</v>
      </c>
      <c r="E129" s="56">
        <f>'Gesamtenergie 2050 var.'!E15*'Energie pro Energieträger'!D$55</f>
        <v>0</v>
      </c>
      <c r="F129" s="60">
        <f>'Gesamtenergie 2050 var.'!F15*'Energie pro Energieträger'!D$53</f>
        <v>0</v>
      </c>
      <c r="G129" s="57">
        <f>'Gesamtenergie 2050 var.'!G15*'Energie pro Energieträger'!E$54</f>
        <v>9567.79855168633</v>
      </c>
      <c r="H129" s="59">
        <f>'Gesamtenergie 2050 var.'!H15*'Energie pro Energieträger'!E$56</f>
        <v>14527.072497619802</v>
      </c>
      <c r="I129" s="58">
        <f>'Gesamtenergie 2050 var.'!I15*'Energie pro Energieträger'!E$53</f>
        <v>11064.220699465992</v>
      </c>
    </row>
    <row r="130" spans="3:9" x14ac:dyDescent="0.25">
      <c r="C130" s="9" t="str">
        <f>'Produktion je Standort'!C15</f>
        <v>Germany</v>
      </c>
      <c r="D130" s="9" t="str">
        <f>'Produktion je Standort'!D15</f>
        <v>Eisenhuettenstadt</v>
      </c>
      <c r="E130" s="56">
        <f>'Gesamtenergie 2050 var.'!E16*'Energie pro Energieträger'!D$55</f>
        <v>0</v>
      </c>
      <c r="F130" s="60">
        <f>'Gesamtenergie 2050 var.'!F16*'Energie pro Energieträger'!D$53</f>
        <v>0</v>
      </c>
      <c r="G130" s="57">
        <f>'Gesamtenergie 2050 var.'!G16*'Energie pro Energieträger'!E$54</f>
        <v>7394.2368390099246</v>
      </c>
      <c r="H130" s="59">
        <f>'Gesamtenergie 2050 var.'!H16*'Energie pro Energieträger'!E$56</f>
        <v>11226.889241510631</v>
      </c>
      <c r="I130" s="58">
        <f>'Gesamtenergie 2050 var.'!I16*'Energie pro Energieträger'!E$53</f>
        <v>8550.7097425779593</v>
      </c>
    </row>
    <row r="131" spans="3:9" x14ac:dyDescent="0.25">
      <c r="C131" s="9" t="str">
        <f>'Produktion je Standort'!C16</f>
        <v>Germany</v>
      </c>
      <c r="D131" s="9" t="str">
        <f>'Produktion je Standort'!D16</f>
        <v>Duisburg-Huckingen</v>
      </c>
      <c r="E131" s="56">
        <f>'Gesamtenergie 2050 var.'!E17*'Energie pro Energieträger'!D$55</f>
        <v>0</v>
      </c>
      <c r="F131" s="60">
        <f>'Gesamtenergie 2050 var.'!F17*'Energie pro Energieträger'!D$53</f>
        <v>0</v>
      </c>
      <c r="G131" s="57">
        <f>'Gesamtenergie 2050 var.'!G17*'Energie pro Energieträger'!E$54</f>
        <v>17195.899625604477</v>
      </c>
      <c r="H131" s="59">
        <f>'Gesamtenergie 2050 var.'!H17*'Energie pro Energieträger'!E$56</f>
        <v>26109.044747699143</v>
      </c>
      <c r="I131" s="58">
        <f>'Gesamtenergie 2050 var.'!I17*'Energie pro Energieträger'!E$53</f>
        <v>19885.371494367348</v>
      </c>
    </row>
    <row r="132" spans="3:9" x14ac:dyDescent="0.25">
      <c r="C132" s="9" t="str">
        <f>'Produktion je Standort'!C17</f>
        <v>Germany</v>
      </c>
      <c r="D132" s="9" t="str">
        <f>'Produktion je Standort'!D17</f>
        <v>Duisburg-Beeckerwerth</v>
      </c>
      <c r="E132" s="56">
        <f>'Gesamtenergie 2050 var.'!E18*'Energie pro Energieträger'!D$55</f>
        <v>0</v>
      </c>
      <c r="F132" s="60">
        <f>'Gesamtenergie 2050 var.'!F18*'Energie pro Energieträger'!D$53</f>
        <v>0</v>
      </c>
      <c r="G132" s="57">
        <f>'Gesamtenergie 2050 var.'!G18*'Energie pro Energieträger'!E$54</f>
        <v>20635.079550725372</v>
      </c>
      <c r="H132" s="59">
        <f>'Gesamtenergie 2050 var.'!H18*'Energie pro Energieträger'!E$56</f>
        <v>31330.85369723897</v>
      </c>
      <c r="I132" s="58">
        <f>'Gesamtenergie 2050 var.'!I18*'Energie pro Energieträger'!E$53</f>
        <v>23862.445793240815</v>
      </c>
    </row>
    <row r="133" spans="3:9" x14ac:dyDescent="0.25">
      <c r="C133" s="9" t="str">
        <f>'Produktion je Standort'!C18</f>
        <v>Germany</v>
      </c>
      <c r="D133" s="9" t="str">
        <f>'Produktion je Standort'!D18</f>
        <v>Salzgitter</v>
      </c>
      <c r="E133" s="56">
        <f>'Gesamtenergie 2050 var.'!E19*'Energie pro Energieträger'!D$55</f>
        <v>0</v>
      </c>
      <c r="F133" s="60">
        <f>'Gesamtenergie 2050 var.'!F19*'Energie pro Energieträger'!D$53</f>
        <v>0</v>
      </c>
      <c r="G133" s="57">
        <f>'Gesamtenergie 2050 var.'!G19*'Energie pro Energieträger'!E$54</f>
        <v>15820.227655556118</v>
      </c>
      <c r="H133" s="59">
        <f>'Gesamtenergie 2050 var.'!H19*'Energie pro Energieträger'!E$56</f>
        <v>24020.321167883212</v>
      </c>
      <c r="I133" s="58">
        <f>'Gesamtenergie 2050 var.'!I19*'Energie pro Energieträger'!E$53</f>
        <v>18294.541774817961</v>
      </c>
    </row>
    <row r="134" spans="3:9" x14ac:dyDescent="0.25">
      <c r="C134" s="9" t="str">
        <f>'Produktion je Standort'!C19</f>
        <v>Germany</v>
      </c>
      <c r="D134" s="9" t="str">
        <f>'Produktion je Standort'!D19</f>
        <v>Dillingen</v>
      </c>
      <c r="E134" s="56">
        <f>'Gesamtenergie 2050 var.'!E20*'Energie pro Energieträger'!D$55</f>
        <v>0</v>
      </c>
      <c r="F134" s="60">
        <f>'Gesamtenergie 2050 var.'!F20*'Energie pro Energieträger'!D$53</f>
        <v>0</v>
      </c>
      <c r="G134" s="57">
        <f>'Gesamtenergie 2050 var.'!G20*'Energie pro Energieträger'!E$54</f>
        <v>8027.0459452321711</v>
      </c>
      <c r="H134" s="59">
        <f>'Gesamtenergie 2050 var.'!H20*'Energie pro Energieträger'!E$56</f>
        <v>12187.70208822596</v>
      </c>
      <c r="I134" s="58">
        <f>'Gesamtenergie 2050 var.'!I20*'Energie pro Energieträger'!E$53</f>
        <v>9282.4914135706786</v>
      </c>
    </row>
    <row r="135" spans="3:9" x14ac:dyDescent="0.25">
      <c r="C135" s="9" t="str">
        <f>'Produktion je Standort'!C20</f>
        <v>Germany</v>
      </c>
      <c r="D135" s="9" t="str">
        <f>'Produktion je Standort'!D20</f>
        <v>Duisburg</v>
      </c>
      <c r="E135" s="56">
        <f>'Gesamtenergie 2050 var.'!E21*'Energie pro Energieträger'!D$55</f>
        <v>0</v>
      </c>
      <c r="F135" s="60">
        <f>'Gesamtenergie 2050 var.'!F21*'Energie pro Energieträger'!D$53</f>
        <v>0</v>
      </c>
      <c r="G135" s="57">
        <f>'Gesamtenergie 2050 var.'!G21*'Energie pro Energieträger'!E$54</f>
        <v>3851.8815161354028</v>
      </c>
      <c r="H135" s="59">
        <f>'Gesamtenergie 2050 var.'!H21*'Energie pro Energieträger'!E$56</f>
        <v>5848.4260234846079</v>
      </c>
      <c r="I135" s="58">
        <f>'Gesamtenergie 2050 var.'!I21*'Energie pro Energieträger'!E$53</f>
        <v>4454.323214738286</v>
      </c>
    </row>
    <row r="136" spans="3:9" x14ac:dyDescent="0.25">
      <c r="C136" s="9" t="str">
        <f>'Produktion je Standort'!C21</f>
        <v>Germany</v>
      </c>
      <c r="D136" s="9" t="str">
        <f>'Produktion je Standort'!D21</f>
        <v>Duisburg-Bruckhausen</v>
      </c>
      <c r="E136" s="56">
        <f>'Gesamtenergie 2050 var.'!E22*'Energie pro Energieträger'!D$55</f>
        <v>0</v>
      </c>
      <c r="F136" s="60">
        <f>'Gesamtenergie 2050 var.'!F22*'Energie pro Energieträger'!D$53</f>
        <v>0</v>
      </c>
      <c r="G136" s="57">
        <f>'Gesamtenergie 2050 var.'!G22*'Energie pro Energieträger'!E$54</f>
        <v>20635.079550725372</v>
      </c>
      <c r="H136" s="59">
        <f>'Gesamtenergie 2050 var.'!H22*'Energie pro Energieträger'!E$56</f>
        <v>31330.85369723897</v>
      </c>
      <c r="I136" s="58">
        <f>'Gesamtenergie 2050 var.'!I22*'Energie pro Energieträger'!E$53</f>
        <v>23862.445793240815</v>
      </c>
    </row>
    <row r="137" spans="3:9" x14ac:dyDescent="0.25">
      <c r="C137" s="9" t="str">
        <f>'Produktion je Standort'!C22</f>
        <v>Hungaria</v>
      </c>
      <c r="D137" s="9" t="str">
        <f>'Produktion je Standort'!D22</f>
        <v>Dunauijvaros</v>
      </c>
      <c r="E137" s="56">
        <f>'Gesamtenergie 2050 var.'!E23*'Energie pro Energieträger'!D$55</f>
        <v>0</v>
      </c>
      <c r="F137" s="60">
        <f>'Gesamtenergie 2050 var.'!F23*'Energie pro Energieträger'!D$53</f>
        <v>0</v>
      </c>
      <c r="G137" s="57">
        <f>'Gesamtenergie 2050 var.'!G23*'Energie pro Energieträger'!E$54</f>
        <v>5502.6878801934326</v>
      </c>
      <c r="H137" s="59">
        <f>'Gesamtenergie 2050 var.'!H23*'Energie pro Energieträger'!E$56</f>
        <v>8354.8943192637253</v>
      </c>
      <c r="I137" s="58">
        <f>'Gesamtenergie 2050 var.'!I23*'Energie pro Energieträger'!E$53</f>
        <v>6363.3188781975514</v>
      </c>
    </row>
    <row r="138" spans="3:9" x14ac:dyDescent="0.25">
      <c r="C138" s="9" t="str">
        <f>'Produktion je Standort'!C23</f>
        <v>Italy</v>
      </c>
      <c r="D138" s="9" t="str">
        <f>'Produktion je Standort'!D23</f>
        <v>Taranto</v>
      </c>
      <c r="E138" s="56">
        <f>'Gesamtenergie 2050 var.'!E24*'Energie pro Energieträger'!D$55</f>
        <v>0</v>
      </c>
      <c r="F138" s="60">
        <f>'Gesamtenergie 2050 var.'!F24*'Energie pro Energieträger'!D$53</f>
        <v>0</v>
      </c>
      <c r="G138" s="57">
        <f>'Gesamtenergie 2050 var.'!G24*'Energie pro Energieträger'!E$54</f>
        <v>29233.029363527607</v>
      </c>
      <c r="H138" s="59">
        <f>'Gesamtenergie 2050 var.'!H24*'Energie pro Energieträger'!E$56</f>
        <v>44385.37607108854</v>
      </c>
      <c r="I138" s="58">
        <f>'Gesamtenergie 2050 var.'!I24*'Energie pro Energieträger'!E$53</f>
        <v>33805.131540424489</v>
      </c>
    </row>
    <row r="139" spans="3:9" x14ac:dyDescent="0.25">
      <c r="C139" s="9" t="str">
        <f>'Produktion je Standort'!C24</f>
        <v>Netherlands</v>
      </c>
      <c r="D139" s="9" t="str">
        <f>'Produktion je Standort'!D24</f>
        <v>Ijmuiden</v>
      </c>
      <c r="E139" s="56">
        <f>'Gesamtenergie 2050 var.'!E25*'Energie pro Energieträger'!D$55</f>
        <v>0</v>
      </c>
      <c r="F139" s="60">
        <f>'Gesamtenergie 2050 var.'!F25*'Energie pro Energieträger'!D$53</f>
        <v>0</v>
      </c>
      <c r="G139" s="57">
        <f>'Gesamtenergie 2050 var.'!G25*'Energie pro Energieträger'!E$54</f>
        <v>23438.0111896989</v>
      </c>
      <c r="H139" s="59">
        <f>'Gesamtenergie 2050 var.'!H25*'Energie pro Energieträger'!E$56</f>
        <v>35586.627991113928</v>
      </c>
      <c r="I139" s="58">
        <f>'Gesamtenergie 2050 var.'!I25*'Energie pro Energieträger'!E$53</f>
        <v>27103.761346822695</v>
      </c>
    </row>
    <row r="140" spans="3:9" x14ac:dyDescent="0.25">
      <c r="C140" s="9" t="str">
        <f>'Produktion je Standort'!C25</f>
        <v>Poland</v>
      </c>
      <c r="D140" s="9" t="str">
        <f>'Produktion je Standort'!D25</f>
        <v>Krakow</v>
      </c>
      <c r="E140" s="56">
        <f>'Gesamtenergie 2050 var.'!E26*'Energie pro Energieträger'!D$55</f>
        <v>0</v>
      </c>
      <c r="F140" s="60">
        <f>'Gesamtenergie 2050 var.'!F26*'Energie pro Energieträger'!D$53</f>
        <v>0</v>
      </c>
      <c r="G140" s="57">
        <f>'Gesamtenergie 2050 var.'!G26*'Energie pro Energieträger'!E$54</f>
        <v>9371.7652959544394</v>
      </c>
      <c r="H140" s="59">
        <f>'Gesamtenergie 2050 var.'!H26*'Energie pro Energieträger'!E$56</f>
        <v>14229.429387496033</v>
      </c>
      <c r="I140" s="58">
        <f>'Gesamtenergie 2050 var.'!I26*'Energie pro Energieträger'!E$53</f>
        <v>10837.527464430203</v>
      </c>
    </row>
    <row r="141" spans="3:9" x14ac:dyDescent="0.25">
      <c r="C141" s="9" t="str">
        <f>'Produktion je Standort'!C26</f>
        <v>Poland</v>
      </c>
      <c r="D141" s="9" t="str">
        <f>'Produktion je Standort'!D26</f>
        <v>Dabrowa Gornicza</v>
      </c>
      <c r="E141" s="56">
        <f>'Gesamtenergie 2050 var.'!E27*'Energie pro Energieträger'!D$55</f>
        <v>0</v>
      </c>
      <c r="F141" s="60">
        <f>'Gesamtenergie 2050 var.'!F27*'Energie pro Energieträger'!D$53</f>
        <v>0</v>
      </c>
      <c r="G141" s="57">
        <f>'Gesamtenergie 2050 var.'!G27*'Energie pro Energieträger'!E$54</f>
        <v>9371.7652959544394</v>
      </c>
      <c r="H141" s="59">
        <f>'Gesamtenergie 2050 var.'!H27*'Energie pro Energieträger'!E$56</f>
        <v>14229.429387496033</v>
      </c>
      <c r="I141" s="58">
        <f>'Gesamtenergie 2050 var.'!I27*'Energie pro Energieträger'!E$53</f>
        <v>10837.527464430203</v>
      </c>
    </row>
    <row r="142" spans="3:9" x14ac:dyDescent="0.25">
      <c r="C142" s="9" t="str">
        <f>'Produktion je Standort'!C27</f>
        <v>Romania</v>
      </c>
      <c r="D142" s="9" t="str">
        <f>'Produktion je Standort'!D27</f>
        <v>Galati</v>
      </c>
      <c r="E142" s="56">
        <f>'Gesamtenergie 2050 var.'!E28*'Energie pro Energieträger'!D$55</f>
        <v>0</v>
      </c>
      <c r="F142" s="60">
        <f>'Gesamtenergie 2050 var.'!F28*'Energie pro Energieträger'!D$53</f>
        <v>0</v>
      </c>
      <c r="G142" s="57">
        <f>'Gesamtenergie 2050 var.'!G28*'Energie pro Energieträger'!E$54</f>
        <v>7050.3188464978348</v>
      </c>
      <c r="H142" s="59">
        <f>'Gesamtenergie 2050 var.'!H28*'Energie pro Energieträger'!E$56</f>
        <v>10704.708346556648</v>
      </c>
      <c r="I142" s="58">
        <f>'Gesamtenergie 2050 var.'!I28*'Energie pro Energieträger'!E$53</f>
        <v>8153.0023126906117</v>
      </c>
    </row>
    <row r="143" spans="3:9" x14ac:dyDescent="0.25">
      <c r="C143" s="9" t="str">
        <f>'Produktion je Standort'!C28</f>
        <v>Slovakia</v>
      </c>
      <c r="D143" s="9" t="str">
        <f>'Produktion je Standort'!D28</f>
        <v>Kosice</v>
      </c>
      <c r="E143" s="56">
        <f>'Gesamtenergie 2050 var.'!E29*'Energie pro Energieträger'!D$55</f>
        <v>0</v>
      </c>
      <c r="F143" s="60">
        <f>'Gesamtenergie 2050 var.'!F29*'Energie pro Energieträger'!D$53</f>
        <v>0</v>
      </c>
      <c r="G143" s="57">
        <f>'Gesamtenergie 2050 var.'!G29*'Energie pro Energieträger'!E$54</f>
        <v>15476.309663044029</v>
      </c>
      <c r="H143" s="59">
        <f>'Gesamtenergie 2050 var.'!H29*'Energie pro Energieträger'!E$56</f>
        <v>23498.140272929231</v>
      </c>
      <c r="I143" s="58">
        <f>'Gesamtenergie 2050 var.'!I29*'Energie pro Energieträger'!E$53</f>
        <v>17896.834344930612</v>
      </c>
    </row>
    <row r="144" spans="3:9" x14ac:dyDescent="0.25">
      <c r="C144" s="9" t="str">
        <f>'Produktion je Standort'!C29</f>
        <v>Spain</v>
      </c>
      <c r="D144" s="9" t="str">
        <f>'Produktion je Standort'!D29</f>
        <v>Gijon</v>
      </c>
      <c r="E144" s="56">
        <f>'Gesamtenergie 2050 var.'!E30*'Energie pro Energieträger'!D$55</f>
        <v>0</v>
      </c>
      <c r="F144" s="60">
        <f>'Gesamtenergie 2050 var.'!F30*'Energie pro Energieträger'!D$53</f>
        <v>0</v>
      </c>
      <c r="G144" s="57">
        <f>'Gesamtenergie 2050 var.'!G30*'Energie pro Energieträger'!E$54</f>
        <v>8168.0523221621261</v>
      </c>
      <c r="H144" s="59">
        <f>'Gesamtenergie 2050 var.'!H30*'Energie pro Energieträger'!E$56</f>
        <v>12401.796255157093</v>
      </c>
      <c r="I144" s="58">
        <f>'Gesamtenergie 2050 var.'!I30*'Energie pro Energieträger'!E$53</f>
        <v>9445.5514598244899</v>
      </c>
    </row>
    <row r="145" spans="3:9" x14ac:dyDescent="0.25">
      <c r="C145" s="9" t="str">
        <f>'Produktion je Standort'!C30</f>
        <v>Spain</v>
      </c>
      <c r="D145" s="9" t="str">
        <f>'Produktion je Standort'!D30</f>
        <v>Aviles</v>
      </c>
      <c r="E145" s="56">
        <f>'Gesamtenergie 2050 var.'!E31*'Energie pro Energieträger'!D$55</f>
        <v>0</v>
      </c>
      <c r="F145" s="60">
        <f>'Gesamtenergie 2050 var.'!F31*'Energie pro Energieträger'!D$53</f>
        <v>0</v>
      </c>
      <c r="G145" s="57">
        <f>'Gesamtenergie 2050 var.'!G31*'Energie pro Energieträger'!E$54</f>
        <v>8168.0523221621261</v>
      </c>
      <c r="H145" s="59">
        <f>'Gesamtenergie 2050 var.'!H31*'Energie pro Energieträger'!E$56</f>
        <v>12401.796255157093</v>
      </c>
      <c r="I145" s="58">
        <f>'Gesamtenergie 2050 var.'!I31*'Energie pro Energieträger'!E$53</f>
        <v>9445.5514598244899</v>
      </c>
    </row>
    <row r="146" spans="3:9" x14ac:dyDescent="0.25">
      <c r="C146" s="9" t="str">
        <f>'Produktion je Standort'!C31</f>
        <v>Sweden</v>
      </c>
      <c r="D146" s="9" t="str">
        <f>'Produktion je Standort'!D31</f>
        <v>Lulea</v>
      </c>
      <c r="E146" s="56">
        <f>'Gesamtenergie 2050 var.'!E32*'Energie pro Energieträger'!D$55</f>
        <v>0</v>
      </c>
      <c r="F146" s="60">
        <f>'Gesamtenergie 2050 var.'!F32*'Energie pro Energieträger'!D$53</f>
        <v>0</v>
      </c>
      <c r="G146" s="57">
        <f>'Gesamtenergie 2050 var.'!G32*'Energie pro Energieträger'!E$54</f>
        <v>7910.1138277780592</v>
      </c>
      <c r="H146" s="59">
        <f>'Gesamtenergie 2050 var.'!H32*'Energie pro Energieträger'!E$56</f>
        <v>12010.160583941606</v>
      </c>
      <c r="I146" s="58">
        <f>'Gesamtenergie 2050 var.'!I32*'Energie pro Energieträger'!E$53</f>
        <v>9147.2708874089803</v>
      </c>
    </row>
    <row r="147" spans="3:9" x14ac:dyDescent="0.25">
      <c r="C147" s="9" t="str">
        <f>'Produktion je Standort'!C32</f>
        <v>Sweden</v>
      </c>
      <c r="D147" s="9" t="str">
        <f>'Produktion je Standort'!D32</f>
        <v>Oxeloesund</v>
      </c>
      <c r="E147" s="56">
        <f>'Gesamtenergie 2050 var.'!E33*'Energie pro Energieträger'!D$55</f>
        <v>0</v>
      </c>
      <c r="F147" s="60">
        <f>'Gesamtenergie 2050 var.'!F33*'Energie pro Energieträger'!D$53</f>
        <v>0</v>
      </c>
      <c r="G147" s="57">
        <f>'Gesamtenergie 2050 var.'!G33*'Energie pro Energieträger'!E$54</f>
        <v>5158.7698876813429</v>
      </c>
      <c r="H147" s="59">
        <f>'Gesamtenergie 2050 var.'!H33*'Energie pro Energieträger'!E$56</f>
        <v>7832.7134243097425</v>
      </c>
      <c r="I147" s="58">
        <f>'Gesamtenergie 2050 var.'!I33*'Energie pro Energieträger'!E$53</f>
        <v>5965.6114483102037</v>
      </c>
    </row>
    <row r="148" spans="3:9" x14ac:dyDescent="0.25">
      <c r="C148" s="9" t="str">
        <f>'Produktion je Standort'!C33</f>
        <v>United Kingdom</v>
      </c>
      <c r="D148" s="9" t="str">
        <f>'Produktion je Standort'!D33</f>
        <v>Port Talbot</v>
      </c>
      <c r="E148" s="56">
        <f>'Gesamtenergie 2050 var.'!E34*'Energie pro Energieträger'!D$55</f>
        <v>0</v>
      </c>
      <c r="F148" s="60">
        <f>'Gesamtenergie 2050 var.'!F34*'Energie pro Energieträger'!D$53</f>
        <v>0</v>
      </c>
      <c r="G148" s="57">
        <f>'Gesamtenergie 2050 var.'!G34*'Energie pro Energieträger'!E$54</f>
        <v>13017.29601658259</v>
      </c>
      <c r="H148" s="59">
        <f>'Gesamtenergie 2050 var.'!H34*'Energie pro Energieträger'!E$56</f>
        <v>19764.546874008251</v>
      </c>
      <c r="I148" s="58">
        <f>'Gesamtenergie 2050 var.'!I34*'Energie pro Energieträger'!E$53</f>
        <v>15053.226221236082</v>
      </c>
    </row>
    <row r="149" spans="3:9" x14ac:dyDescent="0.25">
      <c r="C149" s="9" t="str">
        <f>'Produktion je Standort'!C34</f>
        <v>United Kingdom</v>
      </c>
      <c r="D149" s="9" t="str">
        <f>'Produktion je Standort'!D34</f>
        <v>Scunthorpe</v>
      </c>
      <c r="E149" s="56">
        <f>'Gesamtenergie 2050 var.'!E35*'Energie pro Energieträger'!D$55</f>
        <v>0</v>
      </c>
      <c r="F149" s="60">
        <f>'Gesamtenergie 2050 var.'!F35*'Energie pro Energieträger'!D$53</f>
        <v>0</v>
      </c>
      <c r="G149" s="57">
        <f>'Gesamtenergie 2050 var.'!G35*'Energie pro Energieträger'!E$54</f>
        <v>9629.7037903385062</v>
      </c>
      <c r="H149" s="59">
        <f>'Gesamtenergie 2050 var.'!H35*'Energie pro Energieträger'!E$56</f>
        <v>14621.065058711521</v>
      </c>
      <c r="I149" s="58">
        <f>'Gesamtenergie 2050 var.'!I35*'Energie pro Energieträger'!E$53</f>
        <v>11135.808036845716</v>
      </c>
    </row>
  </sheetData>
  <mergeCells count="12">
    <mergeCell ref="E119:F119"/>
    <mergeCell ref="G119:I119"/>
    <mergeCell ref="C5:I5"/>
    <mergeCell ref="C42:I42"/>
    <mergeCell ref="C81:I81"/>
    <mergeCell ref="C117:I117"/>
    <mergeCell ref="E7:F7"/>
    <mergeCell ref="G7:I7"/>
    <mergeCell ref="E44:F44"/>
    <mergeCell ref="G44:I44"/>
    <mergeCell ref="E83:F83"/>
    <mergeCell ref="G83:I83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I105"/>
  <sheetViews>
    <sheetView workbookViewId="0">
      <selection activeCell="C4" sqref="C4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0.42578125" bestFit="1" customWidth="1"/>
    <col min="8" max="8" width="19.140625" bestFit="1" customWidth="1"/>
    <col min="9" max="9" width="24.5703125" bestFit="1" customWidth="1"/>
  </cols>
  <sheetData>
    <row r="3" spans="3:9" ht="42" customHeight="1" x14ac:dyDescent="0.35">
      <c r="C3" s="92" t="s">
        <v>137</v>
      </c>
      <c r="D3" s="92"/>
      <c r="E3" s="92"/>
      <c r="F3" s="92"/>
      <c r="G3" s="92"/>
      <c r="H3" s="92"/>
      <c r="I3" s="92"/>
    </row>
    <row r="4" spans="3:9" ht="15.75" customHeight="1" x14ac:dyDescent="0.35">
      <c r="C4" s="72"/>
      <c r="D4" s="72"/>
      <c r="E4" s="72"/>
      <c r="F4" s="72"/>
      <c r="G4" s="72"/>
      <c r="H4" s="72"/>
      <c r="I4" s="72"/>
    </row>
    <row r="5" spans="3:9" ht="15.75" x14ac:dyDescent="0.25">
      <c r="E5" s="91" t="s">
        <v>47</v>
      </c>
      <c r="F5" s="91"/>
      <c r="G5" s="91" t="s">
        <v>43</v>
      </c>
      <c r="H5" s="91"/>
      <c r="I5" s="91"/>
    </row>
    <row r="6" spans="3:9" x14ac:dyDescent="0.25">
      <c r="C6" s="17" t="s">
        <v>57</v>
      </c>
      <c r="D6" s="17" t="s">
        <v>58</v>
      </c>
      <c r="E6" s="75" t="str">
        <f>Studienliste!$F$17</f>
        <v>ISI-05 13</v>
      </c>
      <c r="F6" s="76" t="s">
        <v>51</v>
      </c>
      <c r="G6" s="77" t="str">
        <f>Studienliste!$F$10</f>
        <v>OTTO-01 17</v>
      </c>
      <c r="H6" s="78" t="str">
        <f>Studienliste!$F$8</f>
        <v>TUD-02 20</v>
      </c>
      <c r="I6" s="79" t="str">
        <f>F6</f>
        <v>anderes Projekt</v>
      </c>
    </row>
    <row r="7" spans="3:9" x14ac:dyDescent="0.25">
      <c r="C7" s="9" t="str">
        <f>'Produktion je Standort'!C6</f>
        <v>Austria</v>
      </c>
      <c r="D7" s="9" t="str">
        <f>'Produktion je Standort'!D6</f>
        <v>Donawitz</v>
      </c>
      <c r="E7" s="56">
        <f>'Gesamtenergie 2050 var.'!E7*Sekundäranteil!$C$7</f>
        <v>11386.8531721993</v>
      </c>
      <c r="F7" s="60">
        <f>'Gesamtenergie 2050 var.'!F7*Sekundäranteil!$C$7</f>
        <v>13883.555636686766</v>
      </c>
      <c r="G7" s="57">
        <f>'Gesamtenergie 2050 var.'!G7*Sekundäranteil!$C$7</f>
        <v>11140.664383370357</v>
      </c>
      <c r="H7" s="59">
        <f>'Gesamtenergie 2050 var.'!H7*Sekundäranteil!$C$7</f>
        <v>8668.8294733100593</v>
      </c>
      <c r="I7" s="58">
        <f>'Gesamtenergie 2050 var.'!I7*Sekundäranteil!$C$7</f>
        <v>7793.7678636341188</v>
      </c>
    </row>
    <row r="8" spans="3:9" x14ac:dyDescent="0.25">
      <c r="C8" s="9" t="str">
        <f>'Produktion je Standort'!C7</f>
        <v>Austria</v>
      </c>
      <c r="D8" s="9" t="str">
        <f>'Produktion je Standort'!D7</f>
        <v>Linz</v>
      </c>
      <c r="E8" s="56">
        <f>'Gesamtenergie 2050 var.'!E8*Sekundäranteil!$C$7</f>
        <v>11386.8531721993</v>
      </c>
      <c r="F8" s="60">
        <f>'Gesamtenergie 2050 var.'!F8*Sekundäranteil!$C$7</f>
        <v>13883.555636686766</v>
      </c>
      <c r="G8" s="57">
        <f>'Gesamtenergie 2050 var.'!G8*Sekundäranteil!$C$7</f>
        <v>11140.664383370357</v>
      </c>
      <c r="H8" s="59">
        <f>'Gesamtenergie 2050 var.'!H8*Sekundäranteil!$C$7</f>
        <v>8668.8294733100593</v>
      </c>
      <c r="I8" s="58">
        <f>'Gesamtenergie 2050 var.'!I8*Sekundäranteil!$C$7</f>
        <v>7793.7678636341188</v>
      </c>
    </row>
    <row r="9" spans="3:9" x14ac:dyDescent="0.25">
      <c r="C9" s="9" t="str">
        <f>'Produktion je Standort'!C8</f>
        <v>Belgium</v>
      </c>
      <c r="D9" s="9" t="str">
        <f>'Produktion je Standort'!D8</f>
        <v>Ghent</v>
      </c>
      <c r="E9" s="56">
        <f>'Gesamtenergie 2050 var.'!E9*Sekundäranteil!$C$7</f>
        <v>16448.012135829893</v>
      </c>
      <c r="F9" s="60">
        <f>'Gesamtenergie 2050 var.'!F9*Sekundäranteil!$C$7</f>
        <v>20054.433665503017</v>
      </c>
      <c r="G9" s="57">
        <f>'Gesamtenergie 2050 var.'!G9*Sekundäranteil!$C$7</f>
        <v>16092.39885750555</v>
      </c>
      <c r="H9" s="59">
        <f>'Gesamtenergie 2050 var.'!H9*Sekundäranteil!$C$7</f>
        <v>12521.897860996509</v>
      </c>
      <c r="I9" s="58">
        <f>'Gesamtenergie 2050 var.'!I9*Sekundäranteil!$C$7</f>
        <v>11257.894210656226</v>
      </c>
    </row>
    <row r="10" spans="3:9" x14ac:dyDescent="0.25">
      <c r="C10" s="9" t="str">
        <f>'Produktion je Standort'!C9</f>
        <v>Czech Republic</v>
      </c>
      <c r="D10" s="9" t="str">
        <f>'Produktion je Standort'!D9</f>
        <v>Trinec</v>
      </c>
      <c r="E10" s="56">
        <f>'Gesamtenergie 2050 var.'!E10*Sekundäranteil!$C$7</f>
        <v>7795.4523572199296</v>
      </c>
      <c r="F10" s="60">
        <f>'Gesamtenergie 2050 var.'!F10*Sekundäranteil!$C$7</f>
        <v>9504.6976436686764</v>
      </c>
      <c r="G10" s="57">
        <f>'Gesamtenergie 2050 var.'!G10*Sekundäranteil!$C$7</f>
        <v>7626.9112383370339</v>
      </c>
      <c r="H10" s="59">
        <f>'Gesamtenergie 2050 var.'!H10*Sekundäranteil!$C$7</f>
        <v>5934.6903073310059</v>
      </c>
      <c r="I10" s="58">
        <f>'Gesamtenergie 2050 var.'!I10*Sekundäranteil!$C$7</f>
        <v>5335.6221552523002</v>
      </c>
    </row>
    <row r="11" spans="3:9" x14ac:dyDescent="0.25">
      <c r="C11" s="9" t="str">
        <f>'Produktion je Standort'!C10</f>
        <v>Finland</v>
      </c>
      <c r="D11" s="9" t="str">
        <f>'Produktion je Standort'!D10</f>
        <v>Raahe</v>
      </c>
      <c r="E11" s="56">
        <f>'Gesamtenergie 2050 var.'!E11*Sekundäranteil!$C$7</f>
        <v>7846.7580831482064</v>
      </c>
      <c r="F11" s="60">
        <f>'Gesamtenergie 2050 var.'!F11*Sekundäranteil!$C$7</f>
        <v>9567.2527578546506</v>
      </c>
      <c r="G11" s="57">
        <f>'Gesamtenergie 2050 var.'!G11*Sekundäranteil!$C$7</f>
        <v>7677.1077118375106</v>
      </c>
      <c r="H11" s="59">
        <f>'Gesamtenergie 2050 var.'!H11*Sekundäranteil!$C$7</f>
        <v>5973.749438273564</v>
      </c>
      <c r="I11" s="58">
        <f>'Gesamtenergie 2050 var.'!I11*Sekundäranteil!$C$7</f>
        <v>5370.7385225148973</v>
      </c>
    </row>
    <row r="12" spans="3:9" x14ac:dyDescent="0.25">
      <c r="C12" s="9" t="str">
        <f>'Produktion je Standort'!C11</f>
        <v>France</v>
      </c>
      <c r="D12" s="9" t="str">
        <f>'Produktion je Standort'!D11</f>
        <v>Fos-Sur-Mer</v>
      </c>
      <c r="E12" s="56">
        <f>'Gesamtenergie 2050 var.'!E12*Sekundäranteil!$C$7</f>
        <v>11317.439543002221</v>
      </c>
      <c r="F12" s="60">
        <f>'Gesamtenergie 2050 var.'!F12*Sekundäranteil!$C$7</f>
        <v>13798.922246905742</v>
      </c>
      <c r="G12" s="57">
        <f>'Gesamtenergie 2050 var.'!G12*Sekundäranteil!$C$7</f>
        <v>11072.75150745795</v>
      </c>
      <c r="H12" s="59">
        <f>'Gesamtenergie 2050 var.'!H12*Sekundäranteil!$C$7</f>
        <v>8615.9847667407175</v>
      </c>
      <c r="I12" s="58">
        <f>'Gesamtenergie 2050 var.'!I12*Sekundäranteil!$C$7</f>
        <v>7746.2574843964876</v>
      </c>
    </row>
    <row r="13" spans="3:9" x14ac:dyDescent="0.25">
      <c r="C13" s="9" t="str">
        <f>'Produktion je Standort'!C12</f>
        <v>France</v>
      </c>
      <c r="D13" s="9" t="str">
        <f>'Produktion je Standort'!D12</f>
        <v>Dunkerque</v>
      </c>
      <c r="E13" s="56">
        <f>'Gesamtenergie 2050 var.'!E13*Sekundäranteil!$C$7</f>
        <v>20673.189565217392</v>
      </c>
      <c r="F13" s="60">
        <f>'Gesamtenergie 2050 var.'!F13*Sekundäranteil!$C$7</f>
        <v>25206.031304347827</v>
      </c>
      <c r="G13" s="57">
        <f>'Gesamtenergie 2050 var.'!G13*Sekundäranteil!$C$7</f>
        <v>20226.226086956518</v>
      </c>
      <c r="H13" s="59">
        <f>'Gesamtenergie 2050 var.'!H13*Sekundäranteil!$C$7</f>
        <v>15738.532173913047</v>
      </c>
      <c r="I13" s="58">
        <f>'Gesamtenergie 2050 var.'!I13*Sekundäranteil!$C$7</f>
        <v>14149.830338164249</v>
      </c>
    </row>
    <row r="14" spans="3:9" x14ac:dyDescent="0.25">
      <c r="C14" s="9" t="str">
        <f>'Produktion je Standort'!C13</f>
        <v>Germany</v>
      </c>
      <c r="D14" s="9" t="str">
        <f>'Produktion je Standort'!D13</f>
        <v>Bremen</v>
      </c>
      <c r="E14" s="56">
        <f>'Gesamtenergie 2050 var.'!E14*Sekundäranteil!$C$7</f>
        <v>9959.346797841954</v>
      </c>
      <c r="F14" s="60">
        <f>'Gesamtenergie 2050 var.'!F14*Sekundäranteil!$C$7</f>
        <v>12143.051577277054</v>
      </c>
      <c r="G14" s="57">
        <f>'Gesamtenergie 2050 var.'!G14*Sekundäranteil!$C$7</f>
        <v>9744.0213265629936</v>
      </c>
      <c r="H14" s="59">
        <f>'Gesamtenergie 2050 var.'!H14*Sekundäranteil!$C$7</f>
        <v>7582.0665947318312</v>
      </c>
      <c r="I14" s="58">
        <f>'Gesamtenergie 2050 var.'!I14*Sekundäranteil!$C$7</f>
        <v>6816.7065862689087</v>
      </c>
    </row>
    <row r="15" spans="3:9" x14ac:dyDescent="0.25">
      <c r="C15" s="9" t="str">
        <f>'Produktion je Standort'!C14</f>
        <v>Germany</v>
      </c>
      <c r="D15" s="9" t="str">
        <f>'Produktion je Standort'!D14</f>
        <v>Voelklingen</v>
      </c>
      <c r="E15" s="56">
        <f>'Gesamtenergie 2050 var.'!E15*Sekundäranteil!$C$7</f>
        <v>8396.031148968581</v>
      </c>
      <c r="F15" s="60">
        <f>'Gesamtenergie 2050 var.'!F15*Sekundäranteil!$C$7</f>
        <v>10236.960450904475</v>
      </c>
      <c r="G15" s="57">
        <f>'Gesamtenergie 2050 var.'!G15*Sekundäranteil!$C$7</f>
        <v>8214.5052516661362</v>
      </c>
      <c r="H15" s="59">
        <f>'Gesamtenergie 2050 var.'!H15*Sekundäranteil!$C$7</f>
        <v>6391.9118989527124</v>
      </c>
      <c r="I15" s="58">
        <f>'Gesamtenergie 2050 var.'!I15*Sekundäranteil!$C$7</f>
        <v>5746.6902190909404</v>
      </c>
    </row>
    <row r="16" spans="3:9" x14ac:dyDescent="0.25">
      <c r="C16" s="9" t="str">
        <f>'Produktion je Standort'!C15</f>
        <v>Germany</v>
      </c>
      <c r="D16" s="9" t="str">
        <f>'Produktion je Standort'!D15</f>
        <v>Eisenhuettenstadt</v>
      </c>
      <c r="E16" s="56">
        <f>'Gesamtenergie 2050 var.'!E16*Sekundäranteil!$C$7</f>
        <v>6488.665337987939</v>
      </c>
      <c r="F16" s="60">
        <f>'Gesamtenergie 2050 var.'!F16*Sekundäranteil!$C$7</f>
        <v>7911.3820882259597</v>
      </c>
      <c r="G16" s="57">
        <f>'Gesamtenergie 2050 var.'!G16*Sekundäranteil!$C$7</f>
        <v>6348.3775309425564</v>
      </c>
      <c r="H16" s="59">
        <f>'Gesamtenergie 2050 var.'!H16*Sekundäranteil!$C$7</f>
        <v>4939.8312662646777</v>
      </c>
      <c r="I16" s="58">
        <f>'Gesamtenergie 2050 var.'!I16*Sekundäranteil!$C$7</f>
        <v>4441.1876243873194</v>
      </c>
    </row>
    <row r="17" spans="3:9" x14ac:dyDescent="0.25">
      <c r="C17" s="9" t="str">
        <f>'Produktion je Standort'!C16</f>
        <v>Germany</v>
      </c>
      <c r="D17" s="9" t="str">
        <f>'Produktion je Standort'!D16</f>
        <v>Duisburg-Huckingen</v>
      </c>
      <c r="E17" s="56">
        <f>'Gesamtenergie 2050 var.'!E17*Sekundäranteil!$C$7</f>
        <v>15089.919390669627</v>
      </c>
      <c r="F17" s="60">
        <f>'Gesamtenergie 2050 var.'!F17*Sekundäranteil!$C$7</f>
        <v>18398.562995874327</v>
      </c>
      <c r="G17" s="57">
        <f>'Gesamtenergie 2050 var.'!G17*Sekundäranteil!$C$7</f>
        <v>14763.668676610596</v>
      </c>
      <c r="H17" s="59">
        <f>'Gesamtenergie 2050 var.'!H17*Sekundäranteil!$C$7</f>
        <v>11487.979688987623</v>
      </c>
      <c r="I17" s="58">
        <f>'Gesamtenergie 2050 var.'!I17*Sekundäranteil!$C$7</f>
        <v>10328.34331252865</v>
      </c>
    </row>
    <row r="18" spans="3:9" x14ac:dyDescent="0.25">
      <c r="C18" s="9" t="str">
        <f>'Produktion je Standort'!C17</f>
        <v>Germany</v>
      </c>
      <c r="D18" s="9" t="str">
        <f>'Produktion je Standort'!D17</f>
        <v>Duisburg-Beeckerwerth</v>
      </c>
      <c r="E18" s="56">
        <f>'Gesamtenergie 2050 var.'!E18*Sekundäranteil!$C$7</f>
        <v>18107.903268803555</v>
      </c>
      <c r="F18" s="60">
        <f>'Gesamtenergie 2050 var.'!F18*Sekundäranteil!$C$7</f>
        <v>22078.275595049188</v>
      </c>
      <c r="G18" s="57">
        <f>'Gesamtenergie 2050 var.'!G18*Sekundäranteil!$C$7</f>
        <v>17716.402411932715</v>
      </c>
      <c r="H18" s="59">
        <f>'Gesamtenergie 2050 var.'!H18*Sekundäranteil!$C$7</f>
        <v>13785.575626785147</v>
      </c>
      <c r="I18" s="58">
        <f>'Gesamtenergie 2050 var.'!I18*Sekundäranteil!$C$7</f>
        <v>12394.011975034378</v>
      </c>
    </row>
    <row r="19" spans="3:9" x14ac:dyDescent="0.25">
      <c r="C19" s="9" t="str">
        <f>'Produktion je Standort'!C18</f>
        <v>Germany</v>
      </c>
      <c r="D19" s="9" t="str">
        <f>'Produktion je Standort'!D18</f>
        <v>Salzgitter</v>
      </c>
      <c r="E19" s="56">
        <f>'Gesamtenergie 2050 var.'!E19*Sekundäranteil!$C$7</f>
        <v>13882.725839416056</v>
      </c>
      <c r="F19" s="60">
        <f>'Gesamtenergie 2050 var.'!F19*Sekundäranteil!$C$7</f>
        <v>16926.677956204378</v>
      </c>
      <c r="G19" s="57">
        <f>'Gesamtenergie 2050 var.'!G19*Sekundäranteil!$C$7</f>
        <v>13582.575182481749</v>
      </c>
      <c r="H19" s="59">
        <f>'Gesamtenergie 2050 var.'!H19*Sekundäranteil!$C$7</f>
        <v>10568.941313868614</v>
      </c>
      <c r="I19" s="58">
        <f>'Gesamtenergie 2050 var.'!I19*Sekundäranteil!$C$7</f>
        <v>9502.0758475263574</v>
      </c>
    </row>
    <row r="20" spans="3:9" x14ac:dyDescent="0.25">
      <c r="C20" s="9" t="str">
        <f>'Produktion je Standort'!C19</f>
        <v>Germany</v>
      </c>
      <c r="D20" s="9" t="str">
        <f>'Produktion je Standort'!D19</f>
        <v>Dillingen</v>
      </c>
      <c r="E20" s="56">
        <f>'Gesamtenergie 2050 var.'!E20*Sekundäranteil!$C$7</f>
        <v>7043.9743715645818</v>
      </c>
      <c r="F20" s="60">
        <f>'Gesamtenergie 2050 var.'!F20*Sekundäranteil!$C$7</f>
        <v>8588.4492064741335</v>
      </c>
      <c r="G20" s="57">
        <f>'Gesamtenergie 2050 var.'!G20*Sekundäranteil!$C$7</f>
        <v>6891.6805382418279</v>
      </c>
      <c r="H20" s="59">
        <f>'Gesamtenergie 2050 var.'!H20*Sekundäranteil!$C$7</f>
        <v>5362.5889188194224</v>
      </c>
      <c r="I20" s="58">
        <f>'Gesamtenergie 2050 var.'!I20*Sekundäranteil!$C$7</f>
        <v>4821.2706582883739</v>
      </c>
    </row>
    <row r="21" spans="3:9" x14ac:dyDescent="0.25">
      <c r="C21" s="9" t="str">
        <f>'Produktion je Standort'!C20</f>
        <v>Germany</v>
      </c>
      <c r="D21" s="9" t="str">
        <f>'Produktion je Standort'!D20</f>
        <v>Duisburg</v>
      </c>
      <c r="E21" s="56">
        <f>'Gesamtenergie 2050 var.'!E21*Sekundäranteil!$C$7</f>
        <v>3380.1419435099965</v>
      </c>
      <c r="F21" s="60">
        <f>'Gesamtenergie 2050 var.'!F21*Sekundäranteil!$C$7</f>
        <v>4121.2781110758488</v>
      </c>
      <c r="G21" s="57">
        <f>'Gesamtenergie 2050 var.'!G21*Sekundäranteil!$C$7</f>
        <v>3307.0617835607736</v>
      </c>
      <c r="H21" s="59">
        <f>'Gesamtenergie 2050 var.'!H21*Sekundäranteil!$C$7</f>
        <v>2573.3074503332273</v>
      </c>
      <c r="I21" s="58">
        <f>'Gesamtenergie 2050 var.'!I21*Sekundäranteil!$C$7</f>
        <v>2313.5489020064174</v>
      </c>
    </row>
    <row r="22" spans="3:9" x14ac:dyDescent="0.25">
      <c r="C22" s="9" t="str">
        <f>'Produktion je Standort'!C21</f>
        <v>Germany</v>
      </c>
      <c r="D22" s="9" t="str">
        <f>'Produktion je Standort'!D21</f>
        <v>Duisburg-Bruckhausen</v>
      </c>
      <c r="E22" s="56">
        <f>'Gesamtenergie 2050 var.'!E22*Sekundäranteil!$C$7</f>
        <v>18107.903268803555</v>
      </c>
      <c r="F22" s="60">
        <f>'Gesamtenergie 2050 var.'!F22*Sekundäranteil!$C$7</f>
        <v>22078.275595049188</v>
      </c>
      <c r="G22" s="57">
        <f>'Gesamtenergie 2050 var.'!G22*Sekundäranteil!$C$7</f>
        <v>17716.402411932715</v>
      </c>
      <c r="H22" s="59">
        <f>'Gesamtenergie 2050 var.'!H22*Sekundäranteil!$C$7</f>
        <v>13785.575626785147</v>
      </c>
      <c r="I22" s="58">
        <f>'Gesamtenergie 2050 var.'!I22*Sekundäranteil!$C$7</f>
        <v>12394.011975034378</v>
      </c>
    </row>
    <row r="23" spans="3:9" x14ac:dyDescent="0.25">
      <c r="C23" s="9" t="str">
        <f>'Produktion je Standort'!C22</f>
        <v>Hungaria</v>
      </c>
      <c r="D23" s="9" t="str">
        <f>'Produktion je Standort'!D22</f>
        <v>Dunauijvaros</v>
      </c>
      <c r="E23" s="56">
        <f>'Gesamtenergie 2050 var.'!E23*Sekundäranteil!$C$7</f>
        <v>4828.7742050142806</v>
      </c>
      <c r="F23" s="60">
        <f>'Gesamtenergie 2050 var.'!F23*Sekundäranteil!$C$7</f>
        <v>5887.5401586797843</v>
      </c>
      <c r="G23" s="57">
        <f>'Gesamtenergie 2050 var.'!G23*Sekundäranteil!$C$7</f>
        <v>4724.3739765153914</v>
      </c>
      <c r="H23" s="59">
        <f>'Gesamtenergie 2050 var.'!H23*Sekundäranteil!$C$7</f>
        <v>3676.153500476039</v>
      </c>
      <c r="I23" s="58">
        <f>'Gesamtenergie 2050 var.'!I23*Sekundäranteil!$C$7</f>
        <v>3305.0698600091678</v>
      </c>
    </row>
    <row r="24" spans="3:9" x14ac:dyDescent="0.25">
      <c r="C24" s="9" t="str">
        <f>'Produktion je Standort'!C23</f>
        <v>Italy</v>
      </c>
      <c r="D24" s="9" t="str">
        <f>'Produktion je Standort'!D23</f>
        <v>Taranto</v>
      </c>
      <c r="E24" s="56">
        <f>'Gesamtenergie 2050 var.'!E24*Sekundäranteil!$C$7</f>
        <v>25652.862964138367</v>
      </c>
      <c r="F24" s="60">
        <f>'Gesamtenergie 2050 var.'!F24*Sekundäranteil!$C$7</f>
        <v>31277.55709298635</v>
      </c>
      <c r="G24" s="57">
        <f>'Gesamtenergie 2050 var.'!G24*Sekundäranteil!$C$7</f>
        <v>25098.236750238011</v>
      </c>
      <c r="H24" s="59">
        <f>'Gesamtenergie 2050 var.'!H24*Sekundäranteil!$C$7</f>
        <v>19529.565471278958</v>
      </c>
      <c r="I24" s="58">
        <f>'Gesamtenergie 2050 var.'!I24*Sekundäranteil!$C$7</f>
        <v>17558.183631298703</v>
      </c>
    </row>
    <row r="25" spans="3:9" x14ac:dyDescent="0.25">
      <c r="C25" s="9" t="str">
        <f>'Produktion je Standort'!C24</f>
        <v>Netherlands</v>
      </c>
      <c r="D25" s="9" t="str">
        <f>'Produktion je Standort'!D24</f>
        <v>Ijmuiden</v>
      </c>
      <c r="E25" s="56">
        <f>'Gesamtenergie 2050 var.'!E25*Sekundäranteil!$C$7</f>
        <v>20567.560129482703</v>
      </c>
      <c r="F25" s="60">
        <f>'Gesamtenergie 2050 var.'!F25*Sekundäranteil!$C$7</f>
        <v>25077.241363376706</v>
      </c>
      <c r="G25" s="57">
        <f>'Gesamtenergie 2050 var.'!G25*Sekundäranteil!$C$7</f>
        <v>20122.880406220243</v>
      </c>
      <c r="H25" s="59">
        <f>'Gesamtenergie 2050 var.'!H25*Sekundäranteil!$C$7</f>
        <v>15658.116316090129</v>
      </c>
      <c r="I25" s="58">
        <f>'Gesamtenergie 2050 var.'!I25*Sekundäranteil!$C$7</f>
        <v>14077.53193497655</v>
      </c>
    </row>
    <row r="26" spans="3:9" x14ac:dyDescent="0.25">
      <c r="C26" s="9" t="str">
        <f>'Produktion je Standort'!C25</f>
        <v>Poland</v>
      </c>
      <c r="D26" s="9" t="str">
        <f>'Produktion je Standort'!D25</f>
        <v>Krakow</v>
      </c>
      <c r="E26" s="56">
        <f>'Gesamtenergie 2050 var.'!E26*Sekundäranteil!$C$7</f>
        <v>8224.0060679149465</v>
      </c>
      <c r="F26" s="60">
        <f>'Gesamtenergie 2050 var.'!F26*Sekundäranteil!$C$7</f>
        <v>10027.216832751508</v>
      </c>
      <c r="G26" s="57">
        <f>'Gesamtenergie 2050 var.'!G26*Sekundäranteil!$C$7</f>
        <v>8046.199428752775</v>
      </c>
      <c r="H26" s="59">
        <f>'Gesamtenergie 2050 var.'!H26*Sekundäranteil!$C$7</f>
        <v>6260.9489304982544</v>
      </c>
      <c r="I26" s="58">
        <f>'Gesamtenergie 2050 var.'!I26*Sekundäranteil!$C$7</f>
        <v>5628.9471053281131</v>
      </c>
    </row>
    <row r="27" spans="3:9" x14ac:dyDescent="0.25">
      <c r="C27" s="9" t="str">
        <f>'Produktion je Standort'!C26</f>
        <v>Poland</v>
      </c>
      <c r="D27" s="9" t="str">
        <f>'Produktion je Standort'!D26</f>
        <v>Dabrowa Gornicza</v>
      </c>
      <c r="E27" s="56">
        <f>'Gesamtenergie 2050 var.'!E27*Sekundäranteil!$C$7</f>
        <v>8224.0060679149465</v>
      </c>
      <c r="F27" s="60">
        <f>'Gesamtenergie 2050 var.'!F27*Sekundäranteil!$C$7</f>
        <v>10027.216832751508</v>
      </c>
      <c r="G27" s="57">
        <f>'Gesamtenergie 2050 var.'!G27*Sekundäranteil!$C$7</f>
        <v>8046.199428752775</v>
      </c>
      <c r="H27" s="59">
        <f>'Gesamtenergie 2050 var.'!H27*Sekundäranteil!$C$7</f>
        <v>6260.9489304982544</v>
      </c>
      <c r="I27" s="58">
        <f>'Gesamtenergie 2050 var.'!I27*Sekundäranteil!$C$7</f>
        <v>5628.9471053281131</v>
      </c>
    </row>
    <row r="28" spans="3:9" x14ac:dyDescent="0.25">
      <c r="C28" s="9" t="str">
        <f>'Produktion je Standort'!C27</f>
        <v>Romania</v>
      </c>
      <c r="D28" s="9" t="str">
        <f>'Produktion je Standort'!D27</f>
        <v>Galati</v>
      </c>
      <c r="E28" s="56">
        <f>'Gesamtenergie 2050 var.'!E28*Sekundäranteil!$C$7</f>
        <v>6186.8669501745462</v>
      </c>
      <c r="F28" s="60">
        <f>'Gesamtenergie 2050 var.'!F28*Sekundäranteil!$C$7</f>
        <v>7543.4108283084724</v>
      </c>
      <c r="G28" s="57">
        <f>'Gesamtenergie 2050 var.'!G28*Sekundäranteil!$C$7</f>
        <v>6053.1041574103447</v>
      </c>
      <c r="H28" s="59">
        <f>'Gesamtenergie 2050 var.'!H28*Sekundäranteil!$C$7</f>
        <v>4710.0716724849253</v>
      </c>
      <c r="I28" s="58">
        <f>'Gesamtenergie 2050 var.'!I28*Sekundäranteil!$C$7</f>
        <v>4234.6207581367462</v>
      </c>
    </row>
    <row r="29" spans="3:9" x14ac:dyDescent="0.25">
      <c r="C29" s="9" t="str">
        <f>'Produktion je Standort'!C28</f>
        <v>Slovakia</v>
      </c>
      <c r="D29" s="9" t="str">
        <f>'Produktion je Standort'!D28</f>
        <v>Kosice</v>
      </c>
      <c r="E29" s="56">
        <f>'Gesamtenergie 2050 var.'!E29*Sekundäranteil!$C$7</f>
        <v>13580.927451602665</v>
      </c>
      <c r="F29" s="60">
        <f>'Gesamtenergie 2050 var.'!F29*Sekundäranteil!$C$7</f>
        <v>16558.706696286892</v>
      </c>
      <c r="G29" s="57">
        <f>'Gesamtenergie 2050 var.'!G29*Sekundäranteil!$C$7</f>
        <v>13287.301808949536</v>
      </c>
      <c r="H29" s="59">
        <f>'Gesamtenergie 2050 var.'!H29*Sekundäranteil!$C$7</f>
        <v>10339.181720088862</v>
      </c>
      <c r="I29" s="58">
        <f>'Gesamtenergie 2050 var.'!I29*Sekundäranteil!$C$7</f>
        <v>9295.5089812757851</v>
      </c>
    </row>
    <row r="30" spans="3:9" x14ac:dyDescent="0.25">
      <c r="C30" s="9" t="str">
        <f>'Produktion je Standort'!C29</f>
        <v>Spain</v>
      </c>
      <c r="D30" s="9" t="str">
        <f>'Produktion je Standort'!D29</f>
        <v>Gijon</v>
      </c>
      <c r="E30" s="56">
        <f>'Gesamtenergie 2050 var.'!E30*Sekundäranteil!$C$7</f>
        <v>7167.7117105680727</v>
      </c>
      <c r="F30" s="60">
        <f>'Gesamtenergie 2050 var.'!F30*Sekundäranteil!$C$7</f>
        <v>8739.3174230403038</v>
      </c>
      <c r="G30" s="57">
        <f>'Gesamtenergie 2050 var.'!G30*Sekundäranteil!$C$7</f>
        <v>7012.7426213900335</v>
      </c>
      <c r="H30" s="59">
        <f>'Gesamtenergie 2050 var.'!H30*Sekundäranteil!$C$7</f>
        <v>5456.7903522691204</v>
      </c>
      <c r="I30" s="58">
        <f>'Gesamtenergie 2050 var.'!I30*Sekundäranteil!$C$7</f>
        <v>4905.9630734511084</v>
      </c>
    </row>
    <row r="31" spans="3:9" x14ac:dyDescent="0.25">
      <c r="C31" s="9" t="str">
        <f>'Produktion je Standort'!C30</f>
        <v>Spain</v>
      </c>
      <c r="D31" s="9" t="str">
        <f>'Produktion je Standort'!D30</f>
        <v>Aviles</v>
      </c>
      <c r="E31" s="56">
        <f>'Gesamtenergie 2050 var.'!E31*Sekundäranteil!$C$7</f>
        <v>7167.7117105680727</v>
      </c>
      <c r="F31" s="60">
        <f>'Gesamtenergie 2050 var.'!F31*Sekundäranteil!$C$7</f>
        <v>8739.3174230403038</v>
      </c>
      <c r="G31" s="57">
        <f>'Gesamtenergie 2050 var.'!G31*Sekundäranteil!$C$7</f>
        <v>7012.7426213900335</v>
      </c>
      <c r="H31" s="59">
        <f>'Gesamtenergie 2050 var.'!H31*Sekundäranteil!$C$7</f>
        <v>5456.7903522691204</v>
      </c>
      <c r="I31" s="58">
        <f>'Gesamtenergie 2050 var.'!I31*Sekundäranteil!$C$7</f>
        <v>4905.9630734511084</v>
      </c>
    </row>
    <row r="32" spans="3:9" x14ac:dyDescent="0.25">
      <c r="C32" s="9" t="str">
        <f>'Produktion je Standort'!C31</f>
        <v>Sweden</v>
      </c>
      <c r="D32" s="9" t="str">
        <f>'Produktion je Standort'!D31</f>
        <v>Lulea</v>
      </c>
      <c r="E32" s="56">
        <f>'Gesamtenergie 2050 var.'!E32*Sekundäranteil!$C$7</f>
        <v>6941.3629197080281</v>
      </c>
      <c r="F32" s="60">
        <f>'Gesamtenergie 2050 var.'!F32*Sekundäranteil!$C$7</f>
        <v>8463.3389781021888</v>
      </c>
      <c r="G32" s="57">
        <f>'Gesamtenergie 2050 var.'!G32*Sekundäranteil!$C$7</f>
        <v>6791.2875912408745</v>
      </c>
      <c r="H32" s="59">
        <f>'Gesamtenergie 2050 var.'!H32*Sekundäranteil!$C$7</f>
        <v>5284.470656934307</v>
      </c>
      <c r="I32" s="58">
        <f>'Gesamtenergie 2050 var.'!I32*Sekundäranteil!$C$7</f>
        <v>4751.0379237631787</v>
      </c>
    </row>
    <row r="33" spans="3:9" x14ac:dyDescent="0.25">
      <c r="C33" s="9" t="str">
        <f>'Produktion je Standort'!C32</f>
        <v>Sweden</v>
      </c>
      <c r="D33" s="9" t="str">
        <f>'Produktion je Standort'!D32</f>
        <v>Oxeloesund</v>
      </c>
      <c r="E33" s="56">
        <f>'Gesamtenergie 2050 var.'!E33*Sekundäranteil!$C$7</f>
        <v>4526.9758172008887</v>
      </c>
      <c r="F33" s="60">
        <f>'Gesamtenergie 2050 var.'!F33*Sekundäranteil!$C$7</f>
        <v>5519.5688987622971</v>
      </c>
      <c r="G33" s="57">
        <f>'Gesamtenergie 2050 var.'!G33*Sekundäranteil!$C$7</f>
        <v>4429.1006029831788</v>
      </c>
      <c r="H33" s="59">
        <f>'Gesamtenergie 2050 var.'!H33*Sekundäranteil!$C$7</f>
        <v>3446.3939066962866</v>
      </c>
      <c r="I33" s="58">
        <f>'Gesamtenergie 2050 var.'!I33*Sekundäranteil!$C$7</f>
        <v>3098.5029937585946</v>
      </c>
    </row>
    <row r="34" spans="3:9" x14ac:dyDescent="0.25">
      <c r="C34" s="9" t="str">
        <f>'Produktion je Standort'!C33</f>
        <v>United Kingdom</v>
      </c>
      <c r="D34" s="9" t="str">
        <f>'Produktion je Standort'!D33</f>
        <v>Port Talbot</v>
      </c>
      <c r="E34" s="56">
        <f>'Gesamtenergie 2050 var.'!E34*Sekundäranteil!$C$7</f>
        <v>11423.068978736908</v>
      </c>
      <c r="F34" s="60">
        <f>'Gesamtenergie 2050 var.'!F34*Sekundäranteil!$C$7</f>
        <v>13927.712187876867</v>
      </c>
      <c r="G34" s="57">
        <f>'Gesamtenergie 2050 var.'!G34*Sekundäranteil!$C$7</f>
        <v>11176.097188194222</v>
      </c>
      <c r="H34" s="59">
        <f>'Gesamtenergie 2050 var.'!H34*Sekundäranteil!$C$7</f>
        <v>8696.4006245636301</v>
      </c>
      <c r="I34" s="58">
        <f>'Gesamtenergie 2050 var.'!I34*Sekundäranteil!$C$7</f>
        <v>7818.5558875841871</v>
      </c>
    </row>
    <row r="35" spans="3:9" x14ac:dyDescent="0.25">
      <c r="C35" s="9" t="str">
        <f>'Produktion je Standort'!C34</f>
        <v>United Kingdom</v>
      </c>
      <c r="D35" s="9" t="str">
        <f>'Produktion je Standort'!D34</f>
        <v>Scunthorpe</v>
      </c>
      <c r="E35" s="56">
        <f>'Gesamtenergie 2050 var.'!E35*Sekundäranteil!$C$7</f>
        <v>8450.3548587749901</v>
      </c>
      <c r="F35" s="60">
        <f>'Gesamtenergie 2050 var.'!F35*Sekundäranteil!$C$7</f>
        <v>10303.195277689621</v>
      </c>
      <c r="G35" s="57">
        <f>'Gesamtenergie 2050 var.'!G35*Sekundäranteil!$C$7</f>
        <v>8267.654458901934</v>
      </c>
      <c r="H35" s="59">
        <f>'Gesamtenergie 2050 var.'!H35*Sekundäranteil!$C$7</f>
        <v>6433.2686258330696</v>
      </c>
      <c r="I35" s="58">
        <f>'Gesamtenergie 2050 var.'!I35*Sekundäranteil!$C$7</f>
        <v>5783.8722550160446</v>
      </c>
    </row>
    <row r="38" spans="3:9" ht="46.5" customHeight="1" x14ac:dyDescent="0.35">
      <c r="C38" s="92" t="s">
        <v>136</v>
      </c>
      <c r="D38" s="92"/>
      <c r="E38" s="92"/>
      <c r="F38" s="92"/>
      <c r="G38" s="92"/>
      <c r="H38" s="92"/>
      <c r="I38" s="92"/>
    </row>
    <row r="39" spans="3:9" ht="15.75" customHeight="1" x14ac:dyDescent="0.35">
      <c r="C39" s="72"/>
      <c r="D39" s="72"/>
      <c r="E39" s="72"/>
      <c r="F39" s="72"/>
      <c r="G39" s="72"/>
      <c r="H39" s="72"/>
      <c r="I39" s="72"/>
    </row>
    <row r="40" spans="3:9" ht="15.75" x14ac:dyDescent="0.25">
      <c r="E40" s="91" t="s">
        <v>47</v>
      </c>
      <c r="F40" s="91"/>
      <c r="G40" s="91" t="s">
        <v>43</v>
      </c>
      <c r="H40" s="91"/>
      <c r="I40" s="91"/>
    </row>
    <row r="41" spans="3:9" x14ac:dyDescent="0.25">
      <c r="C41" s="17" t="s">
        <v>57</v>
      </c>
      <c r="D41" s="17" t="s">
        <v>58</v>
      </c>
      <c r="E41" s="75" t="str">
        <f>Studienliste!$F$17</f>
        <v>ISI-05 13</v>
      </c>
      <c r="F41" s="76" t="s">
        <v>51</v>
      </c>
      <c r="G41" s="77" t="str">
        <f>Studienliste!$F$10</f>
        <v>OTTO-01 17</v>
      </c>
      <c r="H41" s="78" t="str">
        <f>Studienliste!$F$8</f>
        <v>TUD-02 20</v>
      </c>
      <c r="I41" s="79" t="str">
        <f>F41</f>
        <v>anderes Projekt</v>
      </c>
    </row>
    <row r="42" spans="3:9" x14ac:dyDescent="0.25">
      <c r="C42" s="9" t="str">
        <f t="shared" ref="C42:D70" si="0">C77</f>
        <v>Austria</v>
      </c>
      <c r="D42" s="9" t="str">
        <f t="shared" si="0"/>
        <v>Donawitz</v>
      </c>
      <c r="E42" s="56">
        <f>'Gesamtenergie 2050 var.'!E7*Sekundäranteil!$C$10</f>
        <v>12163.229524849252</v>
      </c>
      <c r="F42" s="60">
        <f>'Gesamtenergie 2050 var.'!F7*Sekundäranteil!$C$10</f>
        <v>14830.1617028245</v>
      </c>
      <c r="G42" s="57">
        <f>'Gesamtenergie 2050 var.'!G7*Sekundäranteil!$C$10</f>
        <v>11900.255136781971</v>
      </c>
      <c r="H42" s="59">
        <f>'Gesamtenergie 2050 var.'!H7*Sekundäranteil!$C$10</f>
        <v>9259.8860283084723</v>
      </c>
      <c r="I42" s="58">
        <f>'Gesamtenergie 2050 var.'!I7*Sekundäranteil!$C$10</f>
        <v>8325.1611270637168</v>
      </c>
    </row>
    <row r="43" spans="3:9" x14ac:dyDescent="0.25">
      <c r="C43" s="9" t="str">
        <f t="shared" si="0"/>
        <v>Austria</v>
      </c>
      <c r="D43" s="9" t="str">
        <f t="shared" si="0"/>
        <v>Linz</v>
      </c>
      <c r="E43" s="56">
        <f>'Gesamtenergie 2050 var.'!E8*Sekundäranteil!$C$10</f>
        <v>12163.229524849252</v>
      </c>
      <c r="F43" s="60">
        <f>'Gesamtenergie 2050 var.'!F8*Sekundäranteil!$C$10</f>
        <v>14830.1617028245</v>
      </c>
      <c r="G43" s="57">
        <f>'Gesamtenergie 2050 var.'!G8*Sekundäranteil!$C$10</f>
        <v>11900.255136781971</v>
      </c>
      <c r="H43" s="59">
        <f>'Gesamtenergie 2050 var.'!H8*Sekundäranteil!$C$10</f>
        <v>9259.8860283084723</v>
      </c>
      <c r="I43" s="58">
        <f>'Gesamtenergie 2050 var.'!I8*Sekundäranteil!$C$10</f>
        <v>8325.1611270637168</v>
      </c>
    </row>
    <row r="44" spans="3:9" x14ac:dyDescent="0.25">
      <c r="C44" s="9" t="str">
        <f t="shared" si="0"/>
        <v>Belgium</v>
      </c>
      <c r="D44" s="9" t="str">
        <f t="shared" si="0"/>
        <v>Ghent</v>
      </c>
      <c r="E44" s="56">
        <f>'Gesamtenergie 2050 var.'!E9*Sekundäranteil!$C$10</f>
        <v>17569.467508727386</v>
      </c>
      <c r="F44" s="60">
        <f>'Gesamtenergie 2050 var.'!F9*Sekundäranteil!$C$10</f>
        <v>21421.781415423677</v>
      </c>
      <c r="G44" s="57">
        <f>'Gesamtenergie 2050 var.'!G9*Sekundäranteil!$C$10</f>
        <v>17189.607870517291</v>
      </c>
      <c r="H44" s="59">
        <f>'Gesamtenergie 2050 var.'!H9*Sekundäranteil!$C$10</f>
        <v>13375.66362424627</v>
      </c>
      <c r="I44" s="58">
        <f>'Gesamtenergie 2050 var.'!I9*Sekundäranteil!$C$10</f>
        <v>12025.477906837332</v>
      </c>
    </row>
    <row r="45" spans="3:9" x14ac:dyDescent="0.25">
      <c r="C45" s="9" t="str">
        <f t="shared" si="0"/>
        <v>Czech Republic</v>
      </c>
      <c r="D45" s="9" t="str">
        <f t="shared" si="0"/>
        <v>Trinec</v>
      </c>
      <c r="E45" s="56">
        <f>'Gesamtenergie 2050 var.'!E10*Sekundäranteil!$C$10</f>
        <v>8326.9604724849232</v>
      </c>
      <c r="F45" s="60">
        <f>'Gesamtenergie 2050 var.'!F10*Sekundäranteil!$C$10</f>
        <v>10152.74521028245</v>
      </c>
      <c r="G45" s="57">
        <f>'Gesamtenergie 2050 var.'!G10*Sekundäranteil!$C$10</f>
        <v>8146.9279136781943</v>
      </c>
      <c r="H45" s="59">
        <f>'Gesamtenergie 2050 var.'!H10*Sekundäranteil!$C$10</f>
        <v>6339.3282828308465</v>
      </c>
      <c r="I45" s="58">
        <f>'Gesamtenergie 2050 var.'!I10*Sekundäranteil!$C$10</f>
        <v>5699.4145749285935</v>
      </c>
    </row>
    <row r="46" spans="3:9" x14ac:dyDescent="0.25">
      <c r="C46" s="9" t="str">
        <f t="shared" si="0"/>
        <v>Finland</v>
      </c>
      <c r="D46" s="9" t="str">
        <f t="shared" si="0"/>
        <v>Raahe</v>
      </c>
      <c r="E46" s="56">
        <f>'Gesamtenergie 2050 var.'!E11*Sekundäranteil!$C$10</f>
        <v>8381.7643160901298</v>
      </c>
      <c r="F46" s="60">
        <f>'Gesamtenergie 2050 var.'!F11*Sekundäranteil!$C$10</f>
        <v>10219.565445890194</v>
      </c>
      <c r="G46" s="57">
        <f>'Gesamtenergie 2050 var.'!G11*Sekundäranteil!$C$10</f>
        <v>8200.5468740082488</v>
      </c>
      <c r="H46" s="59">
        <f>'Gesamtenergie 2050 var.'!H11*Sekundäranteil!$C$10</f>
        <v>6381.0505363376706</v>
      </c>
      <c r="I46" s="58">
        <f>'Gesamtenergie 2050 var.'!I11*Sekundäranteil!$C$10</f>
        <v>5736.9252399590951</v>
      </c>
    </row>
    <row r="47" spans="3:9" x14ac:dyDescent="0.25">
      <c r="C47" s="9" t="str">
        <f t="shared" si="0"/>
        <v>France</v>
      </c>
      <c r="D47" s="9" t="str">
        <f t="shared" si="0"/>
        <v>Fos-Sur-Mer</v>
      </c>
      <c r="E47" s="56">
        <f>'Gesamtenergie 2050 var.'!E12*Sekundäranteil!$C$10</f>
        <v>12089.083148206917</v>
      </c>
      <c r="F47" s="60">
        <f>'Gesamtenergie 2050 var.'!F12*Sekundäranteil!$C$10</f>
        <v>14739.757854649315</v>
      </c>
      <c r="G47" s="57">
        <f>'Gesamtenergie 2050 var.'!G12*Sekundäranteil!$C$10</f>
        <v>11827.711837511901</v>
      </c>
      <c r="H47" s="59">
        <f>'Gesamtenergie 2050 var.'!H12*Sekundäranteil!$C$10</f>
        <v>9203.4382735639483</v>
      </c>
      <c r="I47" s="58">
        <f>'Gesamtenergie 2050 var.'!I12*Sekundäranteil!$C$10</f>
        <v>8274.4114037871568</v>
      </c>
    </row>
    <row r="48" spans="3:9" x14ac:dyDescent="0.25">
      <c r="C48" s="9" t="str">
        <f t="shared" si="0"/>
        <v>France</v>
      </c>
      <c r="D48" s="9" t="str">
        <f t="shared" si="0"/>
        <v>Dunkerque</v>
      </c>
      <c r="E48" s="56">
        <f>'Gesamtenergie 2050 var.'!E13*Sekundäranteil!$C$10</f>
        <v>22082.7252173913</v>
      </c>
      <c r="F48" s="60">
        <f>'Gesamtenergie 2050 var.'!F13*Sekundäranteil!$C$10</f>
        <v>26924.624347826084</v>
      </c>
      <c r="G48" s="57">
        <f>'Gesamtenergie 2050 var.'!G13*Sekundäranteil!$C$10</f>
        <v>21605.286956521733</v>
      </c>
      <c r="H48" s="59">
        <f>'Gesamtenergie 2050 var.'!H13*Sekundäranteil!$C$10</f>
        <v>16811.613913043479</v>
      </c>
      <c r="I48" s="58">
        <f>'Gesamtenergie 2050 var.'!I13*Sekundäranteil!$C$10</f>
        <v>15114.591497584539</v>
      </c>
    </row>
    <row r="49" spans="3:9" x14ac:dyDescent="0.25">
      <c r="C49" s="9" t="str">
        <f t="shared" si="0"/>
        <v>Germany</v>
      </c>
      <c r="D49" s="9" t="str">
        <f t="shared" si="0"/>
        <v>Bremen</v>
      </c>
      <c r="E49" s="56">
        <f>'Gesamtenergie 2050 var.'!E14*Sekundäranteil!$C$10</f>
        <v>10638.393170422085</v>
      </c>
      <c r="F49" s="60">
        <f>'Gesamtenergie 2050 var.'!F14*Sekundäranteil!$C$10</f>
        <v>12970.986912091399</v>
      </c>
      <c r="G49" s="57">
        <f>'Gesamtenergie 2050 var.'!G14*Sekundäranteil!$C$10</f>
        <v>10408.38641701047</v>
      </c>
      <c r="H49" s="59">
        <f>'Gesamtenergie 2050 var.'!H14*Sekundäranteil!$C$10</f>
        <v>8099.0256807362739</v>
      </c>
      <c r="I49" s="58">
        <f>'Gesamtenergie 2050 var.'!I14*Sekundäranteil!$C$10</f>
        <v>7281.4820353326968</v>
      </c>
    </row>
    <row r="50" spans="3:9" x14ac:dyDescent="0.25">
      <c r="C50" s="9" t="str">
        <f t="shared" si="0"/>
        <v>Germany</v>
      </c>
      <c r="D50" s="9" t="str">
        <f t="shared" si="0"/>
        <v>Voelklingen</v>
      </c>
      <c r="E50" s="56">
        <f>'Gesamtenergie 2050 var.'!E15*Sekundäranteil!$C$10</f>
        <v>8968.4878182164375</v>
      </c>
      <c r="F50" s="60">
        <f>'Gesamtenergie 2050 var.'!F15*Sekundäranteil!$C$10</f>
        <v>10934.935027102507</v>
      </c>
      <c r="G50" s="57">
        <f>'Gesamtenergie 2050 var.'!G15*Sekundäranteil!$C$10</f>
        <v>8774.5851551888263</v>
      </c>
      <c r="H50" s="59">
        <f>'Gesamtenergie 2050 var.'!H15*Sekundäranteil!$C$10</f>
        <v>6827.7240738813061</v>
      </c>
      <c r="I50" s="58">
        <f>'Gesamtenergie 2050 var.'!I15*Sekundäranteil!$C$10</f>
        <v>6138.5100067562307</v>
      </c>
    </row>
    <row r="51" spans="3:9" x14ac:dyDescent="0.25">
      <c r="C51" s="9" t="str">
        <f t="shared" si="0"/>
        <v>Germany</v>
      </c>
      <c r="D51" s="9" t="str">
        <f t="shared" si="0"/>
        <v>Eisenhuettenstadt</v>
      </c>
      <c r="E51" s="56">
        <f>'Gesamtenergie 2050 var.'!E16*Sekundäranteil!$C$10</f>
        <v>6931.0743383052986</v>
      </c>
      <c r="F51" s="60">
        <f>'Gesamtenergie 2050 var.'!F16*Sekundäranteil!$C$10</f>
        <v>8450.7945033322758</v>
      </c>
      <c r="G51" s="57">
        <f>'Gesamtenergie 2050 var.'!G16*Sekundäranteil!$C$10</f>
        <v>6781.2214535068206</v>
      </c>
      <c r="H51" s="59">
        <f>'Gesamtenergie 2050 var.'!H16*Sekundäranteil!$C$10</f>
        <v>5276.6379435099961</v>
      </c>
      <c r="I51" s="58">
        <f>'Gesamtenergie 2050 var.'!I16*Sekundäranteil!$C$10</f>
        <v>4743.9958715046359</v>
      </c>
    </row>
    <row r="52" spans="3:9" x14ac:dyDescent="0.25">
      <c r="C52" s="9" t="str">
        <f t="shared" si="0"/>
        <v>Germany</v>
      </c>
      <c r="D52" s="9" t="str">
        <f t="shared" si="0"/>
        <v>Duisburg-Huckingen</v>
      </c>
      <c r="E52" s="56">
        <f>'Gesamtenergie 2050 var.'!E17*Sekundäranteil!$C$10</f>
        <v>16118.777530942554</v>
      </c>
      <c r="F52" s="60">
        <f>'Gesamtenergie 2050 var.'!F17*Sekundäranteil!$C$10</f>
        <v>19653.010472865753</v>
      </c>
      <c r="G52" s="57">
        <f>'Gesamtenergie 2050 var.'!G17*Sekundäranteil!$C$10</f>
        <v>15770.282450015864</v>
      </c>
      <c r="H52" s="59">
        <f>'Gesamtenergie 2050 var.'!H17*Sekundäranteil!$C$10</f>
        <v>12271.251031418597</v>
      </c>
      <c r="I52" s="58">
        <f>'Gesamtenergie 2050 var.'!I17*Sekundäranteil!$C$10</f>
        <v>11032.548538382876</v>
      </c>
    </row>
    <row r="53" spans="3:9" x14ac:dyDescent="0.25">
      <c r="C53" s="9" t="str">
        <f t="shared" si="0"/>
        <v>Germany</v>
      </c>
      <c r="D53" s="9" t="str">
        <f t="shared" si="0"/>
        <v>Duisburg-Beeckerwerth</v>
      </c>
      <c r="E53" s="56">
        <f>'Gesamtenergie 2050 var.'!E18*Sekundäranteil!$C$10</f>
        <v>19342.53303713107</v>
      </c>
      <c r="F53" s="60">
        <f>'Gesamtenergie 2050 var.'!F18*Sekundäranteil!$C$10</f>
        <v>23583.612567438904</v>
      </c>
      <c r="G53" s="57">
        <f>'Gesamtenergie 2050 var.'!G18*Sekundäranteil!$C$10</f>
        <v>18924.338940019035</v>
      </c>
      <c r="H53" s="59">
        <f>'Gesamtenergie 2050 var.'!H18*Sekundäranteil!$C$10</f>
        <v>14725.501237702316</v>
      </c>
      <c r="I53" s="58">
        <f>'Gesamtenergie 2050 var.'!I18*Sekundäranteil!$C$10</f>
        <v>13239.058246059449</v>
      </c>
    </row>
    <row r="54" spans="3:9" x14ac:dyDescent="0.25">
      <c r="C54" s="9" t="str">
        <f t="shared" si="0"/>
        <v>Germany</v>
      </c>
      <c r="D54" s="9" t="str">
        <f t="shared" si="0"/>
        <v>Salzgitter</v>
      </c>
      <c r="E54" s="56">
        <f>'Gesamtenergie 2050 var.'!E19*Sekundäranteil!$C$10</f>
        <v>14829.275328467149</v>
      </c>
      <c r="F54" s="60">
        <f>'Gesamtenergie 2050 var.'!F19*Sekundäranteil!$C$10</f>
        <v>18080.769635036493</v>
      </c>
      <c r="G54" s="57">
        <f>'Gesamtenergie 2050 var.'!G19*Sekundäranteil!$C$10</f>
        <v>14508.659854014593</v>
      </c>
      <c r="H54" s="59">
        <f>'Gesamtenergie 2050 var.'!H19*Sekundäranteil!$C$10</f>
        <v>11289.550948905109</v>
      </c>
      <c r="I54" s="58">
        <f>'Gesamtenergie 2050 var.'!I19*Sekundäranteil!$C$10</f>
        <v>10149.944655312245</v>
      </c>
    </row>
    <row r="55" spans="3:9" x14ac:dyDescent="0.25">
      <c r="C55" s="9" t="str">
        <f t="shared" si="0"/>
        <v>Germany</v>
      </c>
      <c r="D55" s="9" t="str">
        <f t="shared" si="0"/>
        <v>Dillingen</v>
      </c>
      <c r="E55" s="56">
        <f>'Gesamtenergie 2050 var.'!E20*Sekundäranteil!$C$10</f>
        <v>7524.245351443984</v>
      </c>
      <c r="F55" s="60">
        <f>'Gesamtenergie 2050 var.'!F20*Sekundäranteil!$C$10</f>
        <v>9174.0252887337338</v>
      </c>
      <c r="G55" s="57">
        <f>'Gesamtenergie 2050 var.'!G20*Sekundäranteil!$C$10</f>
        <v>7361.5678476674066</v>
      </c>
      <c r="H55" s="59">
        <f>'Gesamtenergie 2050 var.'!H20*Sekundäranteil!$C$10</f>
        <v>5728.2199814662008</v>
      </c>
      <c r="I55" s="58">
        <f>'Gesamtenergie 2050 var.'!I20*Sekundäranteil!$C$10</f>
        <v>5149.9936577171266</v>
      </c>
    </row>
    <row r="56" spans="3:9" x14ac:dyDescent="0.25">
      <c r="C56" s="9" t="str">
        <f t="shared" si="0"/>
        <v>Germany</v>
      </c>
      <c r="D56" s="9" t="str">
        <f t="shared" si="0"/>
        <v>Duisburg</v>
      </c>
      <c r="E56" s="56">
        <f>'Gesamtenergie 2050 var.'!E21*Sekundäranteil!$C$10</f>
        <v>3610.6061669311321</v>
      </c>
      <c r="F56" s="60">
        <f>'Gesamtenergie 2050 var.'!F21*Sekundäranteil!$C$10</f>
        <v>4402.2743459219291</v>
      </c>
      <c r="G56" s="57">
        <f>'Gesamtenergie 2050 var.'!G21*Sekundäranteil!$C$10</f>
        <v>3532.5432688035535</v>
      </c>
      <c r="H56" s="59">
        <f>'Gesamtenergie 2050 var.'!H21*Sekundäranteil!$C$10</f>
        <v>2748.7602310377656</v>
      </c>
      <c r="I56" s="58">
        <f>'Gesamtenergie 2050 var.'!I21*Sekundäranteil!$C$10</f>
        <v>2471.2908725977641</v>
      </c>
    </row>
    <row r="57" spans="3:9" x14ac:dyDescent="0.25">
      <c r="C57" s="9" t="str">
        <f t="shared" si="0"/>
        <v>Germany</v>
      </c>
      <c r="D57" s="9" t="str">
        <f t="shared" si="0"/>
        <v>Duisburg-Bruckhausen</v>
      </c>
      <c r="E57" s="56">
        <f>'Gesamtenergie 2050 var.'!E22*Sekundäranteil!$C$10</f>
        <v>19342.53303713107</v>
      </c>
      <c r="F57" s="60">
        <f>'Gesamtenergie 2050 var.'!F22*Sekundäranteil!$C$10</f>
        <v>23583.612567438904</v>
      </c>
      <c r="G57" s="57">
        <f>'Gesamtenergie 2050 var.'!G22*Sekundäranteil!$C$10</f>
        <v>18924.338940019035</v>
      </c>
      <c r="H57" s="59">
        <f>'Gesamtenergie 2050 var.'!H22*Sekundäranteil!$C$10</f>
        <v>14725.501237702316</v>
      </c>
      <c r="I57" s="58">
        <f>'Gesamtenergie 2050 var.'!I22*Sekundäranteil!$C$10</f>
        <v>13239.058246059449</v>
      </c>
    </row>
    <row r="58" spans="3:9" x14ac:dyDescent="0.25">
      <c r="C58" s="9" t="str">
        <f t="shared" si="0"/>
        <v>Hungaria</v>
      </c>
      <c r="D58" s="9" t="str">
        <f t="shared" si="0"/>
        <v>Dunauijvaros</v>
      </c>
      <c r="E58" s="56">
        <f>'Gesamtenergie 2050 var.'!E23*Sekundäranteil!$C$10</f>
        <v>5158.0088099016175</v>
      </c>
      <c r="F58" s="60">
        <f>'Gesamtenergie 2050 var.'!F23*Sekundäranteil!$C$10</f>
        <v>6288.963351317042</v>
      </c>
      <c r="G58" s="57">
        <f>'Gesamtenergie 2050 var.'!G23*Sekundäranteil!$C$10</f>
        <v>5046.4903840050765</v>
      </c>
      <c r="H58" s="59">
        <f>'Gesamtenergie 2050 var.'!H23*Sekundäranteil!$C$10</f>
        <v>3926.8003300539508</v>
      </c>
      <c r="I58" s="58">
        <f>'Gesamtenergie 2050 var.'!I23*Sekundäranteil!$C$10</f>
        <v>3530.41553228252</v>
      </c>
    </row>
    <row r="59" spans="3:9" x14ac:dyDescent="0.25">
      <c r="C59" s="9" t="str">
        <f t="shared" si="0"/>
        <v>Italy</v>
      </c>
      <c r="D59" s="9" t="str">
        <f t="shared" si="0"/>
        <v>Taranto</v>
      </c>
      <c r="E59" s="56">
        <f>'Gesamtenergie 2050 var.'!E24*Sekundäranteil!$C$10</f>
        <v>27401.921802602345</v>
      </c>
      <c r="F59" s="60">
        <f>'Gesamtenergie 2050 var.'!F24*Sekundäranteil!$C$10</f>
        <v>33410.117803871777</v>
      </c>
      <c r="G59" s="57">
        <f>'Gesamtenergie 2050 var.'!G24*Sekundäranteil!$C$10</f>
        <v>26809.480165026966</v>
      </c>
      <c r="H59" s="59">
        <f>'Gesamtenergie 2050 var.'!H24*Sekundäranteil!$C$10</f>
        <v>20861.126753411612</v>
      </c>
      <c r="I59" s="58">
        <f>'Gesamtenergie 2050 var.'!I24*Sekundäranteil!$C$10</f>
        <v>18755.332515250888</v>
      </c>
    </row>
    <row r="60" spans="3:9" x14ac:dyDescent="0.25">
      <c r="C60" s="9" t="str">
        <f t="shared" si="0"/>
        <v>Netherlands</v>
      </c>
      <c r="D60" s="9" t="str">
        <f t="shared" si="0"/>
        <v>Ijmuiden</v>
      </c>
      <c r="E60" s="56">
        <f>'Gesamtenergie 2050 var.'!E25*Sekundäranteil!$C$10</f>
        <v>21969.893774674703</v>
      </c>
      <c r="F60" s="60">
        <f>'Gesamtenergie 2050 var.'!F25*Sekundäranteil!$C$10</f>
        <v>26787.053274516027</v>
      </c>
      <c r="G60" s="57">
        <f>'Gesamtenergie 2050 var.'!G25*Sekundäranteil!$C$10</f>
        <v>21494.894979371624</v>
      </c>
      <c r="H60" s="59">
        <f>'Gesamtenergie 2050 var.'!H25*Sekundäranteil!$C$10</f>
        <v>16725.715155823546</v>
      </c>
      <c r="I60" s="58">
        <f>'Gesamtenergie 2050 var.'!I25*Sekundäranteil!$C$10</f>
        <v>15037.363657815858</v>
      </c>
    </row>
    <row r="61" spans="3:9" x14ac:dyDescent="0.25">
      <c r="C61" s="9" t="str">
        <f t="shared" si="0"/>
        <v>Poland</v>
      </c>
      <c r="D61" s="9" t="str">
        <f t="shared" si="0"/>
        <v>Krakow</v>
      </c>
      <c r="E61" s="56">
        <f>'Gesamtenergie 2050 var.'!E26*Sekundäranteil!$C$10</f>
        <v>8784.7337543636932</v>
      </c>
      <c r="F61" s="60">
        <f>'Gesamtenergie 2050 var.'!F26*Sekundäranteil!$C$10</f>
        <v>10710.890707711838</v>
      </c>
      <c r="G61" s="57">
        <f>'Gesamtenergie 2050 var.'!G26*Sekundäranteil!$C$10</f>
        <v>8594.8039352586457</v>
      </c>
      <c r="H61" s="59">
        <f>'Gesamtenergie 2050 var.'!H26*Sekundäranteil!$C$10</f>
        <v>6687.831812123135</v>
      </c>
      <c r="I61" s="58">
        <f>'Gesamtenergie 2050 var.'!I26*Sekundäranteil!$C$10</f>
        <v>6012.7389534186659</v>
      </c>
    </row>
    <row r="62" spans="3:9" x14ac:dyDescent="0.25">
      <c r="C62" s="9" t="str">
        <f t="shared" si="0"/>
        <v>Poland</v>
      </c>
      <c r="D62" s="9" t="str">
        <f t="shared" si="0"/>
        <v>Dabrowa Gornicza</v>
      </c>
      <c r="E62" s="56">
        <f>'Gesamtenergie 2050 var.'!E27*Sekundäranteil!$C$10</f>
        <v>8784.7337543636932</v>
      </c>
      <c r="F62" s="60">
        <f>'Gesamtenergie 2050 var.'!F27*Sekundäranteil!$C$10</f>
        <v>10710.890707711838</v>
      </c>
      <c r="G62" s="57">
        <f>'Gesamtenergie 2050 var.'!G27*Sekundäranteil!$C$10</f>
        <v>8594.8039352586457</v>
      </c>
      <c r="H62" s="59">
        <f>'Gesamtenergie 2050 var.'!H27*Sekundäranteil!$C$10</f>
        <v>6687.831812123135</v>
      </c>
      <c r="I62" s="58">
        <f>'Gesamtenergie 2050 var.'!I27*Sekundäranteil!$C$10</f>
        <v>6012.7389534186659</v>
      </c>
    </row>
    <row r="63" spans="3:9" x14ac:dyDescent="0.25">
      <c r="C63" s="9" t="str">
        <f t="shared" si="0"/>
        <v>Romania</v>
      </c>
      <c r="D63" s="9" t="str">
        <f t="shared" si="0"/>
        <v>Galati</v>
      </c>
      <c r="E63" s="56">
        <f>'Gesamtenergie 2050 var.'!E28*Sekundäranteil!$C$10</f>
        <v>6608.6987876864468</v>
      </c>
      <c r="F63" s="60">
        <f>'Gesamtenergie 2050 var.'!F28*Sekundäranteil!$C$10</f>
        <v>8057.7342938749589</v>
      </c>
      <c r="G63" s="57">
        <f>'Gesamtenergie 2050 var.'!G28*Sekundäranteil!$C$10</f>
        <v>6465.8158045065038</v>
      </c>
      <c r="H63" s="59">
        <f>'Gesamtenergie 2050 var.'!H28*Sekundäranteil!$C$10</f>
        <v>5031.2129228816248</v>
      </c>
      <c r="I63" s="58">
        <f>'Gesamtenergie 2050 var.'!I28*Sekundäranteil!$C$10</f>
        <v>4523.3449007369782</v>
      </c>
    </row>
    <row r="64" spans="3:9" x14ac:dyDescent="0.25">
      <c r="C64" s="9" t="str">
        <f t="shared" si="0"/>
        <v>Slovakia</v>
      </c>
      <c r="D64" s="9" t="str">
        <f t="shared" si="0"/>
        <v>Kosice</v>
      </c>
      <c r="E64" s="56">
        <f>'Gesamtenergie 2050 var.'!E29*Sekundäranteil!$C$10</f>
        <v>14506.899777848301</v>
      </c>
      <c r="F64" s="60">
        <f>'Gesamtenergie 2050 var.'!F29*Sekundäranteil!$C$10</f>
        <v>17687.709425579178</v>
      </c>
      <c r="G64" s="57">
        <f>'Gesamtenergie 2050 var.'!G29*Sekundäranteil!$C$10</f>
        <v>14193.254205014277</v>
      </c>
      <c r="H64" s="59">
        <f>'Gesamtenergie 2050 var.'!H29*Sekundäranteil!$C$10</f>
        <v>11044.125928276739</v>
      </c>
      <c r="I64" s="58">
        <f>'Gesamtenergie 2050 var.'!I29*Sekundäranteil!$C$10</f>
        <v>9929.2936845445874</v>
      </c>
    </row>
    <row r="65" spans="3:9" x14ac:dyDescent="0.25">
      <c r="C65" s="9" t="str">
        <f t="shared" si="0"/>
        <v>Spain</v>
      </c>
      <c r="D65" s="9" t="str">
        <f t="shared" si="0"/>
        <v>Gijon</v>
      </c>
      <c r="E65" s="56">
        <f>'Gesamtenergie 2050 var.'!E30*Sekundäranteil!$C$10</f>
        <v>7656.4193271977138</v>
      </c>
      <c r="F65" s="60">
        <f>'Gesamtenergie 2050 var.'!F30*Sekundäranteil!$C$10</f>
        <v>9335.1799746112338</v>
      </c>
      <c r="G65" s="57">
        <f>'Gesamtenergie 2050 var.'!G30*Sekundäranteil!$C$10</f>
        <v>7490.8841637575351</v>
      </c>
      <c r="H65" s="59">
        <f>'Gesamtenergie 2050 var.'!H30*Sekundäranteil!$C$10</f>
        <v>5828.8442399238329</v>
      </c>
      <c r="I65" s="58">
        <f>'Gesamtenergie 2050 var.'!I30*Sekundäranteil!$C$10</f>
        <v>5240.4605557318655</v>
      </c>
    </row>
    <row r="66" spans="3:9" x14ac:dyDescent="0.25">
      <c r="C66" s="9" t="str">
        <f t="shared" si="0"/>
        <v>Spain</v>
      </c>
      <c r="D66" s="9" t="str">
        <f t="shared" si="0"/>
        <v>Aviles</v>
      </c>
      <c r="E66" s="56">
        <f>'Gesamtenergie 2050 var.'!E31*Sekundäranteil!$C$10</f>
        <v>7656.4193271977138</v>
      </c>
      <c r="F66" s="60">
        <f>'Gesamtenergie 2050 var.'!F31*Sekundäranteil!$C$10</f>
        <v>9335.1799746112338</v>
      </c>
      <c r="G66" s="57">
        <f>'Gesamtenergie 2050 var.'!G31*Sekundäranteil!$C$10</f>
        <v>7490.8841637575351</v>
      </c>
      <c r="H66" s="59">
        <f>'Gesamtenergie 2050 var.'!H31*Sekundäranteil!$C$10</f>
        <v>5828.8442399238329</v>
      </c>
      <c r="I66" s="58">
        <f>'Gesamtenergie 2050 var.'!I31*Sekundäranteil!$C$10</f>
        <v>5240.4605557318655</v>
      </c>
    </row>
    <row r="67" spans="3:9" x14ac:dyDescent="0.25">
      <c r="C67" s="9" t="str">
        <f t="shared" si="0"/>
        <v>Sweden</v>
      </c>
      <c r="D67" s="9" t="str">
        <f t="shared" si="0"/>
        <v>Lulea</v>
      </c>
      <c r="E67" s="56">
        <f>'Gesamtenergie 2050 var.'!E32*Sekundäranteil!$C$10</f>
        <v>7414.6376642335745</v>
      </c>
      <c r="F67" s="60">
        <f>'Gesamtenergie 2050 var.'!F32*Sekundäranteil!$C$10</f>
        <v>9040.3848175182466</v>
      </c>
      <c r="G67" s="57">
        <f>'Gesamtenergie 2050 var.'!G32*Sekundäranteil!$C$10</f>
        <v>7254.3299270072966</v>
      </c>
      <c r="H67" s="59">
        <f>'Gesamtenergie 2050 var.'!H32*Sekundäranteil!$C$10</f>
        <v>5644.7754744525546</v>
      </c>
      <c r="I67" s="58">
        <f>'Gesamtenergie 2050 var.'!I32*Sekundäranteil!$C$10</f>
        <v>5074.9723276561226</v>
      </c>
    </row>
    <row r="68" spans="3:9" x14ac:dyDescent="0.25">
      <c r="C68" s="9" t="str">
        <f t="shared" si="0"/>
        <v>Sweden</v>
      </c>
      <c r="D68" s="9" t="str">
        <f t="shared" si="0"/>
        <v>Oxeloesund</v>
      </c>
      <c r="E68" s="56">
        <f>'Gesamtenergie 2050 var.'!E33*Sekundäranteil!$C$10</f>
        <v>4835.6332592827675</v>
      </c>
      <c r="F68" s="60">
        <f>'Gesamtenergie 2050 var.'!F33*Sekundäranteil!$C$10</f>
        <v>5895.903141859726</v>
      </c>
      <c r="G68" s="57">
        <f>'Gesamtenergie 2050 var.'!G33*Sekundäranteil!$C$10</f>
        <v>4731.0847350047588</v>
      </c>
      <c r="H68" s="59">
        <f>'Gesamtenergie 2050 var.'!H33*Sekundäranteil!$C$10</f>
        <v>3681.375309425579</v>
      </c>
      <c r="I68" s="58">
        <f>'Gesamtenergie 2050 var.'!I33*Sekundäranteil!$C$10</f>
        <v>3309.7645615148622</v>
      </c>
    </row>
    <row r="69" spans="3:9" x14ac:dyDescent="0.25">
      <c r="C69" s="9" t="str">
        <f t="shared" si="0"/>
        <v>United Kingdom</v>
      </c>
      <c r="D69" s="9" t="str">
        <f t="shared" si="0"/>
        <v>Port Talbot</v>
      </c>
      <c r="E69" s="56">
        <f>'Gesamtenergie 2050 var.'!E34*Sekundäranteil!$C$10</f>
        <v>12201.914590923516</v>
      </c>
      <c r="F69" s="60">
        <f>'Gesamtenergie 2050 var.'!F34*Sekundäranteil!$C$10</f>
        <v>14877.328927959379</v>
      </c>
      <c r="G69" s="57">
        <f>'Gesamtenergie 2050 var.'!G34*Sekundäranteil!$C$10</f>
        <v>11938.10381466201</v>
      </c>
      <c r="H69" s="59">
        <f>'Gesamtenergie 2050 var.'!H34*Sekundäranteil!$C$10</f>
        <v>9289.3370307838777</v>
      </c>
      <c r="I69" s="58">
        <f>'Gesamtenergie 2050 var.'!I34*Sekundäranteil!$C$10</f>
        <v>8351.6392435558355</v>
      </c>
    </row>
    <row r="70" spans="3:9" x14ac:dyDescent="0.25">
      <c r="C70" s="9" t="str">
        <f t="shared" si="0"/>
        <v>United Kingdom</v>
      </c>
      <c r="D70" s="9" t="str">
        <f t="shared" si="0"/>
        <v>Scunthorpe</v>
      </c>
      <c r="E70" s="56">
        <f>'Gesamtenergie 2050 var.'!E35*Sekundäranteil!$C$10</f>
        <v>9026.5154173278297</v>
      </c>
      <c r="F70" s="60">
        <f>'Gesamtenergie 2050 var.'!F35*Sekundäranteil!$C$10</f>
        <v>11005.685864804822</v>
      </c>
      <c r="G70" s="57">
        <f>'Gesamtenergie 2050 var.'!G35*Sekundäranteil!$C$10</f>
        <v>8831.3581720088841</v>
      </c>
      <c r="H70" s="59">
        <f>'Gesamtenergie 2050 var.'!H35*Sekundäranteil!$C$10</f>
        <v>6871.9005775944152</v>
      </c>
      <c r="I70" s="58">
        <f>'Gesamtenergie 2050 var.'!I35*Sekundäranteil!$C$10</f>
        <v>6178.2271814944106</v>
      </c>
    </row>
    <row r="73" spans="3:9" ht="44.25" customHeight="1" x14ac:dyDescent="0.35">
      <c r="C73" s="92" t="s">
        <v>135</v>
      </c>
      <c r="D73" s="92"/>
      <c r="E73" s="92"/>
      <c r="F73" s="92"/>
      <c r="G73" s="92"/>
      <c r="H73" s="92"/>
      <c r="I73" s="92"/>
    </row>
    <row r="74" spans="3:9" ht="15.75" customHeight="1" x14ac:dyDescent="0.35">
      <c r="C74" s="72"/>
      <c r="D74" s="72"/>
      <c r="E74" s="72"/>
      <c r="F74" s="72"/>
      <c r="G74" s="72"/>
      <c r="H74" s="72"/>
      <c r="I74" s="72"/>
    </row>
    <row r="75" spans="3:9" ht="15.75" x14ac:dyDescent="0.25">
      <c r="E75" s="91" t="s">
        <v>47</v>
      </c>
      <c r="F75" s="91"/>
      <c r="G75" s="91" t="s">
        <v>43</v>
      </c>
      <c r="H75" s="91"/>
      <c r="I75" s="91"/>
    </row>
    <row r="76" spans="3:9" x14ac:dyDescent="0.25">
      <c r="C76" s="17" t="s">
        <v>57</v>
      </c>
      <c r="D76" s="17" t="s">
        <v>58</v>
      </c>
      <c r="E76" s="75" t="str">
        <f>Studienliste!$F$17</f>
        <v>ISI-05 13</v>
      </c>
      <c r="F76" s="76" t="s">
        <v>51</v>
      </c>
      <c r="G76" s="77" t="str">
        <f>Studienliste!$F$10</f>
        <v>OTTO-01 17</v>
      </c>
      <c r="H76" s="78" t="str">
        <f>Studienliste!$F$8</f>
        <v>TUD-02 20</v>
      </c>
      <c r="I76" s="79" t="str">
        <f>F76</f>
        <v>anderes Projekt</v>
      </c>
    </row>
    <row r="77" spans="3:9" x14ac:dyDescent="0.25">
      <c r="C77" s="9" t="str">
        <f t="shared" ref="C77:D105" si="1">C7</f>
        <v>Austria</v>
      </c>
      <c r="D77" s="9" t="str">
        <f t="shared" si="1"/>
        <v>Donawitz</v>
      </c>
      <c r="E77" s="56">
        <f>'Gesamtenergie 2050 var.'!E7*Sekundäranteil!$C$8</f>
        <v>12939.605877499205</v>
      </c>
      <c r="F77" s="60">
        <f>'Gesamtenergie 2050 var.'!F7*Sekundäranteil!$C$8</f>
        <v>15776.767768962234</v>
      </c>
      <c r="G77" s="57">
        <f>'Gesamtenergie 2050 var.'!G7*Sekundäranteil!$C$8</f>
        <v>12659.845890193586</v>
      </c>
      <c r="H77" s="59">
        <f>'Gesamtenergie 2050 var.'!H7*Sekundäranteil!$C$8</f>
        <v>9850.9425833068854</v>
      </c>
      <c r="I77" s="58">
        <f>'Gesamtenergie 2050 var.'!I7*Sekundäranteil!$C$8</f>
        <v>8856.5543904933165</v>
      </c>
    </row>
    <row r="78" spans="3:9" x14ac:dyDescent="0.25">
      <c r="C78" s="9" t="str">
        <f t="shared" si="1"/>
        <v>Austria</v>
      </c>
      <c r="D78" s="9" t="str">
        <f t="shared" si="1"/>
        <v>Linz</v>
      </c>
      <c r="E78" s="56">
        <f>'Gesamtenergie 2050 var.'!E8*Sekundäranteil!$C$8</f>
        <v>12939.605877499205</v>
      </c>
      <c r="F78" s="60">
        <f>'Gesamtenergie 2050 var.'!F8*Sekundäranteil!$C$8</f>
        <v>15776.767768962234</v>
      </c>
      <c r="G78" s="57">
        <f>'Gesamtenergie 2050 var.'!G8*Sekundäranteil!$C$8</f>
        <v>12659.845890193586</v>
      </c>
      <c r="H78" s="59">
        <f>'Gesamtenergie 2050 var.'!H8*Sekundäranteil!$C$8</f>
        <v>9850.9425833068854</v>
      </c>
      <c r="I78" s="58">
        <f>'Gesamtenergie 2050 var.'!I8*Sekundäranteil!$C$8</f>
        <v>8856.5543904933165</v>
      </c>
    </row>
    <row r="79" spans="3:9" x14ac:dyDescent="0.25">
      <c r="C79" s="9" t="str">
        <f t="shared" si="1"/>
        <v>Belgium</v>
      </c>
      <c r="D79" s="9" t="str">
        <f t="shared" si="1"/>
        <v>Ghent</v>
      </c>
      <c r="E79" s="56">
        <f>'Gesamtenergie 2050 var.'!E9*Sekundäranteil!$C$8</f>
        <v>18690.92288162488</v>
      </c>
      <c r="F79" s="60">
        <f>'Gesamtenergie 2050 var.'!F9*Sekundäranteil!$C$8</f>
        <v>22789.129165344337</v>
      </c>
      <c r="G79" s="57">
        <f>'Gesamtenergie 2050 var.'!G9*Sekundäranteil!$C$8</f>
        <v>18286.816883529034</v>
      </c>
      <c r="H79" s="59">
        <f>'Gesamtenergie 2050 var.'!H9*Sekundäranteil!$C$8</f>
        <v>14229.429387496033</v>
      </c>
      <c r="I79" s="58">
        <f>'Gesamtenergie 2050 var.'!I9*Sekundäranteil!$C$8</f>
        <v>12793.061603018439</v>
      </c>
    </row>
    <row r="80" spans="3:9" x14ac:dyDescent="0.25">
      <c r="C80" s="9" t="str">
        <f t="shared" si="1"/>
        <v>Czech Republic</v>
      </c>
      <c r="D80" s="9" t="str">
        <f t="shared" si="1"/>
        <v>Trinec</v>
      </c>
      <c r="E80" s="56">
        <f>'Gesamtenergie 2050 var.'!E10*Sekundäranteil!$C$8</f>
        <v>8858.4685877499196</v>
      </c>
      <c r="F80" s="60">
        <f>'Gesamtenergie 2050 var.'!F10*Sekundäranteil!$C$8</f>
        <v>10800.792776896224</v>
      </c>
      <c r="G80" s="57">
        <f>'Gesamtenergie 2050 var.'!G10*Sekundäranteil!$C$8</f>
        <v>8666.9445890193565</v>
      </c>
      <c r="H80" s="59">
        <f>'Gesamtenergie 2050 var.'!H10*Sekundäranteil!$C$8</f>
        <v>6743.9662583306881</v>
      </c>
      <c r="I80" s="58">
        <f>'Gesamtenergie 2050 var.'!I10*Sekundäranteil!$C$8</f>
        <v>6063.2069946048869</v>
      </c>
    </row>
    <row r="81" spans="3:9" x14ac:dyDescent="0.25">
      <c r="C81" s="9" t="str">
        <f t="shared" si="1"/>
        <v>Finland</v>
      </c>
      <c r="D81" s="9" t="str">
        <f t="shared" si="1"/>
        <v>Raahe</v>
      </c>
      <c r="E81" s="56">
        <f>'Gesamtenergie 2050 var.'!E11*Sekundäranteil!$C$8</f>
        <v>8916.7705490320532</v>
      </c>
      <c r="F81" s="60">
        <f>'Gesamtenergie 2050 var.'!F11*Sekundäranteil!$C$8</f>
        <v>10871.878133925738</v>
      </c>
      <c r="G81" s="57">
        <f>'Gesamtenergie 2050 var.'!G11*Sekundäranteil!$C$8</f>
        <v>8723.9860361789888</v>
      </c>
      <c r="H81" s="59">
        <f>'Gesamtenergie 2050 var.'!H11*Sekundäranteil!$C$8</f>
        <v>6788.3516344017771</v>
      </c>
      <c r="I81" s="58">
        <f>'Gesamtenergie 2050 var.'!I11*Sekundäranteil!$C$8</f>
        <v>6103.1119574032928</v>
      </c>
    </row>
    <row r="82" spans="3:9" x14ac:dyDescent="0.25">
      <c r="C82" s="9" t="str">
        <f t="shared" si="1"/>
        <v>France</v>
      </c>
      <c r="D82" s="9" t="str">
        <f t="shared" si="1"/>
        <v>Fos-Sur-Mer</v>
      </c>
      <c r="E82" s="56">
        <f>'Gesamtenergie 2050 var.'!E12*Sekundäranteil!$C$8</f>
        <v>12860.726753411614</v>
      </c>
      <c r="F82" s="60">
        <f>'Gesamtenergie 2050 var.'!F12*Sekundäranteil!$C$8</f>
        <v>15680.59346239289</v>
      </c>
      <c r="G82" s="57">
        <f>'Gesamtenergie 2050 var.'!G12*Sekundäranteil!$C$8</f>
        <v>12582.672167565852</v>
      </c>
      <c r="H82" s="59">
        <f>'Gesamtenergie 2050 var.'!H12*Sekundäranteil!$C$8</f>
        <v>9790.8917803871791</v>
      </c>
      <c r="I82" s="58">
        <f>'Gesamtenergie 2050 var.'!I12*Sekundäranteil!$C$8</f>
        <v>8802.5653231778269</v>
      </c>
    </row>
    <row r="83" spans="3:9" x14ac:dyDescent="0.25">
      <c r="C83" s="9" t="str">
        <f t="shared" si="1"/>
        <v>France</v>
      </c>
      <c r="D83" s="9" t="str">
        <f t="shared" si="1"/>
        <v>Dunkerque</v>
      </c>
      <c r="E83" s="56">
        <f>'Gesamtenergie 2050 var.'!E13*Sekundäranteil!$C$8</f>
        <v>23492.260869565216</v>
      </c>
      <c r="F83" s="60">
        <f>'Gesamtenergie 2050 var.'!F13*Sekundäranteil!$C$8</f>
        <v>28643.217391304348</v>
      </c>
      <c r="G83" s="57">
        <f>'Gesamtenergie 2050 var.'!G13*Sekundäranteil!$C$8</f>
        <v>22984.347826086952</v>
      </c>
      <c r="H83" s="59">
        <f>'Gesamtenergie 2050 var.'!H13*Sekundäranteil!$C$8</f>
        <v>17884.695652173916</v>
      </c>
      <c r="I83" s="58">
        <f>'Gesamtenergie 2050 var.'!I13*Sekundäranteil!$C$8</f>
        <v>16079.352657004829</v>
      </c>
    </row>
    <row r="84" spans="3:9" x14ac:dyDescent="0.25">
      <c r="C84" s="9" t="str">
        <f t="shared" si="1"/>
        <v>Germany</v>
      </c>
      <c r="D84" s="9" t="str">
        <f t="shared" si="1"/>
        <v>Bremen</v>
      </c>
      <c r="E84" s="56">
        <f>'Gesamtenergie 2050 var.'!E14*Sekundäranteil!$C$8</f>
        <v>11317.43954300222</v>
      </c>
      <c r="F84" s="60">
        <f>'Gesamtenergie 2050 var.'!F14*Sekundäranteil!$C$8</f>
        <v>13798.922246905744</v>
      </c>
      <c r="G84" s="57">
        <f>'Gesamtenergie 2050 var.'!G14*Sekundäranteil!$C$8</f>
        <v>11072.751507457948</v>
      </c>
      <c r="H84" s="59">
        <f>'Gesamtenergie 2050 var.'!H14*Sekundäranteil!$C$8</f>
        <v>8615.9847667407175</v>
      </c>
      <c r="I84" s="58">
        <f>'Gesamtenergie 2050 var.'!I14*Sekundäranteil!$C$8</f>
        <v>7746.2574843964867</v>
      </c>
    </row>
    <row r="85" spans="3:9" x14ac:dyDescent="0.25">
      <c r="C85" s="9" t="str">
        <f t="shared" si="1"/>
        <v>Germany</v>
      </c>
      <c r="D85" s="9" t="str">
        <f t="shared" si="1"/>
        <v>Voelklingen</v>
      </c>
      <c r="E85" s="56">
        <f>'Gesamtenergie 2050 var.'!E15*Sekundäranteil!$C$8</f>
        <v>9540.9444874642959</v>
      </c>
      <c r="F85" s="60">
        <f>'Gesamtenergie 2050 var.'!F15*Sekundäranteil!$C$8</f>
        <v>11632.909603300539</v>
      </c>
      <c r="G85" s="57">
        <f>'Gesamtenergie 2050 var.'!G15*Sekundäranteil!$C$8</f>
        <v>9334.6650587115182</v>
      </c>
      <c r="H85" s="59">
        <f>'Gesamtenergie 2050 var.'!H15*Sekundäranteil!$C$8</f>
        <v>7263.5362488099008</v>
      </c>
      <c r="I85" s="58">
        <f>'Gesamtenergie 2050 var.'!I15*Sekundäranteil!$C$8</f>
        <v>6530.3297944215228</v>
      </c>
    </row>
    <row r="86" spans="3:9" x14ac:dyDescent="0.25">
      <c r="C86" s="9" t="str">
        <f t="shared" si="1"/>
        <v>Germany</v>
      </c>
      <c r="D86" s="9" t="str">
        <f t="shared" si="1"/>
        <v>Eisenhuettenstadt</v>
      </c>
      <c r="E86" s="56">
        <f>'Gesamtenergie 2050 var.'!E16*Sekundäranteil!$C$8</f>
        <v>7373.4833386226583</v>
      </c>
      <c r="F86" s="60">
        <f>'Gesamtenergie 2050 var.'!F16*Sekundäranteil!$C$8</f>
        <v>8990.2069184385909</v>
      </c>
      <c r="G86" s="57">
        <f>'Gesamtenergie 2050 var.'!G16*Sekundäranteil!$C$8</f>
        <v>7214.0653760710866</v>
      </c>
      <c r="H86" s="59">
        <f>'Gesamtenergie 2050 var.'!H16*Sekundäranteil!$C$8</f>
        <v>5613.4446207553156</v>
      </c>
      <c r="I86" s="58">
        <f>'Gesamtenergie 2050 var.'!I16*Sekundäranteil!$C$8</f>
        <v>5046.8041186219534</v>
      </c>
    </row>
    <row r="87" spans="3:9" x14ac:dyDescent="0.25">
      <c r="C87" s="9" t="str">
        <f t="shared" si="1"/>
        <v>Germany</v>
      </c>
      <c r="D87" s="9" t="str">
        <f t="shared" si="1"/>
        <v>Duisburg-Huckingen</v>
      </c>
      <c r="E87" s="56">
        <f>'Gesamtenergie 2050 var.'!E17*Sekundäranteil!$C$8</f>
        <v>17147.635671215485</v>
      </c>
      <c r="F87" s="60">
        <f>'Gesamtenergie 2050 var.'!F17*Sekundäranteil!$C$8</f>
        <v>20907.457949857187</v>
      </c>
      <c r="G87" s="57">
        <f>'Gesamtenergie 2050 var.'!G17*Sekundäranteil!$C$8</f>
        <v>16776.896223421132</v>
      </c>
      <c r="H87" s="59">
        <f>'Gesamtenergie 2050 var.'!H17*Sekundäranteil!$C$8</f>
        <v>13054.522373849572</v>
      </c>
      <c r="I87" s="58">
        <f>'Gesamtenergie 2050 var.'!I17*Sekundäranteil!$C$8</f>
        <v>11736.753764237103</v>
      </c>
    </row>
    <row r="88" spans="3:9" x14ac:dyDescent="0.25">
      <c r="C88" s="9" t="str">
        <f t="shared" si="1"/>
        <v>Germany</v>
      </c>
      <c r="D88" s="9" t="str">
        <f t="shared" si="1"/>
        <v>Duisburg-Beeckerwerth</v>
      </c>
      <c r="E88" s="56">
        <f>'Gesamtenergie 2050 var.'!E18*Sekundäranteil!$C$8</f>
        <v>20577.162805458585</v>
      </c>
      <c r="F88" s="60">
        <f>'Gesamtenergie 2050 var.'!F18*Sekundäranteil!$C$8</f>
        <v>25088.949539828624</v>
      </c>
      <c r="G88" s="57">
        <f>'Gesamtenergie 2050 var.'!G18*Sekundäranteil!$C$8</f>
        <v>20132.275468105359</v>
      </c>
      <c r="H88" s="59">
        <f>'Gesamtenergie 2050 var.'!H18*Sekundäranteil!$C$8</f>
        <v>15665.426848619485</v>
      </c>
      <c r="I88" s="58">
        <f>'Gesamtenergie 2050 var.'!I18*Sekundäranteil!$C$8</f>
        <v>14084.104517084521</v>
      </c>
    </row>
    <row r="89" spans="3:9" x14ac:dyDescent="0.25">
      <c r="C89" s="9" t="str">
        <f t="shared" si="1"/>
        <v>Germany</v>
      </c>
      <c r="D89" s="9" t="str">
        <f t="shared" si="1"/>
        <v>Salzgitter</v>
      </c>
      <c r="E89" s="56">
        <f>'Gesamtenergie 2050 var.'!E19*Sekundäranteil!$C$8</f>
        <v>15775.824817518245</v>
      </c>
      <c r="F89" s="60">
        <f>'Gesamtenergie 2050 var.'!F19*Sekundäranteil!$C$8</f>
        <v>19234.861313868612</v>
      </c>
      <c r="G89" s="57">
        <f>'Gesamtenergie 2050 var.'!G19*Sekundäranteil!$C$8</f>
        <v>15434.744525547441</v>
      </c>
      <c r="H89" s="59">
        <f>'Gesamtenergie 2050 var.'!H19*Sekundäranteil!$C$8</f>
        <v>12010.160583941606</v>
      </c>
      <c r="I89" s="58">
        <f>'Gesamtenergie 2050 var.'!I19*Sekundäranteil!$C$8</f>
        <v>10797.813463098133</v>
      </c>
    </row>
    <row r="90" spans="3:9" x14ac:dyDescent="0.25">
      <c r="C90" s="9" t="str">
        <f t="shared" si="1"/>
        <v>Germany</v>
      </c>
      <c r="D90" s="9" t="str">
        <f t="shared" si="1"/>
        <v>Dillingen</v>
      </c>
      <c r="E90" s="56">
        <f>'Gesamtenergie 2050 var.'!E20*Sekundäranteil!$C$8</f>
        <v>8004.5163313233879</v>
      </c>
      <c r="F90" s="60">
        <f>'Gesamtenergie 2050 var.'!F20*Sekundäranteil!$C$8</f>
        <v>9759.6013709933341</v>
      </c>
      <c r="G90" s="57">
        <f>'Gesamtenergie 2050 var.'!G20*Sekundäranteil!$C$8</f>
        <v>7831.4551570929862</v>
      </c>
      <c r="H90" s="59">
        <f>'Gesamtenergie 2050 var.'!H20*Sekundäranteil!$C$8</f>
        <v>6093.8510441129802</v>
      </c>
      <c r="I90" s="58">
        <f>'Gesamtenergie 2050 var.'!I20*Sekundäranteil!$C$8</f>
        <v>5478.7166571458793</v>
      </c>
    </row>
    <row r="91" spans="3:9" x14ac:dyDescent="0.25">
      <c r="C91" s="9" t="str">
        <f t="shared" si="1"/>
        <v>Germany</v>
      </c>
      <c r="D91" s="9" t="str">
        <f t="shared" si="1"/>
        <v>Duisburg</v>
      </c>
      <c r="E91" s="56">
        <f>'Gesamtenergie 2050 var.'!E21*Sekundäranteil!$C$8</f>
        <v>3841.0703903522685</v>
      </c>
      <c r="F91" s="60">
        <f>'Gesamtenergie 2050 var.'!F21*Sekundäranteil!$C$8</f>
        <v>4683.2705807680104</v>
      </c>
      <c r="G91" s="57">
        <f>'Gesamtenergie 2050 var.'!G21*Sekundäranteil!$C$8</f>
        <v>3758.0247540463338</v>
      </c>
      <c r="H91" s="59">
        <f>'Gesamtenergie 2050 var.'!H21*Sekundäranteil!$C$8</f>
        <v>2924.2130117423039</v>
      </c>
      <c r="I91" s="58">
        <f>'Gesamtenergie 2050 var.'!I21*Sekundäranteil!$C$8</f>
        <v>2629.0328431891107</v>
      </c>
    </row>
    <row r="92" spans="3:9" x14ac:dyDescent="0.25">
      <c r="C92" s="9" t="str">
        <f t="shared" si="1"/>
        <v>Germany</v>
      </c>
      <c r="D92" s="9" t="str">
        <f t="shared" si="1"/>
        <v>Duisburg-Bruckhausen</v>
      </c>
      <c r="E92" s="56">
        <f>'Gesamtenergie 2050 var.'!E22*Sekundäranteil!$C$8</f>
        <v>20577.162805458585</v>
      </c>
      <c r="F92" s="60">
        <f>'Gesamtenergie 2050 var.'!F22*Sekundäranteil!$C$8</f>
        <v>25088.949539828624</v>
      </c>
      <c r="G92" s="57">
        <f>'Gesamtenergie 2050 var.'!G22*Sekundäranteil!$C$8</f>
        <v>20132.275468105359</v>
      </c>
      <c r="H92" s="59">
        <f>'Gesamtenergie 2050 var.'!H22*Sekundäranteil!$C$8</f>
        <v>15665.426848619485</v>
      </c>
      <c r="I92" s="58">
        <f>'Gesamtenergie 2050 var.'!I22*Sekundäranteil!$C$8</f>
        <v>14084.104517084521</v>
      </c>
    </row>
    <row r="93" spans="3:9" x14ac:dyDescent="0.25">
      <c r="C93" s="9" t="str">
        <f t="shared" si="1"/>
        <v>Hungaria</v>
      </c>
      <c r="D93" s="9" t="str">
        <f t="shared" si="1"/>
        <v>Dunauijvaros</v>
      </c>
      <c r="E93" s="56">
        <f>'Gesamtenergie 2050 var.'!E23*Sekundäranteil!$C$8</f>
        <v>5487.2434147889553</v>
      </c>
      <c r="F93" s="60">
        <f>'Gesamtenergie 2050 var.'!F23*Sekundäranteil!$C$8</f>
        <v>6690.3865439543006</v>
      </c>
      <c r="G93" s="57">
        <f>'Gesamtenergie 2050 var.'!G23*Sekundäranteil!$C$8</f>
        <v>5368.6067914947625</v>
      </c>
      <c r="H93" s="59">
        <f>'Gesamtenergie 2050 var.'!H23*Sekundäranteil!$C$8</f>
        <v>4177.4471596318626</v>
      </c>
      <c r="I93" s="58">
        <f>'Gesamtenergie 2050 var.'!I23*Sekundäranteil!$C$8</f>
        <v>3755.7612045558726</v>
      </c>
    </row>
    <row r="94" spans="3:9" x14ac:dyDescent="0.25">
      <c r="C94" s="9" t="str">
        <f t="shared" si="1"/>
        <v>Italy</v>
      </c>
      <c r="D94" s="9" t="str">
        <f t="shared" si="1"/>
        <v>Taranto</v>
      </c>
      <c r="E94" s="56">
        <f>'Gesamtenergie 2050 var.'!E24*Sekundäranteil!$C$8</f>
        <v>29150.980641066326</v>
      </c>
      <c r="F94" s="60">
        <f>'Gesamtenergie 2050 var.'!F24*Sekundäranteil!$C$8</f>
        <v>35542.678514757215</v>
      </c>
      <c r="G94" s="57">
        <f>'Gesamtenergie 2050 var.'!G24*Sekundäranteil!$C$8</f>
        <v>28520.723579815924</v>
      </c>
      <c r="H94" s="59">
        <f>'Gesamtenergie 2050 var.'!H24*Sekundäranteil!$C$8</f>
        <v>22192.68803554427</v>
      </c>
      <c r="I94" s="58">
        <f>'Gesamtenergie 2050 var.'!I24*Sekundäranteil!$C$8</f>
        <v>19952.481399203072</v>
      </c>
    </row>
    <row r="95" spans="3:9" x14ac:dyDescent="0.25">
      <c r="C95" s="9" t="str">
        <f t="shared" si="1"/>
        <v>Netherlands</v>
      </c>
      <c r="D95" s="9" t="str">
        <f t="shared" si="1"/>
        <v>Ijmuiden</v>
      </c>
      <c r="E95" s="56">
        <f>'Gesamtenergie 2050 var.'!E25*Sekundäranteil!$C$8</f>
        <v>23372.227419866707</v>
      </c>
      <c r="F95" s="60">
        <f>'Gesamtenergie 2050 var.'!F25*Sekundäranteil!$C$8</f>
        <v>28496.865185655348</v>
      </c>
      <c r="G95" s="57">
        <f>'Gesamtenergie 2050 var.'!G25*Sekundäranteil!$C$8</f>
        <v>22866.909552523004</v>
      </c>
      <c r="H95" s="59">
        <f>'Gesamtenergie 2050 var.'!H25*Sekundäranteil!$C$8</f>
        <v>17793.313995556964</v>
      </c>
      <c r="I95" s="58">
        <f>'Gesamtenergie 2050 var.'!I25*Sekundäranteil!$C$8</f>
        <v>15997.19538065517</v>
      </c>
    </row>
    <row r="96" spans="3:9" x14ac:dyDescent="0.25">
      <c r="C96" s="9" t="str">
        <f t="shared" si="1"/>
        <v>Poland</v>
      </c>
      <c r="D96" s="9" t="str">
        <f t="shared" si="1"/>
        <v>Krakow</v>
      </c>
      <c r="E96" s="56">
        <f>'Gesamtenergie 2050 var.'!E26*Sekundäranteil!$C$8</f>
        <v>9345.4614408124398</v>
      </c>
      <c r="F96" s="60">
        <f>'Gesamtenergie 2050 var.'!F26*Sekundäranteil!$C$8</f>
        <v>11394.564582672168</v>
      </c>
      <c r="G96" s="57">
        <f>'Gesamtenergie 2050 var.'!G26*Sekundäranteil!$C$8</f>
        <v>9143.4084417645172</v>
      </c>
      <c r="H96" s="59">
        <f>'Gesamtenergie 2050 var.'!H26*Sekundäranteil!$C$8</f>
        <v>7114.7146937480165</v>
      </c>
      <c r="I96" s="58">
        <f>'Gesamtenergie 2050 var.'!I26*Sekundäranteil!$C$8</f>
        <v>6396.5308015092196</v>
      </c>
    </row>
    <row r="97" spans="3:9" x14ac:dyDescent="0.25">
      <c r="C97" s="9" t="str">
        <f t="shared" si="1"/>
        <v>Poland</v>
      </c>
      <c r="D97" s="9" t="str">
        <f t="shared" si="1"/>
        <v>Dabrowa Gornicza</v>
      </c>
      <c r="E97" s="56">
        <f>'Gesamtenergie 2050 var.'!E27*Sekundäranteil!$C$8</f>
        <v>9345.4614408124398</v>
      </c>
      <c r="F97" s="60">
        <f>'Gesamtenergie 2050 var.'!F27*Sekundäranteil!$C$8</f>
        <v>11394.564582672168</v>
      </c>
      <c r="G97" s="57">
        <f>'Gesamtenergie 2050 var.'!G27*Sekundäranteil!$C$8</f>
        <v>9143.4084417645172</v>
      </c>
      <c r="H97" s="59">
        <f>'Gesamtenergie 2050 var.'!H27*Sekundäranteil!$C$8</f>
        <v>7114.7146937480165</v>
      </c>
      <c r="I97" s="58">
        <f>'Gesamtenergie 2050 var.'!I27*Sekundäranteil!$C$8</f>
        <v>6396.5308015092196</v>
      </c>
    </row>
    <row r="98" spans="3:9" x14ac:dyDescent="0.25">
      <c r="C98" s="9" t="str">
        <f t="shared" si="1"/>
        <v>Romania</v>
      </c>
      <c r="D98" s="9" t="str">
        <f t="shared" si="1"/>
        <v>Galati</v>
      </c>
      <c r="E98" s="56">
        <f>'Gesamtenergie 2050 var.'!E28*Sekundäranteil!$C$8</f>
        <v>7030.5306251983484</v>
      </c>
      <c r="F98" s="60">
        <f>'Gesamtenergie 2050 var.'!F28*Sekundäranteil!$C$8</f>
        <v>8572.0577594414463</v>
      </c>
      <c r="G98" s="57">
        <f>'Gesamtenergie 2050 var.'!G28*Sekundäranteil!$C$8</f>
        <v>6878.5274516026639</v>
      </c>
      <c r="H98" s="59">
        <f>'Gesamtenergie 2050 var.'!H28*Sekundäranteil!$C$8</f>
        <v>5352.3541732783242</v>
      </c>
      <c r="I98" s="58">
        <f>'Gesamtenergie 2050 var.'!I28*Sekundäranteil!$C$8</f>
        <v>4812.069043337211</v>
      </c>
    </row>
    <row r="99" spans="3:9" x14ac:dyDescent="0.25">
      <c r="C99" s="9" t="str">
        <f t="shared" si="1"/>
        <v>Slovakia</v>
      </c>
      <c r="D99" s="9" t="str">
        <f t="shared" si="1"/>
        <v>Kosice</v>
      </c>
      <c r="E99" s="56">
        <f>'Gesamtenergie 2050 var.'!E29*Sekundäranteil!$C$8</f>
        <v>15432.872104093938</v>
      </c>
      <c r="F99" s="60">
        <f>'Gesamtenergie 2050 var.'!F29*Sekundäranteil!$C$8</f>
        <v>18816.712154871468</v>
      </c>
      <c r="G99" s="57">
        <f>'Gesamtenergie 2050 var.'!G29*Sekundäranteil!$C$8</f>
        <v>15099.206601079019</v>
      </c>
      <c r="H99" s="59">
        <f>'Gesamtenergie 2050 var.'!H29*Sekundäranteil!$C$8</f>
        <v>11749.070136464616</v>
      </c>
      <c r="I99" s="58">
        <f>'Gesamtenergie 2050 var.'!I29*Sekundäranteil!$C$8</f>
        <v>10563.078387813392</v>
      </c>
    </row>
    <row r="100" spans="3:9" x14ac:dyDescent="0.25">
      <c r="C100" s="9" t="str">
        <f t="shared" si="1"/>
        <v>Spain</v>
      </c>
      <c r="D100" s="9" t="str">
        <f t="shared" si="1"/>
        <v>Gijon</v>
      </c>
      <c r="E100" s="56">
        <f>'Gesamtenergie 2050 var.'!E30*Sekundäranteil!$C$8</f>
        <v>8145.1269438273557</v>
      </c>
      <c r="F100" s="60">
        <f>'Gesamtenergie 2050 var.'!F30*Sekundäranteil!$C$8</f>
        <v>9931.0425261821638</v>
      </c>
      <c r="G100" s="57">
        <f>'Gesamtenergie 2050 var.'!G30*Sekundäranteil!$C$8</f>
        <v>7969.0257061250377</v>
      </c>
      <c r="H100" s="59">
        <f>'Gesamtenergie 2050 var.'!H30*Sekundäranteil!$C$8</f>
        <v>6200.8981275785463</v>
      </c>
      <c r="I100" s="58">
        <f>'Gesamtenergie 2050 var.'!I30*Sekundäranteil!$C$8</f>
        <v>5574.9580380126235</v>
      </c>
    </row>
    <row r="101" spans="3:9" x14ac:dyDescent="0.25">
      <c r="C101" s="9" t="str">
        <f t="shared" si="1"/>
        <v>Spain</v>
      </c>
      <c r="D101" s="9" t="str">
        <f t="shared" si="1"/>
        <v>Aviles</v>
      </c>
      <c r="E101" s="56">
        <f>'Gesamtenergie 2050 var.'!E31*Sekundäranteil!$C$8</f>
        <v>8145.1269438273557</v>
      </c>
      <c r="F101" s="60">
        <f>'Gesamtenergie 2050 var.'!F31*Sekundäranteil!$C$8</f>
        <v>9931.0425261821638</v>
      </c>
      <c r="G101" s="57">
        <f>'Gesamtenergie 2050 var.'!G31*Sekundäranteil!$C$8</f>
        <v>7969.0257061250377</v>
      </c>
      <c r="H101" s="59">
        <f>'Gesamtenergie 2050 var.'!H31*Sekundäranteil!$C$8</f>
        <v>6200.8981275785463</v>
      </c>
      <c r="I101" s="58">
        <f>'Gesamtenergie 2050 var.'!I31*Sekundäranteil!$C$8</f>
        <v>5574.9580380126235</v>
      </c>
    </row>
    <row r="102" spans="3:9" x14ac:dyDescent="0.25">
      <c r="C102" s="9" t="str">
        <f t="shared" si="1"/>
        <v>Sweden</v>
      </c>
      <c r="D102" s="9" t="str">
        <f t="shared" si="1"/>
        <v>Lulea</v>
      </c>
      <c r="E102" s="56">
        <f>'Gesamtenergie 2050 var.'!E32*Sekundäranteil!$C$8</f>
        <v>7887.9124087591226</v>
      </c>
      <c r="F102" s="60">
        <f>'Gesamtenergie 2050 var.'!F32*Sekundäranteil!$C$8</f>
        <v>9617.4306569343062</v>
      </c>
      <c r="G102" s="57">
        <f>'Gesamtenergie 2050 var.'!G32*Sekundäranteil!$C$8</f>
        <v>7717.3722627737206</v>
      </c>
      <c r="H102" s="59">
        <f>'Gesamtenergie 2050 var.'!H32*Sekundäranteil!$C$8</f>
        <v>6005.080291970803</v>
      </c>
      <c r="I102" s="58">
        <f>'Gesamtenergie 2050 var.'!I32*Sekundäranteil!$C$8</f>
        <v>5398.9067315490665</v>
      </c>
    </row>
    <row r="103" spans="3:9" x14ac:dyDescent="0.25">
      <c r="C103" s="9" t="str">
        <f t="shared" si="1"/>
        <v>Sweden</v>
      </c>
      <c r="D103" s="9" t="str">
        <f t="shared" si="1"/>
        <v>Oxeloesund</v>
      </c>
      <c r="E103" s="56">
        <f>'Gesamtenergie 2050 var.'!E33*Sekundäranteil!$C$8</f>
        <v>5144.2907013646463</v>
      </c>
      <c r="F103" s="60">
        <f>'Gesamtenergie 2050 var.'!F33*Sekundäranteil!$C$8</f>
        <v>6272.2373849571559</v>
      </c>
      <c r="G103" s="57">
        <f>'Gesamtenergie 2050 var.'!G33*Sekundäranteil!$C$8</f>
        <v>5033.0688670263398</v>
      </c>
      <c r="H103" s="59">
        <f>'Gesamtenergie 2050 var.'!H33*Sekundäranteil!$C$8</f>
        <v>3916.3567121548713</v>
      </c>
      <c r="I103" s="58">
        <f>'Gesamtenergie 2050 var.'!I33*Sekundäranteil!$C$8</f>
        <v>3521.0261292711302</v>
      </c>
    </row>
    <row r="104" spans="3:9" x14ac:dyDescent="0.25">
      <c r="C104" s="9" t="str">
        <f t="shared" si="1"/>
        <v>United Kingdom</v>
      </c>
      <c r="D104" s="9" t="str">
        <f t="shared" si="1"/>
        <v>Port Talbot</v>
      </c>
      <c r="E104" s="56">
        <f>'Gesamtenergie 2050 var.'!E34*Sekundäranteil!$C$8</f>
        <v>12980.760203110123</v>
      </c>
      <c r="F104" s="60">
        <f>'Gesamtenergie 2050 var.'!F34*Sekundäranteil!$C$8</f>
        <v>15826.945668041893</v>
      </c>
      <c r="G104" s="57">
        <f>'Gesamtenergie 2050 var.'!G34*Sekundäranteil!$C$8</f>
        <v>12700.110441129798</v>
      </c>
      <c r="H104" s="59">
        <f>'Gesamtenergie 2050 var.'!H34*Sekundäranteil!$C$8</f>
        <v>9882.2734370041253</v>
      </c>
      <c r="I104" s="58">
        <f>'Gesamtenergie 2050 var.'!I34*Sekundäranteil!$C$8</f>
        <v>8884.7225995274857</v>
      </c>
    </row>
    <row r="105" spans="3:9" x14ac:dyDescent="0.25">
      <c r="C105" s="9" t="str">
        <f t="shared" si="1"/>
        <v>United Kingdom</v>
      </c>
      <c r="D105" s="9" t="str">
        <f t="shared" si="1"/>
        <v>Scunthorpe</v>
      </c>
      <c r="E105" s="56">
        <f>'Gesamtenergie 2050 var.'!E35*Sekundäranteil!$C$8</f>
        <v>9602.6759758806711</v>
      </c>
      <c r="F105" s="60">
        <f>'Gesamtenergie 2050 var.'!F35*Sekundäranteil!$C$8</f>
        <v>11708.176451920024</v>
      </c>
      <c r="G105" s="57">
        <f>'Gesamtenergie 2050 var.'!G35*Sekundäranteil!$C$8</f>
        <v>9395.0618851158342</v>
      </c>
      <c r="H105" s="59">
        <f>'Gesamtenergie 2050 var.'!H35*Sekundäranteil!$C$8</f>
        <v>7310.5325293557607</v>
      </c>
      <c r="I105" s="58">
        <f>'Gesamtenergie 2050 var.'!I35*Sekundäranteil!$C$8</f>
        <v>6572.5821079727775</v>
      </c>
    </row>
  </sheetData>
  <mergeCells count="9">
    <mergeCell ref="E75:F75"/>
    <mergeCell ref="G75:I75"/>
    <mergeCell ref="C3:I3"/>
    <mergeCell ref="C38:I38"/>
    <mergeCell ref="C73:I73"/>
    <mergeCell ref="E5:F5"/>
    <mergeCell ref="G5:I5"/>
    <mergeCell ref="E40:F40"/>
    <mergeCell ref="G40:I40"/>
  </mergeCells>
  <pageMargins left="0.7" right="0.7" top="0.78740157499999996" bottom="0.78740157499999996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I110"/>
  <sheetViews>
    <sheetView topLeftCell="A94" workbookViewId="0">
      <selection activeCell="C75" sqref="C75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1.5703125" bestFit="1" customWidth="1"/>
    <col min="8" max="8" width="19.140625" bestFit="1" customWidth="1"/>
    <col min="9" max="9" width="24.5703125" bestFit="1" customWidth="1"/>
  </cols>
  <sheetData>
    <row r="3" spans="3:9" ht="44.25" customHeight="1" x14ac:dyDescent="0.35">
      <c r="C3" s="83" t="s">
        <v>138</v>
      </c>
      <c r="D3" s="83"/>
      <c r="E3" s="83"/>
      <c r="F3" s="83"/>
      <c r="G3" s="83"/>
      <c r="H3" s="83"/>
      <c r="I3" s="83"/>
    </row>
    <row r="5" spans="3:9" ht="15.75" x14ac:dyDescent="0.25">
      <c r="E5" s="91" t="s">
        <v>47</v>
      </c>
      <c r="F5" s="91"/>
      <c r="G5" s="91" t="s">
        <v>43</v>
      </c>
      <c r="H5" s="91"/>
      <c r="I5" s="91"/>
    </row>
    <row r="6" spans="3:9" x14ac:dyDescent="0.25">
      <c r="C6" s="17" t="s">
        <v>57</v>
      </c>
      <c r="D6" s="17" t="s">
        <v>58</v>
      </c>
      <c r="E6" s="75" t="str">
        <f>Studienliste!$F$17</f>
        <v>ISI-05 13</v>
      </c>
      <c r="F6" s="76" t="s">
        <v>51</v>
      </c>
      <c r="G6" s="77" t="str">
        <f>Studienliste!$F$10</f>
        <v>OTTO-01 17</v>
      </c>
      <c r="H6" s="78" t="str">
        <f>Studienliste!$F$8</f>
        <v>TUD-02 20</v>
      </c>
      <c r="I6" s="79" t="str">
        <f>F6</f>
        <v>anderes Projekt</v>
      </c>
    </row>
    <row r="7" spans="3:9" x14ac:dyDescent="0.25">
      <c r="C7" s="9" t="str">
        <f>'Produktion je Standort'!C6</f>
        <v>Austria</v>
      </c>
      <c r="D7" s="9" t="str">
        <f>'Produktion je Standort'!D6</f>
        <v>Donawitz</v>
      </c>
      <c r="E7" s="56">
        <f>'Verbrauch je Träger 2050 var.'!E121-'Energiebedarf Sek.stahl var.'!E7-('Verbrauch je Träger 2019'!F122-'Energiebedarf Sek.stahl 2019'!E6)</f>
        <v>-5167.2890521993013</v>
      </c>
      <c r="F7" s="60">
        <f>'Verbrauch je Träger 2050 var.'!F121-'Energiebedarf Sek.stahl var.'!F7-('Verbrauch je Träger 2019'!G122-'Energiebedarf Sek.stahl 2019'!F6)</f>
        <v>-6300.2783966867664</v>
      </c>
      <c r="G7" s="57">
        <f>'Verbrauch je Träger 2050 var.'!G121-'Energiebedarf Sek.stahl var.'!G7-('Verbrauch je Träger 2019'!H122-'Energiebedarf Sek.stahl 2019'!G6)</f>
        <v>-742.14104896614026</v>
      </c>
      <c r="H7" s="59">
        <f>'Verbrauch je Träger 2050 var.'!H121-'Energiebedarf Sek.stahl var.'!H7-('Verbrauch je Träger 2019'!I122-'Energiebedarf Sek.stahl 2019'!H6)</f>
        <v>2615.3417733037113</v>
      </c>
      <c r="I7" s="58">
        <f>'Verbrauch je Träger 2050 var.'!I121-'Energiebedarf Sek.stahl var.'!I7-('Verbrauch je Träger 2019'!J122-'Energiebedarf Sek.stahl 2019'!I6)</f>
        <v>1451.2901158193181</v>
      </c>
    </row>
    <row r="8" spans="3:9" x14ac:dyDescent="0.25">
      <c r="C8" s="9" t="str">
        <f>'Produktion je Standort'!C7</f>
        <v>Austria</v>
      </c>
      <c r="D8" s="9" t="str">
        <f>'Produktion je Standort'!D7</f>
        <v>Linz</v>
      </c>
      <c r="E8" s="56">
        <f>'Verbrauch je Träger 2050 var.'!E122-'Energiebedarf Sek.stahl var.'!E8-('Verbrauch je Träger 2019'!F123-'Energiebedarf Sek.stahl 2019'!E7)</f>
        <v>-5167.2890521993013</v>
      </c>
      <c r="F8" s="60">
        <f>'Verbrauch je Träger 2050 var.'!F122-'Energiebedarf Sek.stahl var.'!F8-('Verbrauch je Träger 2019'!G123-'Energiebedarf Sek.stahl 2019'!F7)</f>
        <v>-6300.2783966867664</v>
      </c>
      <c r="G8" s="57">
        <f>'Verbrauch je Träger 2050 var.'!G122-'Energiebedarf Sek.stahl var.'!G8-('Verbrauch je Träger 2019'!H123-'Energiebedarf Sek.stahl 2019'!G7)</f>
        <v>-742.14104896614026</v>
      </c>
      <c r="H8" s="59">
        <f>'Verbrauch je Träger 2050 var.'!H122-'Energiebedarf Sek.stahl var.'!H8-('Verbrauch je Träger 2019'!I123-'Energiebedarf Sek.stahl 2019'!H7)</f>
        <v>2615.3417733037113</v>
      </c>
      <c r="I8" s="58">
        <f>'Verbrauch je Träger 2050 var.'!I122-'Energiebedarf Sek.stahl var.'!I8-('Verbrauch je Träger 2019'!J123-'Energiebedarf Sek.stahl 2019'!I7)</f>
        <v>1451.2901158193181</v>
      </c>
    </row>
    <row r="9" spans="3:9" x14ac:dyDescent="0.25">
      <c r="C9" s="9" t="str">
        <f>'Produktion je Standort'!C8</f>
        <v>Belgium</v>
      </c>
      <c r="D9" s="9" t="str">
        <f>'Produktion je Standort'!D8</f>
        <v>Ghent</v>
      </c>
      <c r="E9" s="56">
        <f>'Verbrauch je Träger 2050 var.'!E123-'Energiebedarf Sek.stahl var.'!E9-('Verbrauch je Träger 2019'!F124-'Energiebedarf Sek.stahl 2019'!E8)</f>
        <v>-7464.0141358298933</v>
      </c>
      <c r="F9" s="60">
        <f>'Verbrauch je Träger 2050 var.'!F123-'Energiebedarf Sek.stahl var.'!F9-('Verbrauch je Träger 2019'!G124-'Energiebedarf Sek.stahl 2019'!F8)</f>
        <v>-9100.587665503017</v>
      </c>
      <c r="G9" s="57">
        <f>'Verbrauch je Träger 2050 var.'!G123-'Energiebedarf Sek.stahl var.'!G9-('Verbrauch je Träger 2019'!H124-'Energiebedarf Sek.stahl 2019'!G8)</f>
        <v>-1072.0033704917751</v>
      </c>
      <c r="H9" s="59">
        <f>'Verbrauch je Träger 2050 var.'!H123-'Energiebedarf Sek.stahl var.'!H9-('Verbrauch je Träger 2019'!I124-'Energiebedarf Sek.stahl 2019'!H8)</f>
        <v>3777.7929139955559</v>
      </c>
      <c r="I9" s="58">
        <f>'Verbrauch je Träger 2050 var.'!I123-'Energiebedarf Sek.stahl var.'!I9-('Verbrauch je Träger 2019'!J124-'Energiebedarf Sek.stahl 2019'!I8)</f>
        <v>2096.3506841280887</v>
      </c>
    </row>
    <row r="10" spans="3:9" x14ac:dyDescent="0.25">
      <c r="C10" s="9" t="str">
        <f>'Produktion je Standort'!C9</f>
        <v>Czech Republic</v>
      </c>
      <c r="D10" s="9" t="str">
        <f>'Produktion je Standort'!D9</f>
        <v>Trinec</v>
      </c>
      <c r="E10" s="56">
        <f>'Verbrauch je Träger 2050 var.'!E124-'Energiebedarf Sek.stahl var.'!E10-('Verbrauch je Träger 2019'!F125-'Energiebedarf Sek.stahl 2019'!E9)</f>
        <v>-3537.5318372199299</v>
      </c>
      <c r="F10" s="60">
        <f>'Verbrauch je Träger 2050 var.'!F124-'Energiebedarf Sek.stahl var.'!F10-('Verbrauch je Träger 2019'!G125-'Energiebedarf Sek.stahl 2019'!F9)</f>
        <v>-4313.1776036686761</v>
      </c>
      <c r="G10" s="57">
        <f>'Verbrauch je Träger 2050 var.'!G124-'Energiebedarf Sek.stahl var.'!G10-('Verbrauch je Träger 2019'!H125-'Energiebedarf Sek.stahl 2019'!G9)</f>
        <v>-508.0705882532593</v>
      </c>
      <c r="H10" s="59">
        <f>'Verbrauch je Träger 2050 var.'!H124-'Energiebedarf Sek.stahl var.'!H10-('Verbrauch je Träger 2019'!I125-'Energiebedarf Sek.stahl 2019'!H9)</f>
        <v>1790.4658893303704</v>
      </c>
      <c r="I10" s="58">
        <f>'Verbrauch je Träger 2050 var.'!I124-'Energiebedarf Sek.stahl var.'!I10-('Verbrauch je Träger 2019'!J125-'Energiebedarf Sek.stahl 2019'!I9)</f>
        <v>993.55482882621118</v>
      </c>
    </row>
    <row r="11" spans="3:9" x14ac:dyDescent="0.25">
      <c r="C11" s="9" t="str">
        <f>'Produktion je Standort'!C10</f>
        <v>Finland</v>
      </c>
      <c r="D11" s="9" t="str">
        <f>'Produktion je Standort'!D10</f>
        <v>Raahe</v>
      </c>
      <c r="E11" s="56">
        <f>'Verbrauch je Träger 2050 var.'!E125-'Energiebedarf Sek.stahl var.'!E11-('Verbrauch je Träger 2019'!F126-'Energiebedarf Sek.stahl 2019'!E10)</f>
        <v>-3560.8140831482069</v>
      </c>
      <c r="F11" s="60">
        <f>'Verbrauch je Träger 2050 var.'!F125-'Energiebedarf Sek.stahl var.'!F11-('Verbrauch je Träger 2019'!G126-'Energiebedarf Sek.stahl 2019'!F10)</f>
        <v>-4341.5647578546505</v>
      </c>
      <c r="G11" s="57">
        <f>'Verbrauch je Träger 2050 var.'!G125-'Energiebedarf Sek.stahl var.'!G11-('Verbrauch je Träger 2019'!H126-'Energiebedarf Sek.stahl 2019'!G10)</f>
        <v>-511.41445197772919</v>
      </c>
      <c r="H11" s="59">
        <f>'Verbrauch je Träger 2050 var.'!H125-'Energiebedarf Sek.stahl var.'!H11-('Verbrauch je Träger 2019'!I126-'Energiebedarf Sek.stahl 2019'!H10)</f>
        <v>1802.2498305299905</v>
      </c>
      <c r="I11" s="58">
        <f>'Verbrauch je Träger 2050 var.'!I125-'Energiebedarf Sek.stahl var.'!I11-('Verbrauch je Träger 2019'!J126-'Energiebedarf Sek.stahl 2019'!I10)</f>
        <v>1000.093904354685</v>
      </c>
    </row>
    <row r="12" spans="3:9" x14ac:dyDescent="0.25">
      <c r="C12" s="9" t="str">
        <f>'Produktion je Standort'!C11</f>
        <v>France</v>
      </c>
      <c r="D12" s="9" t="str">
        <f>'Produktion je Standort'!D11</f>
        <v>Fos-Sur-Mer</v>
      </c>
      <c r="E12" s="56">
        <f>'Verbrauch je Träger 2050 var.'!E126-'Energiebedarf Sek.stahl var.'!E12-('Verbrauch je Träger 2019'!F127-'Energiebedarf Sek.stahl 2019'!E11)</f>
        <v>-5135.7895430022218</v>
      </c>
      <c r="F12" s="60">
        <f>'Verbrauch je Träger 2050 var.'!F126-'Energiebedarf Sek.stahl var.'!F12-('Verbrauch je Träger 2019'!G127-'Energiebedarf Sek.stahl 2019'!F11)</f>
        <v>-6261.8722469057429</v>
      </c>
      <c r="G12" s="57">
        <f>'Verbrauch je Träger 2050 var.'!G126-'Energiebedarf Sek.stahl var.'!G12-('Verbrauch je Träger 2019'!H127-'Energiebedarf Sek.stahl 2019'!G11)</f>
        <v>-737.6169980447994</v>
      </c>
      <c r="H12" s="59">
        <f>'Verbrauch je Träger 2050 var.'!H126-'Energiebedarf Sek.stahl var.'!H12-('Verbrauch je Träger 2019'!I127-'Energiebedarf Sek.stahl 2019'!H11)</f>
        <v>2599.3987940336392</v>
      </c>
      <c r="I12" s="58">
        <f>'Verbrauch je Träger 2050 var.'!I126-'Energiebedarf Sek.stahl var.'!I12-('Verbrauch je Träger 2019'!J127-'Energiebedarf Sek.stahl 2019'!I11)</f>
        <v>1442.4431312807965</v>
      </c>
    </row>
    <row r="13" spans="3:9" x14ac:dyDescent="0.25">
      <c r="C13" s="9" t="str">
        <f>'Produktion je Standort'!C12</f>
        <v>France</v>
      </c>
      <c r="D13" s="9" t="str">
        <f>'Produktion je Standort'!D12</f>
        <v>Dunkerque</v>
      </c>
      <c r="E13" s="56">
        <f>'Verbrauch je Träger 2050 var.'!E127-'Energiebedarf Sek.stahl var.'!E13-('Verbrauch je Träger 2019'!F128-'Energiebedarf Sek.stahl 2019'!E12)</f>
        <v>-9381.3755652173932</v>
      </c>
      <c r="F13" s="60">
        <f>'Verbrauch je Träger 2050 var.'!F127-'Energiebedarf Sek.stahl var.'!F13-('Verbrauch je Träger 2019'!G128-'Energiebedarf Sek.stahl 2019'!F12)</f>
        <v>-11438.353304347827</v>
      </c>
      <c r="G13" s="57">
        <f>'Verbrauch je Träger 2050 var.'!G127-'Energiebedarf Sek.stahl var.'!G13-('Verbrauch je Träger 2019'!H128-'Energiebedarf Sek.stahl 2019'!G12)</f>
        <v>-1347.3803830951674</v>
      </c>
      <c r="H13" s="59">
        <f>'Verbrauch je Träger 2050 var.'!H127-'Energiebedarf Sek.stahl var.'!H13-('Verbrauch je Träger 2019'!I128-'Energiebedarf Sek.stahl 2019'!H12)</f>
        <v>4748.2351304347849</v>
      </c>
      <c r="I13" s="58">
        <f>'Verbrauch je Träger 2050 var.'!I127-'Energiebedarf Sek.stahl var.'!I13-('Verbrauch je Träger 2019'!J128-'Energiebedarf Sek.stahl 2019'!I12)</f>
        <v>2634.8627864729206</v>
      </c>
    </row>
    <row r="14" spans="3:9" x14ac:dyDescent="0.25">
      <c r="C14" s="9" t="str">
        <f>'Produktion je Standort'!C13</f>
        <v>Germany</v>
      </c>
      <c r="D14" s="9" t="str">
        <f>'Produktion je Standort'!D13</f>
        <v>Bremen</v>
      </c>
      <c r="E14" s="56">
        <f>'Verbrauch je Träger 2050 var.'!E128-'Energiebedarf Sek.stahl var.'!E14-('Verbrauch je Träger 2019'!F129-'Energiebedarf Sek.stahl 2019'!E13)</f>
        <v>-4519.494797841955</v>
      </c>
      <c r="F14" s="60">
        <f>'Verbrauch je Träger 2050 var.'!F128-'Energiebedarf Sek.stahl var.'!F14-('Verbrauch je Träger 2019'!G129-'Energiebedarf Sek.stahl 2019'!F13)</f>
        <v>-5510.4475772770538</v>
      </c>
      <c r="G14" s="57">
        <f>'Verbrauch je Träger 2050 var.'!G128-'Energiebedarf Sek.stahl var.'!G14-('Verbrauch je Träger 2019'!H129-'Energiebedarf Sek.stahl 2019'!G13)</f>
        <v>-649.10295827942264</v>
      </c>
      <c r="H14" s="59">
        <f>'Verbrauch je Träger 2050 var.'!H128-'Energiebedarf Sek.stahl var.'!H14-('Verbrauch je Träger 2019'!I129-'Energiebedarf Sek.stahl 2019'!H13)</f>
        <v>2287.4709387496041</v>
      </c>
      <c r="I14" s="58">
        <f>'Verbrauch je Träger 2050 var.'!I128-'Energiebedarf Sek.stahl var.'!I14-('Verbrauch je Träger 2019'!J129-'Energiebedarf Sek.stahl 2019'!I13)</f>
        <v>1269.3499555271001</v>
      </c>
    </row>
    <row r="15" spans="3:9" x14ac:dyDescent="0.25">
      <c r="C15" s="9" t="str">
        <f>'Produktion je Standort'!C14</f>
        <v>Germany</v>
      </c>
      <c r="D15" s="9" t="str">
        <f>'Produktion je Standort'!D14</f>
        <v>Voelklingen</v>
      </c>
      <c r="E15" s="56">
        <f>'Verbrauch je Träger 2050 var.'!E129-'Energiebedarf Sek.stahl var.'!E15-('Verbrauch je Träger 2019'!F130-'Energiebedarf Sek.stahl 2019'!E14)</f>
        <v>-3810.071068968582</v>
      </c>
      <c r="F15" s="60">
        <f>'Verbrauch je Träger 2050 var.'!F129-'Energiebedarf Sek.stahl var.'!F15-('Verbrauch je Träger 2019'!G130-'Energiebedarf Sek.stahl 2019'!F14)</f>
        <v>-4645.4742909044744</v>
      </c>
      <c r="G15" s="57">
        <f>'Verbrauch je Träger 2050 var.'!G129-'Energiebedarf Sek.stahl var.'!G15-('Verbrauch je Träger 2019'!H130-'Energiebedarf Sek.stahl 2019'!G14)</f>
        <v>-547.21346361616907</v>
      </c>
      <c r="H15" s="59">
        <f>'Verbrauch je Träger 2050 var.'!H129-'Energiebedarf Sek.stahl var.'!H15-('Verbrauch je Träger 2019'!I130-'Energiebedarf Sek.stahl 2019'!H14)</f>
        <v>1928.4073186670894</v>
      </c>
      <c r="I15" s="58">
        <f>'Verbrauch je Träger 2050 var.'!I129-'Energiebedarf Sek.stahl var.'!I15-('Verbrauch je Träger 2019'!J130-'Energiebedarf Sek.stahl 2019'!I14)</f>
        <v>1070.1004776595128</v>
      </c>
    </row>
    <row r="16" spans="3:9" x14ac:dyDescent="0.25">
      <c r="C16" s="9" t="str">
        <f>'Produktion je Standort'!C15</f>
        <v>Germany</v>
      </c>
      <c r="D16" s="9" t="str">
        <f>'Produktion je Standort'!D15</f>
        <v>Eisenhuettenstadt</v>
      </c>
      <c r="E16" s="56">
        <f>'Verbrauch je Träger 2050 var.'!E130-'Energiebedarf Sek.stahl var.'!E16-('Verbrauch je Träger 2019'!F131-'Energiebedarf Sek.stahl 2019'!E15)</f>
        <v>-2944.5193379879397</v>
      </c>
      <c r="F16" s="60">
        <f>'Verbrauch je Träger 2050 var.'!F130-'Energiebedarf Sek.stahl var.'!F16-('Verbrauch je Träger 2019'!G131-'Energiebedarf Sek.stahl 2019'!F15)</f>
        <v>-3590.1400882259595</v>
      </c>
      <c r="G16" s="57">
        <f>'Verbrauch je Träger 2050 var.'!G130-'Energiebedarf Sek.stahl var.'!G16-('Verbrauch je Träger 2019'!H131-'Energiebedarf Sek.stahl 2019'!G15)</f>
        <v>-422.90041221235197</v>
      </c>
      <c r="H16" s="59">
        <f>'Verbrauch je Träger 2050 var.'!H130-'Energiebedarf Sek.stahl var.'!H16-('Verbrauch je Träger 2019'!I131-'Energiebedarf Sek.stahl 2019'!H15)</f>
        <v>1490.3219752459527</v>
      </c>
      <c r="I16" s="58">
        <f>'Verbrauch je Träger 2050 var.'!I130-'Energiebedarf Sek.stahl var.'!I16-('Verbrauch je Träger 2019'!J131-'Energiebedarf Sek.stahl 2019'!I15)</f>
        <v>827.00072860098862</v>
      </c>
    </row>
    <row r="17" spans="3:9" x14ac:dyDescent="0.25">
      <c r="C17" s="9" t="str">
        <f>'Produktion je Standort'!C16</f>
        <v>Germany</v>
      </c>
      <c r="D17" s="9" t="str">
        <f>'Produktion je Standort'!D16</f>
        <v>Duisburg-Huckingen</v>
      </c>
      <c r="E17" s="56">
        <f>'Verbrauch je Träger 2050 var.'!E131-'Energiebedarf Sek.stahl var.'!E17-('Verbrauch je Träger 2019'!F132-'Energiebedarf Sek.stahl 2019'!E16)</f>
        <v>-6847.7193906696284</v>
      </c>
      <c r="F17" s="60">
        <f>'Verbrauch je Träger 2050 var.'!F131-'Energiebedarf Sek.stahl var.'!F17-('Verbrauch je Träger 2019'!G132-'Energiebedarf Sek.stahl 2019'!F16)</f>
        <v>-8349.162995874327</v>
      </c>
      <c r="G17" s="57">
        <f>'Verbrauch je Träger 2050 var.'!G131-'Energiebedarf Sek.stahl var.'!G17-('Verbrauch je Träger 2019'!H132-'Energiebedarf Sek.stahl 2019'!G16)</f>
        <v>-983.48933072639738</v>
      </c>
      <c r="H17" s="59">
        <f>'Verbrauch je Träger 2050 var.'!H131-'Energiebedarf Sek.stahl var.'!H17-('Verbrauch je Träger 2019'!I132-'Energiebedarf Sek.stahl 2019'!H16)</f>
        <v>3465.8650587115189</v>
      </c>
      <c r="I17" s="58">
        <f>'Verbrauch je Träger 2050 var.'!I131-'Energiebedarf Sek.stahl var.'!I17-('Verbrauch je Träger 2019'!J132-'Energiebedarf Sek.stahl 2019'!I16)</f>
        <v>1923.2575083743923</v>
      </c>
    </row>
    <row r="18" spans="3:9" x14ac:dyDescent="0.25">
      <c r="C18" s="9" t="str">
        <f>'Produktion je Standort'!C17</f>
        <v>Germany</v>
      </c>
      <c r="D18" s="9" t="str">
        <f>'Produktion je Standort'!D17</f>
        <v>Duisburg-Beeckerwerth</v>
      </c>
      <c r="E18" s="56">
        <f>'Verbrauch je Träger 2050 var.'!E132-'Energiebedarf Sek.stahl var.'!E18-('Verbrauch je Träger 2019'!F133-'Energiebedarf Sek.stahl 2019'!E17)</f>
        <v>-8217.2632688035555</v>
      </c>
      <c r="F18" s="60">
        <f>'Verbrauch je Träger 2050 var.'!F132-'Energiebedarf Sek.stahl var.'!F18-('Verbrauch je Träger 2019'!G133-'Energiebedarf Sek.stahl 2019'!F17)</f>
        <v>-10018.995595049189</v>
      </c>
      <c r="G18" s="57">
        <f>'Verbrauch je Träger 2050 var.'!G132-'Energiebedarf Sek.stahl var.'!G18-('Verbrauch je Träger 2019'!H133-'Energiebedarf Sek.stahl 2019'!G17)</f>
        <v>-1180.1871968716787</v>
      </c>
      <c r="H18" s="59">
        <f>'Verbrauch je Träger 2050 var.'!H132-'Energiebedarf Sek.stahl var.'!H18-('Verbrauch je Träger 2019'!I133-'Energiebedarf Sek.stahl 2019'!H17)</f>
        <v>4159.038070453822</v>
      </c>
      <c r="I18" s="58">
        <f>'Verbrauch je Träger 2050 var.'!I132-'Energiebedarf Sek.stahl var.'!I18-('Verbrauch je Träger 2019'!J133-'Energiebedarf Sek.stahl 2019'!I17)</f>
        <v>2307.9090100492722</v>
      </c>
    </row>
    <row r="19" spans="3:9" x14ac:dyDescent="0.25">
      <c r="C19" s="9" t="str">
        <f>'Produktion je Standort'!C18</f>
        <v>Germany</v>
      </c>
      <c r="D19" s="9" t="str">
        <f>'Produktion je Standort'!D18</f>
        <v>Salzgitter</v>
      </c>
      <c r="E19" s="56">
        <f>'Verbrauch je Träger 2050 var.'!E133-'Energiebedarf Sek.stahl var.'!E19-('Verbrauch je Träger 2019'!F134-'Energiebedarf Sek.stahl 2019'!E18)</f>
        <v>-6299.9018394160576</v>
      </c>
      <c r="F19" s="60">
        <f>'Verbrauch je Träger 2050 var.'!F133-'Energiebedarf Sek.stahl var.'!F19-('Verbrauch je Träger 2019'!G134-'Energiebedarf Sek.stahl 2019'!F18)</f>
        <v>-7681.2299562043791</v>
      </c>
      <c r="G19" s="57">
        <f>'Verbrauch je Träger 2050 var.'!G133-'Energiebedarf Sek.stahl var.'!G19-('Verbrauch je Träger 2019'!H134-'Energiebedarf Sek.stahl 2019'!G18)</f>
        <v>-904.81018426828723</v>
      </c>
      <c r="H19" s="59">
        <f>'Verbrauch je Träger 2050 var.'!H133-'Energiebedarf Sek.stahl var.'!H19-('Verbrauch je Träger 2019'!I134-'Energiebedarf Sek.stahl 2019'!H18)</f>
        <v>3188.5958540145984</v>
      </c>
      <c r="I19" s="58">
        <f>'Verbrauch je Träger 2050 var.'!I133-'Energiebedarf Sek.stahl var.'!I19-('Verbrauch je Träger 2019'!J134-'Energiebedarf Sek.stahl 2019'!I18)</f>
        <v>1769.3969077044439</v>
      </c>
    </row>
    <row r="20" spans="3:9" x14ac:dyDescent="0.25">
      <c r="C20" s="9" t="str">
        <f>'Produktion je Standort'!C19</f>
        <v>Germany</v>
      </c>
      <c r="D20" s="9" t="str">
        <f>'Produktion je Standort'!D19</f>
        <v>Dillingen</v>
      </c>
      <c r="E20" s="56">
        <f>'Verbrauch je Träger 2050 var.'!E134-'Energiebedarf Sek.stahl var.'!E20-('Verbrauch je Träger 2019'!F135-'Energiebedarf Sek.stahl 2019'!E19)</f>
        <v>-3196.5154115645823</v>
      </c>
      <c r="F20" s="60">
        <f>'Verbrauch je Träger 2050 var.'!F134-'Energiebedarf Sek.stahl var.'!F20-('Verbrauch je Träger 2019'!G135-'Energiebedarf Sek.stahl 2019'!F19)</f>
        <v>-3897.3892864741338</v>
      </c>
      <c r="G20" s="57">
        <f>'Verbrauch je Träger 2050 var.'!G134-'Energiebedarf Sek.stahl var.'!G20-('Verbrauch je Träger 2019'!H135-'Energiebedarf Sek.stahl 2019'!G19)</f>
        <v>-459.09281958308338</v>
      </c>
      <c r="H20" s="59">
        <f>'Verbrauch je Träger 2050 var.'!H134-'Energiebedarf Sek.stahl var.'!H20-('Verbrauch je Träger 2019'!I135-'Energiebedarf Sek.stahl 2019'!H19)</f>
        <v>1617.8658094065377</v>
      </c>
      <c r="I20" s="58">
        <f>'Verbrauch je Träger 2050 var.'!I134-'Energiebedarf Sek.stahl var.'!I20-('Verbrauch je Träger 2019'!J135-'Energiebedarf Sek.stahl 2019'!I19)</f>
        <v>897.77660490916742</v>
      </c>
    </row>
    <row r="21" spans="3:9" x14ac:dyDescent="0.25">
      <c r="C21" s="9" t="str">
        <f>'Produktion je Standort'!C20</f>
        <v>Germany</v>
      </c>
      <c r="D21" s="9" t="str">
        <f>'Produktion je Standort'!D20</f>
        <v>Duisburg</v>
      </c>
      <c r="E21" s="56">
        <f>'Verbrauch je Träger 2050 var.'!E135-'Energiebedarf Sek.stahl var.'!E21-('Verbrauch je Träger 2019'!F136-'Energiebedarf Sek.stahl 2019'!E20)</f>
        <v>-1533.8891435099968</v>
      </c>
      <c r="F21" s="60">
        <f>'Verbrauch je Träger 2050 var.'!F135-'Energiebedarf Sek.stahl var.'!F21-('Verbrauch je Träger 2019'!G136-'Energiebedarf Sek.stahl 2019'!F20)</f>
        <v>-1870.2125110758489</v>
      </c>
      <c r="G21" s="57">
        <f>'Verbrauch je Träger 2050 var.'!G135-'Energiebedarf Sek.stahl var.'!G21-('Verbrauch je Träger 2019'!H136-'Energiebedarf Sek.stahl 2019'!G20)</f>
        <v>-220.30161008271307</v>
      </c>
      <c r="H21" s="59">
        <f>'Verbrauch je Träger 2050 var.'!H135-'Energiebedarf Sek.stahl var.'!H21-('Verbrauch je Träger 2019'!I136-'Energiebedarf Sek.stahl 2019'!H20)</f>
        <v>776.35377315138066</v>
      </c>
      <c r="I21" s="58">
        <f>'Verbrauch je Träger 2050 var.'!I135-'Energiebedarf Sek.stahl var.'!I21-('Verbrauch je Träger 2019'!J136-'Energiebedarf Sek.stahl 2019'!I20)</f>
        <v>430.80968187586427</v>
      </c>
    </row>
    <row r="22" spans="3:9" x14ac:dyDescent="0.25">
      <c r="C22" s="9" t="str">
        <f>'Produktion je Standort'!C21</f>
        <v>Germany</v>
      </c>
      <c r="D22" s="9" t="str">
        <f>'Produktion je Standort'!D21</f>
        <v>Duisburg-Bruckhausen</v>
      </c>
      <c r="E22" s="56">
        <f>'Verbrauch je Träger 2050 var.'!E136-'Energiebedarf Sek.stahl var.'!E22-('Verbrauch je Träger 2019'!F137-'Energiebedarf Sek.stahl 2019'!E21)</f>
        <v>-8217.2632688035555</v>
      </c>
      <c r="F22" s="60">
        <f>'Verbrauch je Träger 2050 var.'!F136-'Energiebedarf Sek.stahl var.'!F22-('Verbrauch je Träger 2019'!G137-'Energiebedarf Sek.stahl 2019'!F21)</f>
        <v>-10018.995595049189</v>
      </c>
      <c r="G22" s="57">
        <f>'Verbrauch je Träger 2050 var.'!G136-'Energiebedarf Sek.stahl var.'!G22-('Verbrauch je Träger 2019'!H137-'Energiebedarf Sek.stahl 2019'!G21)</f>
        <v>-1180.1871968716787</v>
      </c>
      <c r="H22" s="59">
        <f>'Verbrauch je Träger 2050 var.'!H136-'Energiebedarf Sek.stahl var.'!H22-('Verbrauch je Träger 2019'!I137-'Energiebedarf Sek.stahl 2019'!H21)</f>
        <v>4159.038070453822</v>
      </c>
      <c r="I22" s="58">
        <f>'Verbrauch je Träger 2050 var.'!I136-'Energiebedarf Sek.stahl var.'!I22-('Verbrauch je Träger 2019'!J137-'Energiebedarf Sek.stahl 2019'!I21)</f>
        <v>2307.9090100492722</v>
      </c>
    </row>
    <row r="23" spans="3:9" x14ac:dyDescent="0.25">
      <c r="C23" s="9" t="str">
        <f>'Produktion je Standort'!C22</f>
        <v>Hungaria</v>
      </c>
      <c r="D23" s="9" t="str">
        <f>'Produktion je Standort'!D22</f>
        <v>Dunauijvaros</v>
      </c>
      <c r="E23" s="56">
        <f>'Verbrauch je Träger 2050 var.'!E137-'Energiebedarf Sek.stahl var.'!E23-('Verbrauch je Träger 2019'!F138-'Energiebedarf Sek.stahl 2019'!E22)</f>
        <v>-2191.2702050142807</v>
      </c>
      <c r="F23" s="60">
        <f>'Verbrauch je Träger 2050 var.'!F137-'Energiebedarf Sek.stahl var.'!F23-('Verbrauch je Träger 2019'!G138-'Energiebedarf Sek.stahl 2019'!F22)</f>
        <v>-2671.7321586797839</v>
      </c>
      <c r="G23" s="57">
        <f>'Verbrauch je Träger 2050 var.'!G137-'Energiebedarf Sek.stahl var.'!G23-('Verbrauch je Träger 2019'!H138-'Energiebedarf Sek.stahl 2019'!G22)</f>
        <v>-314.71658583244789</v>
      </c>
      <c r="H23" s="59">
        <f>'Verbrauch je Träger 2050 var.'!H137-'Energiebedarf Sek.stahl var.'!H23-('Verbrauch je Träger 2019'!I138-'Energiebedarf Sek.stahl 2019'!H22)</f>
        <v>1109.0768187876861</v>
      </c>
      <c r="I23" s="58">
        <f>'Verbrauch je Träger 2050 var.'!I137-'Energiebedarf Sek.stahl var.'!I23-('Verbrauch je Träger 2019'!J138-'Energiebedarf Sek.stahl 2019'!I22)</f>
        <v>615.44240267980558</v>
      </c>
    </row>
    <row r="24" spans="3:9" x14ac:dyDescent="0.25">
      <c r="C24" s="9" t="str">
        <f>'Produktion je Standort'!C23</f>
        <v>Italy</v>
      </c>
      <c r="D24" s="9" t="str">
        <f>'Produktion je Standort'!D23</f>
        <v>Taranto</v>
      </c>
      <c r="E24" s="56">
        <f>'Verbrauch je Träger 2050 var.'!E138-'Energiebedarf Sek.stahl var.'!E24-('Verbrauch je Träger 2019'!F139-'Energiebedarf Sek.stahl 2019'!E23)</f>
        <v>-11641.122964138367</v>
      </c>
      <c r="F24" s="60">
        <f>'Verbrauch je Träger 2050 var.'!F138-'Energiebedarf Sek.stahl var.'!F24-('Verbrauch je Träger 2019'!G139-'Energiebedarf Sek.stahl 2019'!F23)</f>
        <v>-14193.57709298635</v>
      </c>
      <c r="G24" s="57">
        <f>'Verbrauch je Träger 2050 var.'!G138-'Energiebedarf Sek.stahl var.'!G24-('Verbrauch je Träger 2019'!H139-'Energiebedarf Sek.stahl 2019'!G23)</f>
        <v>-1671.9318622348783</v>
      </c>
      <c r="H24" s="59">
        <f>'Verbrauch je Träger 2050 var.'!H138-'Energiebedarf Sek.stahl var.'!H24-('Verbrauch je Träger 2019'!I139-'Energiebedarf Sek.stahl 2019'!H23)</f>
        <v>5891.9705998095815</v>
      </c>
      <c r="I24" s="58">
        <f>'Verbrauch je Träger 2050 var.'!I138-'Energiebedarf Sek.stahl var.'!I24-('Verbrauch je Träger 2019'!J139-'Energiebedarf Sek.stahl 2019'!I23)</f>
        <v>3269.5377642364674</v>
      </c>
    </row>
    <row r="25" spans="3:9" x14ac:dyDescent="0.25">
      <c r="C25" s="9" t="str">
        <f>'Produktion je Standort'!C24</f>
        <v>Netherlands</v>
      </c>
      <c r="D25" s="9" t="str">
        <f>'Produktion je Standort'!D24</f>
        <v>Ijmuiden</v>
      </c>
      <c r="E25" s="56">
        <f>'Verbrauch je Träger 2050 var.'!E139-'Energiebedarf Sek.stahl var.'!E25-('Verbrauch je Träger 2019'!F140-'Energiebedarf Sek.stahl 2019'!E24)</f>
        <v>-9333.4415294827031</v>
      </c>
      <c r="F25" s="60">
        <f>'Verbrauch je Träger 2050 var.'!F139-'Energiebedarf Sek.stahl var.'!F25-('Verbrauch je Träger 2019'!G140-'Energiebedarf Sek.stahl 2019'!F24)</f>
        <v>-11379.909163376706</v>
      </c>
      <c r="G25" s="57">
        <f>'Verbrauch je Träger 2050 var.'!G139-'Energiebedarf Sek.stahl var.'!G25-('Verbrauch je Träger 2019'!H140-'Energiebedarf Sek.stahl 2019'!G24)</f>
        <v>-1340.4959577800837</v>
      </c>
      <c r="H25" s="59">
        <f>'Verbrauch je Träger 2050 var.'!H139-'Energiebedarf Sek.stahl var.'!H25-('Verbrauch je Träger 2019'!I140-'Energiebedarf Sek.stahl 2019'!H24)</f>
        <v>4723.9740750238016</v>
      </c>
      <c r="I25" s="58">
        <f>'Verbrauch je Träger 2050 var.'!I139-'Energiebedarf Sek.stahl var.'!I25-('Verbrauch je Träger 2019'!J140-'Energiebedarf Sek.stahl 2019'!I24)</f>
        <v>2621.3999839142962</v>
      </c>
    </row>
    <row r="26" spans="3:9" x14ac:dyDescent="0.25">
      <c r="C26" s="9" t="str">
        <f>'Produktion je Standort'!C25</f>
        <v>Poland</v>
      </c>
      <c r="D26" s="9" t="str">
        <f>'Produktion je Standort'!D25</f>
        <v>Krakow</v>
      </c>
      <c r="E26" s="56">
        <f>'Verbrauch je Träger 2050 var.'!E140-'Energiebedarf Sek.stahl var.'!E26-('Verbrauch je Träger 2019'!F141-'Energiebedarf Sek.stahl 2019'!E25)</f>
        <v>-3732.0070679149467</v>
      </c>
      <c r="F26" s="60">
        <f>'Verbrauch je Träger 2050 var.'!F140-'Energiebedarf Sek.stahl var.'!F26-('Verbrauch je Träger 2019'!G141-'Energiebedarf Sek.stahl 2019'!F25)</f>
        <v>-4550.2938327515085</v>
      </c>
      <c r="G26" s="57">
        <f>'Verbrauch je Träger 2050 var.'!G140-'Energiebedarf Sek.stahl var.'!G26-('Verbrauch je Träger 2019'!H141-'Energiebedarf Sek.stahl 2019'!G25)</f>
        <v>-536.00168524588753</v>
      </c>
      <c r="H26" s="59">
        <f>'Verbrauch je Träger 2050 var.'!H140-'Energiebedarf Sek.stahl var.'!H26-('Verbrauch je Träger 2019'!I141-'Energiebedarf Sek.stahl 2019'!H25)</f>
        <v>1888.8964569977779</v>
      </c>
      <c r="I26" s="58">
        <f>'Verbrauch je Träger 2050 var.'!I140-'Energiebedarf Sek.stahl var.'!I26-('Verbrauch je Träger 2019'!J141-'Energiebedarf Sek.stahl 2019'!I25)</f>
        <v>1048.1753420640443</v>
      </c>
    </row>
    <row r="27" spans="3:9" x14ac:dyDescent="0.25">
      <c r="C27" s="9" t="str">
        <f>'Produktion je Standort'!C26</f>
        <v>Poland</v>
      </c>
      <c r="D27" s="9" t="str">
        <f>'Produktion je Standort'!D26</f>
        <v>Dabrowa Gornicza</v>
      </c>
      <c r="E27" s="56">
        <f>'Verbrauch je Träger 2050 var.'!E141-'Energiebedarf Sek.stahl var.'!E27-('Verbrauch je Träger 2019'!F142-'Energiebedarf Sek.stahl 2019'!E26)</f>
        <v>-3732.0070679149467</v>
      </c>
      <c r="F27" s="60">
        <f>'Verbrauch je Träger 2050 var.'!F141-'Energiebedarf Sek.stahl var.'!F27-('Verbrauch je Träger 2019'!G142-'Energiebedarf Sek.stahl 2019'!F26)</f>
        <v>-4550.2938327515085</v>
      </c>
      <c r="G27" s="57">
        <f>'Verbrauch je Träger 2050 var.'!G141-'Energiebedarf Sek.stahl var.'!G27-('Verbrauch je Träger 2019'!H142-'Energiebedarf Sek.stahl 2019'!G26)</f>
        <v>-536.00168524588753</v>
      </c>
      <c r="H27" s="59">
        <f>'Verbrauch je Träger 2050 var.'!H141-'Energiebedarf Sek.stahl var.'!H27-('Verbrauch je Träger 2019'!I142-'Energiebedarf Sek.stahl 2019'!H26)</f>
        <v>1888.8964569977779</v>
      </c>
      <c r="I27" s="58">
        <f>'Verbrauch je Träger 2050 var.'!I141-'Energiebedarf Sek.stahl var.'!I27-('Verbrauch je Träger 2019'!J142-'Energiebedarf Sek.stahl 2019'!I26)</f>
        <v>1048.1753420640443</v>
      </c>
    </row>
    <row r="28" spans="3:9" x14ac:dyDescent="0.25">
      <c r="C28" s="9" t="str">
        <f>'Produktion je Standort'!C27</f>
        <v>Romania</v>
      </c>
      <c r="D28" s="9" t="str">
        <f>'Produktion je Standort'!D27</f>
        <v>Galati</v>
      </c>
      <c r="E28" s="56">
        <f>'Verbrauch je Träger 2050 var.'!E142-'Energiebedarf Sek.stahl var.'!E28-('Verbrauch je Träger 2019'!F143-'Energiebedarf Sek.stahl 2019'!E27)</f>
        <v>-2807.5649501745465</v>
      </c>
      <c r="F28" s="60">
        <f>'Verbrauch je Träger 2050 var.'!F142-'Energiebedarf Sek.stahl var.'!F28-('Verbrauch je Träger 2019'!G143-'Energiebedarf Sek.stahl 2019'!F27)</f>
        <v>-3423.1568283084725</v>
      </c>
      <c r="G28" s="57">
        <f>'Verbrauch je Träger 2050 var.'!G142-'Energiebedarf Sek.stahl var.'!G28-('Verbrauch je Träger 2019'!H143-'Energiebedarf Sek.stahl 2019'!G27)</f>
        <v>-403.2306255978242</v>
      </c>
      <c r="H28" s="59">
        <f>'Verbrauch je Träger 2050 var.'!H142-'Energiebedarf Sek.stahl var.'!H28-('Verbrauch je Träger 2019'!I143-'Energiebedarf Sek.stahl 2019'!H27)</f>
        <v>1421.0046740717235</v>
      </c>
      <c r="I28" s="58">
        <f>'Verbrauch je Träger 2050 var.'!I142-'Energiebedarf Sek.stahl var.'!I28-('Verbrauch je Träger 2019'!J143-'Energiebedarf Sek.stahl 2019'!I27)</f>
        <v>788.53557843350109</v>
      </c>
    </row>
    <row r="29" spans="3:9" x14ac:dyDescent="0.25">
      <c r="C29" s="9" t="str">
        <f>'Produktion je Standort'!C28</f>
        <v>Slovakia</v>
      </c>
      <c r="D29" s="9" t="str">
        <f>'Produktion je Standort'!D28</f>
        <v>Kosice</v>
      </c>
      <c r="E29" s="56">
        <f>'Verbrauch je Träger 2050 var.'!E143-'Energiebedarf Sek.stahl var.'!E29-('Verbrauch je Träger 2019'!F144-'Energiebedarf Sek.stahl 2019'!E28)</f>
        <v>-6162.9474516026658</v>
      </c>
      <c r="F29" s="60">
        <f>'Verbrauch je Träger 2050 var.'!F143-'Energiebedarf Sek.stahl var.'!F29-('Verbrauch je Träger 2019'!G144-'Energiebedarf Sek.stahl 2019'!F28)</f>
        <v>-7514.246696286893</v>
      </c>
      <c r="G29" s="57">
        <f>'Verbrauch je Träger 2050 var.'!G143-'Energiebedarf Sek.stahl var.'!G29-('Verbrauch je Träger 2019'!H144-'Energiebedarf Sek.stahl 2019'!G28)</f>
        <v>-885.14039765375855</v>
      </c>
      <c r="H29" s="59">
        <f>'Verbrauch je Träger 2050 var.'!H143-'Energiebedarf Sek.stahl var.'!H29-('Verbrauch je Träger 2019'!I144-'Energiebedarf Sek.stahl 2019'!H28)</f>
        <v>3119.2785528403692</v>
      </c>
      <c r="I29" s="58">
        <f>'Verbrauch je Träger 2050 var.'!I143-'Energiebedarf Sek.stahl var.'!I29-('Verbrauch je Träger 2019'!J144-'Energiebedarf Sek.stahl 2019'!I28)</f>
        <v>1730.9317575369541</v>
      </c>
    </row>
    <row r="30" spans="3:9" x14ac:dyDescent="0.25">
      <c r="C30" s="9" t="str">
        <f>'Produktion je Standort'!C29</f>
        <v>Spain</v>
      </c>
      <c r="D30" s="9" t="str">
        <f>'Produktion je Standort'!D29</f>
        <v>Gijon</v>
      </c>
      <c r="E30" s="56">
        <f>'Verbrauch je Träger 2050 var.'!E144-'Energiebedarf Sek.stahl var.'!E30-('Verbrauch je Träger 2019'!F145-'Energiebedarf Sek.stahl 2019'!E29)</f>
        <v>-3252.6667105680726</v>
      </c>
      <c r="F30" s="60">
        <f>'Verbrauch je Träger 2050 var.'!F144-'Energiebedarf Sek.stahl var.'!F30-('Verbrauch je Träger 2019'!G145-'Energiebedarf Sek.stahl 2019'!F29)</f>
        <v>-3965.8524230403036</v>
      </c>
      <c r="G30" s="57">
        <f>'Verbrauch je Träger 2050 var.'!G144-'Energiebedarf Sek.stahl var.'!G30-('Verbrauch je Träger 2019'!H145-'Energiebedarf Sek.stahl 2019'!G29)</f>
        <v>-467.15743209503989</v>
      </c>
      <c r="H30" s="59">
        <f>'Verbrauch je Träger 2050 var.'!H144-'Energiebedarf Sek.stahl var.'!H30-('Verbrauch je Träger 2019'!I145-'Energiebedarf Sek.stahl 2019'!H29)</f>
        <v>1646.285902887972</v>
      </c>
      <c r="I30" s="58">
        <f>'Verbrauch je Träger 2050 var.'!I144-'Energiebedarf Sek.stahl var.'!I30-('Verbrauch je Träger 2019'!J145-'Energiebedarf Sek.stahl 2019'!I29)</f>
        <v>913.54731647783683</v>
      </c>
    </row>
    <row r="31" spans="3:9" x14ac:dyDescent="0.25">
      <c r="C31" s="9" t="str">
        <f>'Produktion je Standort'!C30</f>
        <v>Spain</v>
      </c>
      <c r="D31" s="9" t="str">
        <f>'Produktion je Standort'!D30</f>
        <v>Aviles</v>
      </c>
      <c r="E31" s="56">
        <f>'Verbrauch je Träger 2050 var.'!E145-'Energiebedarf Sek.stahl var.'!E31-('Verbrauch je Träger 2019'!F146-'Energiebedarf Sek.stahl 2019'!E30)</f>
        <v>-3252.6667105680726</v>
      </c>
      <c r="F31" s="60">
        <f>'Verbrauch je Träger 2050 var.'!F145-'Energiebedarf Sek.stahl var.'!F31-('Verbrauch je Träger 2019'!G146-'Energiebedarf Sek.stahl 2019'!F30)</f>
        <v>-3965.8524230403036</v>
      </c>
      <c r="G31" s="57">
        <f>'Verbrauch je Träger 2050 var.'!G145-'Energiebedarf Sek.stahl var.'!G31-('Verbrauch je Träger 2019'!H146-'Energiebedarf Sek.stahl 2019'!G30)</f>
        <v>-467.15743209503989</v>
      </c>
      <c r="H31" s="59">
        <f>'Verbrauch je Träger 2050 var.'!H145-'Energiebedarf Sek.stahl var.'!H31-('Verbrauch je Träger 2019'!I146-'Energiebedarf Sek.stahl 2019'!H30)</f>
        <v>1646.285902887972</v>
      </c>
      <c r="I31" s="58">
        <f>'Verbrauch je Träger 2050 var.'!I145-'Energiebedarf Sek.stahl var.'!I31-('Verbrauch je Träger 2019'!J146-'Energiebedarf Sek.stahl 2019'!I30)</f>
        <v>913.54731647783683</v>
      </c>
    </row>
    <row r="32" spans="3:9" x14ac:dyDescent="0.25">
      <c r="C32" s="9" t="str">
        <f>'Produktion je Standort'!C31</f>
        <v>Sweden</v>
      </c>
      <c r="D32" s="9" t="str">
        <f>'Produktion je Standort'!D31</f>
        <v>Lulea</v>
      </c>
      <c r="E32" s="56">
        <f>'Verbrauch je Träger 2050 var.'!E146-'Energiebedarf Sek.stahl var.'!E32-('Verbrauch je Träger 2019'!F147-'Energiebedarf Sek.stahl 2019'!E31)</f>
        <v>-3149.9509197080288</v>
      </c>
      <c r="F32" s="60">
        <f>'Verbrauch je Träger 2050 var.'!F146-'Energiebedarf Sek.stahl var.'!F32-('Verbrauch je Träger 2019'!G147-'Energiebedarf Sek.stahl 2019'!F31)</f>
        <v>-3840.6149781021895</v>
      </c>
      <c r="G32" s="57">
        <f>'Verbrauch je Träger 2050 var.'!G146-'Energiebedarf Sek.stahl var.'!G32-('Verbrauch je Träger 2019'!H147-'Energiebedarf Sek.stahl 2019'!G31)</f>
        <v>-452.40509213414362</v>
      </c>
      <c r="H32" s="59">
        <f>'Verbrauch je Träger 2050 var.'!H146-'Energiebedarf Sek.stahl var.'!H32-('Verbrauch je Träger 2019'!I147-'Energiebedarf Sek.stahl 2019'!H31)</f>
        <v>1594.2979270072992</v>
      </c>
      <c r="I32" s="58">
        <f>'Verbrauch je Träger 2050 var.'!I146-'Energiebedarf Sek.stahl var.'!I32-('Verbrauch je Träger 2019'!J147-'Energiebedarf Sek.stahl 2019'!I31)</f>
        <v>884.69845385222197</v>
      </c>
    </row>
    <row r="33" spans="3:9" x14ac:dyDescent="0.25">
      <c r="C33" s="9" t="str">
        <f>'Produktion je Standort'!C32</f>
        <v>Sweden</v>
      </c>
      <c r="D33" s="9" t="str">
        <f>'Produktion je Standort'!D32</f>
        <v>Oxeloesund</v>
      </c>
      <c r="E33" s="56">
        <f>'Verbrauch je Träger 2050 var.'!E147-'Energiebedarf Sek.stahl var.'!E33-('Verbrauch je Träger 2019'!F148-'Energiebedarf Sek.stahl 2019'!E32)</f>
        <v>-2054.3158172008889</v>
      </c>
      <c r="F33" s="60">
        <f>'Verbrauch je Träger 2050 var.'!F147-'Energiebedarf Sek.stahl var.'!F33-('Verbrauch je Träger 2019'!G148-'Energiebedarf Sek.stahl 2019'!F32)</f>
        <v>-2504.7488987622974</v>
      </c>
      <c r="G33" s="57">
        <f>'Verbrauch je Träger 2050 var.'!G147-'Energiebedarf Sek.stahl var.'!G33-('Verbrauch je Träger 2019'!H148-'Energiebedarf Sek.stahl 2019'!G32)</f>
        <v>-295.04679921791967</v>
      </c>
      <c r="H33" s="59">
        <f>'Verbrauch je Träger 2050 var.'!H147-'Energiebedarf Sek.stahl var.'!H33-('Verbrauch je Träger 2019'!I148-'Energiebedarf Sek.stahl 2019'!H32)</f>
        <v>1039.7595176134555</v>
      </c>
      <c r="I33" s="58">
        <f>'Verbrauch je Träger 2050 var.'!I147-'Energiebedarf Sek.stahl var.'!I33-('Verbrauch je Träger 2019'!J148-'Energiebedarf Sek.stahl 2019'!I32)</f>
        <v>576.97725251231805</v>
      </c>
    </row>
    <row r="34" spans="3:9" x14ac:dyDescent="0.25">
      <c r="C34" s="9" t="str">
        <f>'Produktion je Standort'!C33</f>
        <v>United Kingdom</v>
      </c>
      <c r="D34" s="9" t="str">
        <f>'Produktion je Standort'!D33</f>
        <v>Port Talbot</v>
      </c>
      <c r="E34" s="56">
        <f>'Verbrauch je Träger 2050 var.'!E148-'Energiebedarf Sek.stahl var.'!E34-('Verbrauch je Träger 2019'!F149-'Energiebedarf Sek.stahl 2019'!E33)</f>
        <v>-5183.7235787369091</v>
      </c>
      <c r="F34" s="60">
        <f>'Verbrauch je Träger 2050 var.'!F148-'Energiebedarf Sek.stahl var.'!F34-('Verbrauch je Träger 2019'!G149-'Energiebedarf Sek.stahl 2019'!F33)</f>
        <v>-6320.3163878768664</v>
      </c>
      <c r="G34" s="57">
        <f>'Verbrauch je Träger 2050 var.'!G148-'Energiebedarf Sek.stahl var.'!G34-('Verbrauch je Träger 2019'!H149-'Energiebedarf Sek.stahl 2019'!G33)</f>
        <v>-744.50142335988403</v>
      </c>
      <c r="H34" s="59">
        <f>'Verbrauch je Träger 2050 var.'!H148-'Energiebedarf Sek.stahl var.'!H34-('Verbrauch je Träger 2019'!I149-'Energiebedarf Sek.stahl 2019'!H33)</f>
        <v>2623.6598494446189</v>
      </c>
      <c r="I34" s="58">
        <f>'Verbrauch je Träger 2050 var.'!I148-'Energiebedarf Sek.stahl var.'!I34-('Verbrauch je Träger 2019'!J149-'Energiebedarf Sek.stahl 2019'!I33)</f>
        <v>1455.9059338394154</v>
      </c>
    </row>
    <row r="35" spans="3:9" x14ac:dyDescent="0.25">
      <c r="C35" s="9" t="str">
        <f>'Produktion je Standort'!C34</f>
        <v>United Kingdom</v>
      </c>
      <c r="D35" s="9" t="str">
        <f>'Produktion je Standort'!D34</f>
        <v>Scunthorpe</v>
      </c>
      <c r="E35" s="56">
        <f>'Verbrauch je Träger 2050 var.'!E149-'Energiebedarf Sek.stahl var.'!E35-('Verbrauch je Träger 2019'!F150-'Energiebedarf Sek.stahl 2019'!E34)</f>
        <v>-3834.7228587749905</v>
      </c>
      <c r="F35" s="60">
        <f>'Verbrauch je Träger 2050 var.'!F149-'Energiebedarf Sek.stahl var.'!F35-('Verbrauch je Träger 2019'!G150-'Energiebedarf Sek.stahl 2019'!F34)</f>
        <v>-4675.5312776896217</v>
      </c>
      <c r="G35" s="57">
        <f>'Verbrauch je Träger 2050 var.'!G149-'Energiebedarf Sek.stahl var.'!G35-('Verbrauch je Träger 2019'!H150-'Energiebedarf Sek.stahl 2019'!G34)</f>
        <v>-550.75402520678381</v>
      </c>
      <c r="H35" s="59">
        <f>'Verbrauch je Träger 2050 var.'!H149-'Energiebedarf Sek.stahl var.'!H35-('Verbrauch je Träger 2019'!I150-'Energiebedarf Sek.stahl 2019'!H34)</f>
        <v>1940.8844328784517</v>
      </c>
      <c r="I35" s="58">
        <f>'Verbrauch je Träger 2050 var.'!I149-'Energiebedarf Sek.stahl var.'!I35-('Verbrauch je Träger 2019'!J150-'Energiebedarf Sek.stahl 2019'!I34)</f>
        <v>1077.024204689661</v>
      </c>
    </row>
    <row r="36" spans="3:9" x14ac:dyDescent="0.25">
      <c r="G36" t="s">
        <v>127</v>
      </c>
    </row>
    <row r="39" spans="3:9" ht="42" customHeight="1" x14ac:dyDescent="0.35">
      <c r="C39" s="83" t="s">
        <v>139</v>
      </c>
      <c r="D39" s="83"/>
      <c r="E39" s="83"/>
      <c r="F39" s="83"/>
      <c r="G39" s="83"/>
      <c r="H39" s="83"/>
      <c r="I39" s="83"/>
    </row>
    <row r="41" spans="3:9" ht="15.75" x14ac:dyDescent="0.25">
      <c r="E41" s="91" t="s">
        <v>47</v>
      </c>
      <c r="F41" s="91"/>
      <c r="G41" s="91" t="s">
        <v>43</v>
      </c>
      <c r="H41" s="91"/>
      <c r="I41" s="91"/>
    </row>
    <row r="42" spans="3:9" x14ac:dyDescent="0.25">
      <c r="C42" s="17" t="s">
        <v>57</v>
      </c>
      <c r="D42" s="17" t="s">
        <v>58</v>
      </c>
      <c r="E42" s="75" t="str">
        <f>Studienliste!$F$17</f>
        <v>ISI-05 13</v>
      </c>
      <c r="F42" s="76" t="s">
        <v>51</v>
      </c>
      <c r="G42" s="77" t="str">
        <f>Studienliste!$F$10</f>
        <v>OTTO-01 17</v>
      </c>
      <c r="H42" s="78" t="str">
        <f>Studienliste!$F$8</f>
        <v>TUD-02 20</v>
      </c>
      <c r="I42" s="79" t="str">
        <f>F42</f>
        <v>anderes Projekt</v>
      </c>
    </row>
    <row r="43" spans="3:9" x14ac:dyDescent="0.25">
      <c r="C43" s="9" t="str">
        <f t="shared" ref="C43:D71" si="0">C78</f>
        <v>Austria</v>
      </c>
      <c r="D43" s="9" t="str">
        <f t="shared" si="0"/>
        <v>Donawitz</v>
      </c>
      <c r="E43" s="56">
        <f>'Verbrauch je Träger 2050 var.'!E121-'Energiebedarf Sek.stahl var.'!E42-('Verbrauch je Träger 2019'!F122-'Energiebedarf Sek.stahl 2019'!E6)</f>
        <v>-5943.6654048492528</v>
      </c>
      <c r="F43" s="60">
        <f>'Verbrauch je Träger 2050 var.'!F121-'Energiebedarf Sek.stahl var.'!F42-('Verbrauch je Träger 2019'!G122-'Energiebedarf Sek.stahl 2019'!F6)</f>
        <v>-7246.8844628245006</v>
      </c>
      <c r="G43" s="57">
        <f>'Verbrauch je Träger 2050 var.'!G121-'Energiebedarf Sek.stahl var.'!G42-('Verbrauch je Träger 2019'!H122-'Energiebedarf Sek.stahl 2019'!G6)</f>
        <v>-1501.7318023777543</v>
      </c>
      <c r="H43" s="59">
        <f>'Verbrauch je Träger 2050 var.'!H121-'Energiebedarf Sek.stahl var.'!H42-('Verbrauch je Träger 2019'!I122-'Energiebedarf Sek.stahl 2019'!H6)</f>
        <v>2024.2852183052983</v>
      </c>
      <c r="I43" s="58">
        <f>'Verbrauch je Träger 2050 var.'!I121-'Energiebedarf Sek.stahl var.'!I42-('Verbrauch je Träger 2019'!J122-'Energiebedarf Sek.stahl 2019'!I6)</f>
        <v>919.89685238972015</v>
      </c>
    </row>
    <row r="44" spans="3:9" x14ac:dyDescent="0.25">
      <c r="C44" s="9" t="str">
        <f t="shared" si="0"/>
        <v>Austria</v>
      </c>
      <c r="D44" s="9" t="str">
        <f t="shared" si="0"/>
        <v>Linz</v>
      </c>
      <c r="E44" s="56">
        <f>'Verbrauch je Träger 2050 var.'!E122-'Energiebedarf Sek.stahl var.'!E43-('Verbrauch je Träger 2019'!F123-'Energiebedarf Sek.stahl 2019'!E7)</f>
        <v>-5943.6654048492528</v>
      </c>
      <c r="F44" s="60">
        <f>'Verbrauch je Träger 2050 var.'!F122-'Energiebedarf Sek.stahl var.'!F43-('Verbrauch je Träger 2019'!G123-'Energiebedarf Sek.stahl 2019'!F7)</f>
        <v>-7246.8844628245006</v>
      </c>
      <c r="G44" s="57">
        <f>'Verbrauch je Träger 2050 var.'!G122-'Energiebedarf Sek.stahl var.'!G43-('Verbrauch je Träger 2019'!H123-'Energiebedarf Sek.stahl 2019'!G7)</f>
        <v>-1501.7318023777543</v>
      </c>
      <c r="H44" s="59">
        <f>'Verbrauch je Träger 2050 var.'!H122-'Energiebedarf Sek.stahl var.'!H43-('Verbrauch je Träger 2019'!I123-'Energiebedarf Sek.stahl 2019'!H7)</f>
        <v>2024.2852183052983</v>
      </c>
      <c r="I44" s="58">
        <f>'Verbrauch je Träger 2050 var.'!I122-'Energiebedarf Sek.stahl var.'!I43-('Verbrauch je Träger 2019'!J123-'Energiebedarf Sek.stahl 2019'!I7)</f>
        <v>919.89685238972015</v>
      </c>
    </row>
    <row r="45" spans="3:9" x14ac:dyDescent="0.25">
      <c r="C45" s="9" t="str">
        <f t="shared" si="0"/>
        <v>Belgium</v>
      </c>
      <c r="D45" s="9" t="str">
        <f t="shared" si="0"/>
        <v>Ghent</v>
      </c>
      <c r="E45" s="56">
        <f>'Verbrauch je Träger 2050 var.'!E123-'Energiebedarf Sek.stahl var.'!E44-('Verbrauch je Träger 2019'!F124-'Energiebedarf Sek.stahl 2019'!E8)</f>
        <v>-8585.4695087273867</v>
      </c>
      <c r="F45" s="60">
        <f>'Verbrauch je Träger 2050 var.'!F123-'Energiebedarf Sek.stahl var.'!F44-('Verbrauch je Träger 2019'!G124-'Energiebedarf Sek.stahl 2019'!F8)</f>
        <v>-10467.935415423677</v>
      </c>
      <c r="G45" s="57">
        <f>'Verbrauch je Träger 2050 var.'!G123-'Energiebedarf Sek.stahl var.'!G44-('Verbrauch je Träger 2019'!H124-'Energiebedarf Sek.stahl 2019'!G8)</f>
        <v>-2169.2123835035163</v>
      </c>
      <c r="H45" s="59">
        <f>'Verbrauch je Träger 2050 var.'!H123-'Energiebedarf Sek.stahl var.'!H44-('Verbrauch je Träger 2019'!I124-'Energiebedarf Sek.stahl 2019'!H8)</f>
        <v>2924.0271507457946</v>
      </c>
      <c r="I45" s="58">
        <f>'Verbrauch je Träger 2050 var.'!I123-'Energiebedarf Sek.stahl var.'!I44-('Verbrauch je Träger 2019'!J124-'Energiebedarf Sek.stahl 2019'!I8)</f>
        <v>1328.7669879469831</v>
      </c>
    </row>
    <row r="46" spans="3:9" x14ac:dyDescent="0.25">
      <c r="C46" s="9" t="str">
        <f t="shared" si="0"/>
        <v>Czech Republic</v>
      </c>
      <c r="D46" s="9" t="str">
        <f t="shared" si="0"/>
        <v>Trinec</v>
      </c>
      <c r="E46" s="56">
        <f>'Verbrauch je Träger 2050 var.'!E124-'Energiebedarf Sek.stahl var.'!E45-('Verbrauch je Träger 2019'!F125-'Energiebedarf Sek.stahl 2019'!E9)</f>
        <v>-4069.0399524849236</v>
      </c>
      <c r="F46" s="60">
        <f>'Verbrauch je Träger 2050 var.'!F124-'Energiebedarf Sek.stahl var.'!F45-('Verbrauch je Träger 2019'!G125-'Energiebedarf Sek.stahl 2019'!F9)</f>
        <v>-4961.2251702824497</v>
      </c>
      <c r="G46" s="57">
        <f>'Verbrauch je Träger 2050 var.'!G124-'Energiebedarf Sek.stahl var.'!G45-('Verbrauch je Träger 2019'!H125-'Energiebedarf Sek.stahl 2019'!G9)</f>
        <v>-1028.0872635944197</v>
      </c>
      <c r="H46" s="59">
        <f>'Verbrauch je Träger 2050 var.'!H124-'Energiebedarf Sek.stahl var.'!H45-('Verbrauch je Träger 2019'!I125-'Energiebedarf Sek.stahl 2019'!H9)</f>
        <v>1385.8279138305297</v>
      </c>
      <c r="I46" s="58">
        <f>'Verbrauch je Träger 2050 var.'!I124-'Energiebedarf Sek.stahl var.'!I45-('Verbrauch je Träger 2019'!J125-'Energiebedarf Sek.stahl 2019'!I9)</f>
        <v>629.76240914991786</v>
      </c>
    </row>
    <row r="47" spans="3:9" x14ac:dyDescent="0.25">
      <c r="C47" s="9" t="str">
        <f t="shared" si="0"/>
        <v>Finland</v>
      </c>
      <c r="D47" s="9" t="str">
        <f t="shared" si="0"/>
        <v>Raahe</v>
      </c>
      <c r="E47" s="56">
        <f>'Verbrauch je Träger 2050 var.'!E125-'Energiebedarf Sek.stahl var.'!E46-('Verbrauch je Träger 2019'!F126-'Energiebedarf Sek.stahl 2019'!E10)</f>
        <v>-4095.8203160901303</v>
      </c>
      <c r="F47" s="60">
        <f>'Verbrauch je Träger 2050 var.'!F125-'Energiebedarf Sek.stahl var.'!F46-('Verbrauch je Träger 2019'!G126-'Energiebedarf Sek.stahl 2019'!F10)</f>
        <v>-4993.8774458901935</v>
      </c>
      <c r="G47" s="57">
        <f>'Verbrauch je Träger 2050 var.'!G125-'Energiebedarf Sek.stahl var.'!G46-('Verbrauch je Träger 2019'!H126-'Energiebedarf Sek.stahl 2019'!G10)</f>
        <v>-1034.8536141484674</v>
      </c>
      <c r="H47" s="59">
        <f>'Verbrauch je Träger 2050 var.'!H125-'Energiebedarf Sek.stahl var.'!H46-('Verbrauch je Träger 2019'!I126-'Energiebedarf Sek.stahl 2019'!H10)</f>
        <v>1394.9487324658839</v>
      </c>
      <c r="I47" s="58">
        <f>'Verbrauch je Träger 2050 var.'!I125-'Energiebedarf Sek.stahl var.'!I46-('Verbrauch je Träger 2019'!J126-'Energiebedarf Sek.stahl 2019'!I10)</f>
        <v>633.90718691048733</v>
      </c>
    </row>
    <row r="48" spans="3:9" x14ac:dyDescent="0.25">
      <c r="C48" s="9" t="str">
        <f t="shared" si="0"/>
        <v>France</v>
      </c>
      <c r="D48" s="9" t="str">
        <f t="shared" si="0"/>
        <v>Fos-Sur-Mer</v>
      </c>
      <c r="E48" s="56">
        <f>'Verbrauch je Träger 2050 var.'!E126-'Energiebedarf Sek.stahl var.'!E47-('Verbrauch je Träger 2019'!F127-'Energiebedarf Sek.stahl 2019'!E11)</f>
        <v>-5907.4331482069174</v>
      </c>
      <c r="F48" s="60">
        <f>'Verbrauch je Träger 2050 var.'!F126-'Energiebedarf Sek.stahl var.'!F47-('Verbrauch je Träger 2019'!G127-'Energiebedarf Sek.stahl 2019'!F11)</f>
        <v>-7202.7078546493158</v>
      </c>
      <c r="G48" s="57">
        <f>'Verbrauch je Träger 2050 var.'!G126-'Energiebedarf Sek.stahl var.'!G47-('Verbrauch je Träger 2019'!H127-'Energiebedarf Sek.stahl 2019'!G11)</f>
        <v>-1492.5773280987505</v>
      </c>
      <c r="H48" s="59">
        <f>'Verbrauch je Träger 2050 var.'!H126-'Energiebedarf Sek.stahl var.'!H47-('Verbrauch je Träger 2019'!I127-'Energiebedarf Sek.stahl 2019'!H11)</f>
        <v>2011.9452872104084</v>
      </c>
      <c r="I48" s="58">
        <f>'Verbrauch je Träger 2050 var.'!I126-'Energiebedarf Sek.stahl var.'!I47-('Verbrauch je Träger 2019'!J127-'Energiebedarf Sek.stahl 2019'!I11)</f>
        <v>914.28921189012726</v>
      </c>
    </row>
    <row r="49" spans="3:9" x14ac:dyDescent="0.25">
      <c r="C49" s="9" t="str">
        <f t="shared" si="0"/>
        <v>France</v>
      </c>
      <c r="D49" s="9" t="str">
        <f t="shared" si="0"/>
        <v>Dunkerque</v>
      </c>
      <c r="E49" s="56">
        <f>'Verbrauch je Träger 2050 var.'!E127-'Energiebedarf Sek.stahl var.'!E48-('Verbrauch je Träger 2019'!F128-'Energiebedarf Sek.stahl 2019'!E12)</f>
        <v>-10790.911217391302</v>
      </c>
      <c r="F49" s="60">
        <f>'Verbrauch je Träger 2050 var.'!F127-'Energiebedarf Sek.stahl var.'!F48-('Verbrauch je Träger 2019'!G128-'Energiebedarf Sek.stahl 2019'!F12)</f>
        <v>-13156.946347826084</v>
      </c>
      <c r="G49" s="57">
        <f>'Verbrauch je Träger 2050 var.'!G127-'Energiebedarf Sek.stahl var.'!G48-('Verbrauch je Träger 2019'!H128-'Energiebedarf Sek.stahl 2019'!G12)</f>
        <v>-2726.4412526603828</v>
      </c>
      <c r="H49" s="59">
        <f>'Verbrauch je Träger 2050 var.'!H127-'Energiebedarf Sek.stahl var.'!H48-('Verbrauch je Träger 2019'!I128-'Energiebedarf Sek.stahl 2019'!H12)</f>
        <v>3675.1533913043513</v>
      </c>
      <c r="I49" s="58">
        <f>'Verbrauch je Träger 2050 var.'!I127-'Energiebedarf Sek.stahl var.'!I48-('Verbrauch je Träger 2019'!J128-'Energiebedarf Sek.stahl 2019'!I12)</f>
        <v>1670.1016270526306</v>
      </c>
    </row>
    <row r="50" spans="3:9" x14ac:dyDescent="0.25">
      <c r="C50" s="9" t="str">
        <f t="shared" si="0"/>
        <v>Germany</v>
      </c>
      <c r="D50" s="9" t="str">
        <f t="shared" si="0"/>
        <v>Bremen</v>
      </c>
      <c r="E50" s="56">
        <f>'Verbrauch je Träger 2050 var.'!E128-'Energiebedarf Sek.stahl var.'!E49-('Verbrauch je Träger 2019'!F129-'Energiebedarf Sek.stahl 2019'!E13)</f>
        <v>-5198.541170422086</v>
      </c>
      <c r="F50" s="60">
        <f>'Verbrauch je Träger 2050 var.'!F128-'Energiebedarf Sek.stahl var.'!F49-('Verbrauch je Träger 2019'!G129-'Energiebedarf Sek.stahl 2019'!F13)</f>
        <v>-6338.3829120913988</v>
      </c>
      <c r="G50" s="57">
        <f>'Verbrauch je Träger 2050 var.'!G128-'Energiebedarf Sek.stahl var.'!G49-('Verbrauch je Träger 2019'!H129-'Energiebedarf Sek.stahl 2019'!G13)</f>
        <v>-1313.4680487268988</v>
      </c>
      <c r="H50" s="59">
        <f>'Verbrauch je Träger 2050 var.'!H128-'Energiebedarf Sek.stahl var.'!H49-('Verbrauch je Träger 2019'!I129-'Energiebedarf Sek.stahl 2019'!H13)</f>
        <v>1770.5118527451596</v>
      </c>
      <c r="I50" s="58">
        <f>'Verbrauch je Träger 2050 var.'!I128-'Energiebedarf Sek.stahl var.'!I49-('Verbrauch je Träger 2019'!J129-'Energiebedarf Sek.stahl 2019'!I13)</f>
        <v>804.57450646331199</v>
      </c>
    </row>
    <row r="51" spans="3:9" x14ac:dyDescent="0.25">
      <c r="C51" s="9" t="str">
        <f t="shared" si="0"/>
        <v>Germany</v>
      </c>
      <c r="D51" s="9" t="str">
        <f t="shared" si="0"/>
        <v>Voelklingen</v>
      </c>
      <c r="E51" s="56">
        <f>'Verbrauch je Träger 2050 var.'!E129-'Energiebedarf Sek.stahl var.'!E50-('Verbrauch je Träger 2019'!F130-'Energiebedarf Sek.stahl 2019'!E14)</f>
        <v>-4382.5277382164386</v>
      </c>
      <c r="F51" s="60">
        <f>'Verbrauch je Träger 2050 var.'!F129-'Energiebedarf Sek.stahl var.'!F50-('Verbrauch je Träger 2019'!G130-'Energiebedarf Sek.stahl 2019'!F14)</f>
        <v>-5343.4488671025065</v>
      </c>
      <c r="G51" s="57">
        <f>'Verbrauch je Träger 2050 var.'!G129-'Energiebedarf Sek.stahl var.'!G50-('Verbrauch je Träger 2019'!H130-'Energiebedarf Sek.stahl 2019'!G14)</f>
        <v>-1107.2933671388591</v>
      </c>
      <c r="H51" s="59">
        <f>'Verbrauch je Träger 2050 var.'!H129-'Energiebedarf Sek.stahl var.'!H50-('Verbrauch je Träger 2019'!I130-'Energiebedarf Sek.stahl 2019'!H14)</f>
        <v>1492.5951437384956</v>
      </c>
      <c r="I51" s="58">
        <f>'Verbrauch je Träger 2050 var.'!I129-'Energiebedarf Sek.stahl var.'!I50-('Verbrauch je Träger 2019'!J130-'Energiebedarf Sek.stahl 2019'!I14)</f>
        <v>678.28068999422248</v>
      </c>
    </row>
    <row r="52" spans="3:9" x14ac:dyDescent="0.25">
      <c r="C52" s="9" t="str">
        <f t="shared" si="0"/>
        <v>Germany</v>
      </c>
      <c r="D52" s="9" t="str">
        <f t="shared" si="0"/>
        <v>Eisenhuettenstadt</v>
      </c>
      <c r="E52" s="56">
        <f>'Verbrauch je Träger 2050 var.'!E130-'Energiebedarf Sek.stahl var.'!E51-('Verbrauch je Träger 2019'!F131-'Energiebedarf Sek.stahl 2019'!E15)</f>
        <v>-3386.9283383052993</v>
      </c>
      <c r="F52" s="60">
        <f>'Verbrauch je Träger 2050 var.'!F130-'Energiebedarf Sek.stahl var.'!F51-('Verbrauch je Träger 2019'!G131-'Energiebedarf Sek.stahl 2019'!F15)</f>
        <v>-4129.5525033322756</v>
      </c>
      <c r="G52" s="57">
        <f>'Verbrauch je Träger 2050 var.'!G130-'Energiebedarf Sek.stahl var.'!G51-('Verbrauch je Träger 2019'!H131-'Energiebedarf Sek.stahl 2019'!G15)</f>
        <v>-855.74433477661614</v>
      </c>
      <c r="H52" s="59">
        <f>'Verbrauch je Träger 2050 var.'!H130-'Energiebedarf Sek.stahl var.'!H51-('Verbrauch je Träger 2019'!I131-'Energiebedarf Sek.stahl 2019'!H15)</f>
        <v>1153.5152980006342</v>
      </c>
      <c r="I52" s="58">
        <f>'Verbrauch je Träger 2050 var.'!I130-'Energiebedarf Sek.stahl var.'!I51-('Verbrauch je Träger 2019'!J131-'Energiebedarf Sek.stahl 2019'!I15)</f>
        <v>524.19248148367205</v>
      </c>
    </row>
    <row r="53" spans="3:9" x14ac:dyDescent="0.25">
      <c r="C53" s="9" t="str">
        <f t="shared" si="0"/>
        <v>Germany</v>
      </c>
      <c r="D53" s="9" t="str">
        <f t="shared" si="0"/>
        <v>Duisburg-Huckingen</v>
      </c>
      <c r="E53" s="56">
        <f>'Verbrauch je Träger 2050 var.'!E131-'Energiebedarf Sek.stahl var.'!E52-('Verbrauch je Träger 2019'!F132-'Energiebedarf Sek.stahl 2019'!E16)</f>
        <v>-7876.5775309425553</v>
      </c>
      <c r="F53" s="60">
        <f>'Verbrauch je Träger 2050 var.'!F131-'Energiebedarf Sek.stahl var.'!F52-('Verbrauch je Träger 2019'!G132-'Energiebedarf Sek.stahl 2019'!F16)</f>
        <v>-9603.6104728657538</v>
      </c>
      <c r="G53" s="57">
        <f>'Verbrauch je Träger 2050 var.'!G131-'Energiebedarf Sek.stahl var.'!G52-('Verbrauch je Träger 2019'!H132-'Energiebedarf Sek.stahl 2019'!G16)</f>
        <v>-1990.1031041316655</v>
      </c>
      <c r="H53" s="59">
        <f>'Verbrauch je Träger 2050 var.'!H131-'Energiebedarf Sek.stahl var.'!H52-('Verbrauch je Träger 2019'!I132-'Energiebedarf Sek.stahl 2019'!H16)</f>
        <v>2682.5937162805458</v>
      </c>
      <c r="I53" s="58">
        <f>'Verbrauch je Träger 2050 var.'!I131-'Energiebedarf Sek.stahl var.'!I52-('Verbrauch je Träger 2019'!J132-'Energiebedarf Sek.stahl 2019'!I16)</f>
        <v>1219.052282520166</v>
      </c>
    </row>
    <row r="54" spans="3:9" x14ac:dyDescent="0.25">
      <c r="C54" s="9" t="str">
        <f t="shared" si="0"/>
        <v>Germany</v>
      </c>
      <c r="D54" s="9" t="str">
        <f t="shared" si="0"/>
        <v>Duisburg-Beeckerwerth</v>
      </c>
      <c r="E54" s="56">
        <f>'Verbrauch je Träger 2050 var.'!E132-'Energiebedarf Sek.stahl var.'!E53-('Verbrauch je Träger 2019'!F133-'Energiebedarf Sek.stahl 2019'!E17)</f>
        <v>-9451.8930371310707</v>
      </c>
      <c r="F54" s="60">
        <f>'Verbrauch je Träger 2050 var.'!F132-'Energiebedarf Sek.stahl var.'!F53-('Verbrauch je Träger 2019'!G133-'Energiebedarf Sek.stahl 2019'!F17)</f>
        <v>-11524.332567438905</v>
      </c>
      <c r="G54" s="57">
        <f>'Verbrauch je Träger 2050 var.'!G132-'Energiebedarf Sek.stahl var.'!G53-('Verbrauch je Träger 2019'!H133-'Energiebedarf Sek.stahl 2019'!G17)</f>
        <v>-2388.123724957999</v>
      </c>
      <c r="H54" s="59">
        <f>'Verbrauch je Träger 2050 var.'!H132-'Energiebedarf Sek.stahl var.'!H53-('Verbrauch je Träger 2019'!I133-'Energiebedarf Sek.stahl 2019'!H17)</f>
        <v>3219.1124595366528</v>
      </c>
      <c r="I54" s="58">
        <f>'Verbrauch je Träger 2050 var.'!I132-'Energiebedarf Sek.stahl var.'!I53-('Verbrauch je Träger 2019'!J133-'Energiebedarf Sek.stahl 2019'!I17)</f>
        <v>1462.8627390242018</v>
      </c>
    </row>
    <row r="55" spans="3:9" x14ac:dyDescent="0.25">
      <c r="C55" s="9" t="str">
        <f t="shared" si="0"/>
        <v>Germany</v>
      </c>
      <c r="D55" s="9" t="str">
        <f t="shared" si="0"/>
        <v>Salzgitter</v>
      </c>
      <c r="E55" s="56">
        <f>'Verbrauch je Träger 2050 var.'!E133-'Energiebedarf Sek.stahl var.'!E54-('Verbrauch je Träger 2019'!F134-'Energiebedarf Sek.stahl 2019'!E18)</f>
        <v>-7246.4513284671502</v>
      </c>
      <c r="F55" s="60">
        <f>'Verbrauch je Träger 2050 var.'!F133-'Energiebedarf Sek.stahl var.'!F54-('Verbrauch je Träger 2019'!G134-'Energiebedarf Sek.stahl 2019'!F18)</f>
        <v>-8835.3216350364946</v>
      </c>
      <c r="G55" s="57">
        <f>'Verbrauch je Träger 2050 var.'!G133-'Energiebedarf Sek.stahl var.'!G54-('Verbrauch je Träger 2019'!H134-'Energiebedarf Sek.stahl 2019'!G18)</f>
        <v>-1830.8948558011316</v>
      </c>
      <c r="H55" s="59">
        <f>'Verbrauch je Träger 2050 var.'!H133-'Energiebedarf Sek.stahl var.'!H54-('Verbrauch je Träger 2019'!I134-'Energiebedarf Sek.stahl 2019'!H18)</f>
        <v>2467.9862189781034</v>
      </c>
      <c r="I55" s="58">
        <f>'Verbrauch je Träger 2050 var.'!I133-'Energiebedarf Sek.stahl var.'!I54-('Verbrauch je Träger 2019'!J134-'Energiebedarf Sek.stahl 2019'!I18)</f>
        <v>1121.5280999185561</v>
      </c>
    </row>
    <row r="56" spans="3:9" x14ac:dyDescent="0.25">
      <c r="C56" s="9" t="str">
        <f t="shared" si="0"/>
        <v>Germany</v>
      </c>
      <c r="D56" s="9" t="str">
        <f t="shared" si="0"/>
        <v>Dillingen</v>
      </c>
      <c r="E56" s="56">
        <f>'Verbrauch je Träger 2050 var.'!E134-'Energiebedarf Sek.stahl var.'!E55-('Verbrauch je Träger 2019'!F135-'Energiebedarf Sek.stahl 2019'!E19)</f>
        <v>-3676.7863914439845</v>
      </c>
      <c r="F56" s="60">
        <f>'Verbrauch je Träger 2050 var.'!F134-'Energiebedarf Sek.stahl var.'!F55-('Verbrauch je Träger 2019'!G135-'Energiebedarf Sek.stahl 2019'!F19)</f>
        <v>-4482.9653687337341</v>
      </c>
      <c r="G56" s="57">
        <f>'Verbrauch je Träger 2050 var.'!G134-'Energiebedarf Sek.stahl var.'!G55-('Verbrauch je Träger 2019'!H135-'Energiebedarf Sek.stahl 2019'!G19)</f>
        <v>-928.98012900866206</v>
      </c>
      <c r="H56" s="59">
        <f>'Verbrauch je Träger 2050 var.'!H134-'Energiebedarf Sek.stahl var.'!H55-('Verbrauch je Träger 2019'!I135-'Energiebedarf Sek.stahl 2019'!H19)</f>
        <v>1252.2347467597592</v>
      </c>
      <c r="I56" s="58">
        <f>'Verbrauch je Träger 2050 var.'!I134-'Energiebedarf Sek.stahl var.'!I55-('Verbrauch je Träger 2019'!J135-'Energiebedarf Sek.stahl 2019'!I19)</f>
        <v>569.05360548041472</v>
      </c>
    </row>
    <row r="57" spans="3:9" x14ac:dyDescent="0.25">
      <c r="C57" s="9" t="str">
        <f t="shared" si="0"/>
        <v>Germany</v>
      </c>
      <c r="D57" s="9" t="str">
        <f t="shared" si="0"/>
        <v>Duisburg</v>
      </c>
      <c r="E57" s="56">
        <f>'Verbrauch je Träger 2050 var.'!E135-'Energiebedarf Sek.stahl var.'!E56-('Verbrauch je Träger 2019'!F136-'Energiebedarf Sek.stahl 2019'!E20)</f>
        <v>-1764.3533669311323</v>
      </c>
      <c r="F57" s="60">
        <f>'Verbrauch je Träger 2050 var.'!F135-'Energiebedarf Sek.stahl var.'!F56-('Verbrauch je Träger 2019'!G136-'Energiebedarf Sek.stahl 2019'!F20)</f>
        <v>-2151.2087459219292</v>
      </c>
      <c r="G57" s="57">
        <f>'Verbrauch je Träger 2050 var.'!G135-'Energiebedarf Sek.stahl var.'!G56-('Verbrauch je Träger 2019'!H136-'Energiebedarf Sek.stahl 2019'!G20)</f>
        <v>-445.78309532549292</v>
      </c>
      <c r="H57" s="59">
        <f>'Verbrauch je Träger 2050 var.'!H135-'Energiebedarf Sek.stahl var.'!H56-('Verbrauch je Träger 2019'!I136-'Energiebedarf Sek.stahl 2019'!H20)</f>
        <v>600.90099244684234</v>
      </c>
      <c r="I57" s="58">
        <f>'Verbrauch je Träger 2050 var.'!I135-'Energiebedarf Sek.stahl var.'!I56-('Verbrauch je Träger 2019'!J136-'Energiebedarf Sek.stahl 2019'!I20)</f>
        <v>273.0677112845176</v>
      </c>
    </row>
    <row r="58" spans="3:9" x14ac:dyDescent="0.25">
      <c r="C58" s="9" t="str">
        <f t="shared" si="0"/>
        <v>Germany</v>
      </c>
      <c r="D58" s="9" t="str">
        <f t="shared" si="0"/>
        <v>Duisburg-Bruckhausen</v>
      </c>
      <c r="E58" s="56">
        <f>'Verbrauch je Träger 2050 var.'!E136-'Energiebedarf Sek.stahl var.'!E57-('Verbrauch je Träger 2019'!F137-'Energiebedarf Sek.stahl 2019'!E21)</f>
        <v>-9451.8930371310707</v>
      </c>
      <c r="F58" s="60">
        <f>'Verbrauch je Träger 2050 var.'!F136-'Energiebedarf Sek.stahl var.'!F57-('Verbrauch je Träger 2019'!G137-'Energiebedarf Sek.stahl 2019'!F21)</f>
        <v>-11524.332567438905</v>
      </c>
      <c r="G58" s="57">
        <f>'Verbrauch je Träger 2050 var.'!G136-'Energiebedarf Sek.stahl var.'!G57-('Verbrauch je Träger 2019'!H137-'Energiebedarf Sek.stahl 2019'!G21)</f>
        <v>-2388.123724957999</v>
      </c>
      <c r="H58" s="59">
        <f>'Verbrauch je Träger 2050 var.'!H136-'Energiebedarf Sek.stahl var.'!H57-('Verbrauch je Träger 2019'!I137-'Energiebedarf Sek.stahl 2019'!H21)</f>
        <v>3219.1124595366528</v>
      </c>
      <c r="I58" s="58">
        <f>'Verbrauch je Träger 2050 var.'!I136-'Energiebedarf Sek.stahl var.'!I57-('Verbrauch je Träger 2019'!J137-'Energiebedarf Sek.stahl 2019'!I21)</f>
        <v>1462.8627390242018</v>
      </c>
    </row>
    <row r="59" spans="3:9" x14ac:dyDescent="0.25">
      <c r="C59" s="9" t="str">
        <f t="shared" si="0"/>
        <v>Hungaria</v>
      </c>
      <c r="D59" s="9" t="str">
        <f t="shared" si="0"/>
        <v>Dunauijvaros</v>
      </c>
      <c r="E59" s="56">
        <f>'Verbrauch je Träger 2050 var.'!E137-'Energiebedarf Sek.stahl var.'!E58-('Verbrauch je Träger 2019'!F138-'Energiebedarf Sek.stahl 2019'!E22)</f>
        <v>-2520.5048099016176</v>
      </c>
      <c r="F59" s="60">
        <f>'Verbrauch je Träger 2050 var.'!F137-'Energiebedarf Sek.stahl var.'!F58-('Verbrauch je Träger 2019'!G138-'Energiebedarf Sek.stahl 2019'!F22)</f>
        <v>-3073.1553513170415</v>
      </c>
      <c r="G59" s="57">
        <f>'Verbrauch je Träger 2050 var.'!G137-'Energiebedarf Sek.stahl var.'!G58-('Verbrauch je Träger 2019'!H138-'Energiebedarf Sek.stahl 2019'!G22)</f>
        <v>-636.83299332213301</v>
      </c>
      <c r="H59" s="59">
        <f>'Verbrauch je Träger 2050 var.'!H137-'Energiebedarf Sek.stahl var.'!H58-('Verbrauch je Träger 2019'!I138-'Energiebedarf Sek.stahl 2019'!H22)</f>
        <v>858.42998920977379</v>
      </c>
      <c r="I59" s="58">
        <f>'Verbrauch je Träger 2050 var.'!I137-'Energiebedarf Sek.stahl var.'!I58-('Verbrauch je Träger 2019'!J138-'Energiebedarf Sek.stahl 2019'!I22)</f>
        <v>390.09673040645339</v>
      </c>
    </row>
    <row r="60" spans="3:9" x14ac:dyDescent="0.25">
      <c r="C60" s="9" t="str">
        <f t="shared" si="0"/>
        <v>Italy</v>
      </c>
      <c r="D60" s="9" t="str">
        <f t="shared" si="0"/>
        <v>Taranto</v>
      </c>
      <c r="E60" s="56">
        <f>'Verbrauch je Träger 2050 var.'!E138-'Energiebedarf Sek.stahl var.'!E59-('Verbrauch je Träger 2019'!F139-'Energiebedarf Sek.stahl 2019'!E23)</f>
        <v>-13390.181802602345</v>
      </c>
      <c r="F60" s="60">
        <f>'Verbrauch je Träger 2050 var.'!F138-'Energiebedarf Sek.stahl var.'!F59-('Verbrauch je Träger 2019'!G139-'Energiebedarf Sek.stahl 2019'!F23)</f>
        <v>-16326.137803871778</v>
      </c>
      <c r="G60" s="57">
        <f>'Verbrauch je Träger 2050 var.'!G138-'Energiebedarf Sek.stahl var.'!G59-('Verbrauch je Träger 2019'!H139-'Energiebedarf Sek.stahl 2019'!G23)</f>
        <v>-3383.1752770238327</v>
      </c>
      <c r="H60" s="59">
        <f>'Verbrauch je Träger 2050 var.'!H138-'Energiebedarf Sek.stahl var.'!H59-('Verbrauch je Träger 2019'!I139-'Energiebedarf Sek.stahl 2019'!H23)</f>
        <v>4560.4093176769275</v>
      </c>
      <c r="I60" s="58">
        <f>'Verbrauch je Träger 2050 var.'!I138-'Energiebedarf Sek.stahl var.'!I59-('Verbrauch je Träger 2019'!J139-'Energiebedarf Sek.stahl 2019'!I23)</f>
        <v>2072.388880284283</v>
      </c>
    </row>
    <row r="61" spans="3:9" x14ac:dyDescent="0.25">
      <c r="C61" s="9" t="str">
        <f t="shared" si="0"/>
        <v>Netherlands</v>
      </c>
      <c r="D61" s="9" t="str">
        <f t="shared" si="0"/>
        <v>Ijmuiden</v>
      </c>
      <c r="E61" s="56">
        <f>'Verbrauch je Träger 2050 var.'!E139-'Energiebedarf Sek.stahl var.'!E60-('Verbrauch je Träger 2019'!F140-'Energiebedarf Sek.stahl 2019'!E24)</f>
        <v>-10735.775174674704</v>
      </c>
      <c r="F61" s="60">
        <f>'Verbrauch je Träger 2050 var.'!F139-'Energiebedarf Sek.stahl var.'!F60-('Verbrauch je Träger 2019'!G140-'Energiebedarf Sek.stahl 2019'!F24)</f>
        <v>-13089.721074516026</v>
      </c>
      <c r="G61" s="57">
        <f>'Verbrauch je Träger 2050 var.'!G139-'Energiebedarf Sek.stahl var.'!G60-('Verbrauch je Träger 2019'!H140-'Energiebedarf Sek.stahl 2019'!G24)</f>
        <v>-2712.510530931464</v>
      </c>
      <c r="H61" s="59">
        <f>'Verbrauch je Träger 2050 var.'!H139-'Energiebedarf Sek.stahl var.'!H60-('Verbrauch je Träger 2019'!I140-'Energiebedarf Sek.stahl 2019'!H24)</f>
        <v>3656.375235290383</v>
      </c>
      <c r="I61" s="58">
        <f>'Verbrauch je Träger 2050 var.'!I139-'Energiebedarf Sek.stahl var.'!I60-('Verbrauch je Träger 2019'!J140-'Energiebedarf Sek.stahl 2019'!I24)</f>
        <v>1661.5682610749882</v>
      </c>
    </row>
    <row r="62" spans="3:9" x14ac:dyDescent="0.25">
      <c r="C62" s="9" t="str">
        <f t="shared" si="0"/>
        <v>Poland</v>
      </c>
      <c r="D62" s="9" t="str">
        <f t="shared" si="0"/>
        <v>Krakow</v>
      </c>
      <c r="E62" s="56">
        <f>'Verbrauch je Träger 2050 var.'!E140-'Energiebedarf Sek.stahl var.'!E61-('Verbrauch je Träger 2019'!F141-'Energiebedarf Sek.stahl 2019'!E25)</f>
        <v>-4292.7347543636934</v>
      </c>
      <c r="F62" s="60">
        <f>'Verbrauch je Träger 2050 var.'!F140-'Energiebedarf Sek.stahl var.'!F61-('Verbrauch je Träger 2019'!G141-'Energiebedarf Sek.stahl 2019'!F25)</f>
        <v>-5233.9677077118386</v>
      </c>
      <c r="G62" s="57">
        <f>'Verbrauch je Träger 2050 var.'!G140-'Energiebedarf Sek.stahl var.'!G61-('Verbrauch je Träger 2019'!H141-'Energiebedarf Sek.stahl 2019'!G25)</f>
        <v>-1084.6061917517582</v>
      </c>
      <c r="H62" s="59">
        <f>'Verbrauch je Träger 2050 var.'!H140-'Energiebedarf Sek.stahl var.'!H61-('Verbrauch je Träger 2019'!I141-'Energiebedarf Sek.stahl 2019'!H25)</f>
        <v>1462.0135753728973</v>
      </c>
      <c r="I62" s="58">
        <f>'Verbrauch je Träger 2050 var.'!I140-'Energiebedarf Sek.stahl var.'!I61-('Verbrauch je Träger 2019'!J141-'Energiebedarf Sek.stahl 2019'!I25)</f>
        <v>664.38349397349157</v>
      </c>
    </row>
    <row r="63" spans="3:9" x14ac:dyDescent="0.25">
      <c r="C63" s="9" t="str">
        <f t="shared" si="0"/>
        <v>Poland</v>
      </c>
      <c r="D63" s="9" t="str">
        <f t="shared" si="0"/>
        <v>Dabrowa Gornicza</v>
      </c>
      <c r="E63" s="56">
        <f>'Verbrauch je Träger 2050 var.'!E141-'Energiebedarf Sek.stahl var.'!E62-('Verbrauch je Träger 2019'!F142-'Energiebedarf Sek.stahl 2019'!E26)</f>
        <v>-4292.7347543636934</v>
      </c>
      <c r="F63" s="60">
        <f>'Verbrauch je Träger 2050 var.'!F141-'Energiebedarf Sek.stahl var.'!F62-('Verbrauch je Träger 2019'!G142-'Energiebedarf Sek.stahl 2019'!F26)</f>
        <v>-5233.9677077118386</v>
      </c>
      <c r="G63" s="57">
        <f>'Verbrauch je Träger 2050 var.'!G141-'Energiebedarf Sek.stahl var.'!G62-('Verbrauch je Träger 2019'!H142-'Energiebedarf Sek.stahl 2019'!G26)</f>
        <v>-1084.6061917517582</v>
      </c>
      <c r="H63" s="59">
        <f>'Verbrauch je Träger 2050 var.'!H141-'Energiebedarf Sek.stahl var.'!H62-('Verbrauch je Träger 2019'!I142-'Energiebedarf Sek.stahl 2019'!H26)</f>
        <v>1462.0135753728973</v>
      </c>
      <c r="I63" s="58">
        <f>'Verbrauch je Träger 2050 var.'!I141-'Energiebedarf Sek.stahl var.'!I62-('Verbrauch je Träger 2019'!J142-'Energiebedarf Sek.stahl 2019'!I26)</f>
        <v>664.38349397349157</v>
      </c>
    </row>
    <row r="64" spans="3:9" x14ac:dyDescent="0.25">
      <c r="C64" s="9" t="str">
        <f t="shared" si="0"/>
        <v>Romania</v>
      </c>
      <c r="D64" s="9" t="str">
        <f t="shared" si="0"/>
        <v>Galati</v>
      </c>
      <c r="E64" s="56">
        <f>'Verbrauch je Träger 2050 var.'!E142-'Energiebedarf Sek.stahl var.'!E63-('Verbrauch je Träger 2019'!F143-'Energiebedarf Sek.stahl 2019'!E27)</f>
        <v>-3229.3967876864472</v>
      </c>
      <c r="F64" s="60">
        <f>'Verbrauch je Träger 2050 var.'!F142-'Energiebedarf Sek.stahl var.'!F63-('Verbrauch je Träger 2019'!G143-'Energiebedarf Sek.stahl 2019'!F27)</f>
        <v>-3937.480293874959</v>
      </c>
      <c r="G64" s="57">
        <f>'Verbrauch je Träger 2050 var.'!G142-'Energiebedarf Sek.stahl var.'!G63-('Verbrauch je Träger 2019'!H143-'Energiebedarf Sek.stahl 2019'!G27)</f>
        <v>-815.94227269398334</v>
      </c>
      <c r="H64" s="59">
        <f>'Verbrauch je Träger 2050 var.'!H142-'Energiebedarf Sek.stahl var.'!H63-('Verbrauch je Träger 2019'!I143-'Energiebedarf Sek.stahl 2019'!H27)</f>
        <v>1099.863423675024</v>
      </c>
      <c r="I64" s="58">
        <f>'Verbrauch je Träger 2050 var.'!I142-'Energiebedarf Sek.stahl var.'!I63-('Verbrauch je Träger 2019'!J143-'Energiebedarf Sek.stahl 2019'!I27)</f>
        <v>499.81143583326912</v>
      </c>
    </row>
    <row r="65" spans="3:9" x14ac:dyDescent="0.25">
      <c r="C65" s="9" t="str">
        <f t="shared" si="0"/>
        <v>Slovakia</v>
      </c>
      <c r="D65" s="9" t="str">
        <f t="shared" si="0"/>
        <v>Kosice</v>
      </c>
      <c r="E65" s="56">
        <f>'Verbrauch je Träger 2050 var.'!E143-'Energiebedarf Sek.stahl var.'!E64-('Verbrauch je Träger 2019'!F144-'Energiebedarf Sek.stahl 2019'!E28)</f>
        <v>-7088.9197778483012</v>
      </c>
      <c r="F65" s="60">
        <f>'Verbrauch je Träger 2050 var.'!F143-'Energiebedarf Sek.stahl var.'!F64-('Verbrauch je Träger 2019'!G144-'Energiebedarf Sek.stahl 2019'!F28)</f>
        <v>-8643.2494255791789</v>
      </c>
      <c r="G65" s="57">
        <f>'Verbrauch je Träger 2050 var.'!G143-'Energiebedarf Sek.stahl var.'!G64-('Verbrauch je Träger 2019'!H144-'Energiebedarf Sek.stahl 2019'!G28)</f>
        <v>-1791.0927937184988</v>
      </c>
      <c r="H65" s="59">
        <f>'Verbrauch je Träger 2050 var.'!H143-'Energiebedarf Sek.stahl var.'!H64-('Verbrauch je Träger 2019'!I144-'Energiebedarf Sek.stahl 2019'!H28)</f>
        <v>2414.3343446524923</v>
      </c>
      <c r="I65" s="58">
        <f>'Verbrauch je Träger 2050 var.'!I143-'Energiebedarf Sek.stahl var.'!I64-('Verbrauch je Träger 2019'!J144-'Energiebedarf Sek.stahl 2019'!I28)</f>
        <v>1097.1470542681518</v>
      </c>
    </row>
    <row r="66" spans="3:9" x14ac:dyDescent="0.25">
      <c r="C66" s="9" t="str">
        <f t="shared" si="0"/>
        <v>Spain</v>
      </c>
      <c r="D66" s="9" t="str">
        <f t="shared" si="0"/>
        <v>Gijon</v>
      </c>
      <c r="E66" s="56">
        <f>'Verbrauch je Träger 2050 var.'!E144-'Energiebedarf Sek.stahl var.'!E65-('Verbrauch je Träger 2019'!F145-'Energiebedarf Sek.stahl 2019'!E29)</f>
        <v>-3741.3743271977137</v>
      </c>
      <c r="F66" s="60">
        <f>'Verbrauch je Träger 2050 var.'!F144-'Energiebedarf Sek.stahl var.'!F65-('Verbrauch je Träger 2019'!G145-'Energiebedarf Sek.stahl 2019'!F29)</f>
        <v>-4561.7149746112336</v>
      </c>
      <c r="G66" s="57">
        <f>'Verbrauch je Träger 2050 var.'!G144-'Energiebedarf Sek.stahl var.'!G65-('Verbrauch je Träger 2019'!H145-'Energiebedarf Sek.stahl 2019'!G29)</f>
        <v>-945.29897446254154</v>
      </c>
      <c r="H66" s="59">
        <f>'Verbrauch je Träger 2050 var.'!H144-'Energiebedarf Sek.stahl var.'!H65-('Verbrauch je Träger 2019'!I145-'Energiebedarf Sek.stahl 2019'!H29)</f>
        <v>1274.2320152332595</v>
      </c>
      <c r="I66" s="58">
        <f>'Verbrauch je Träger 2050 var.'!I144-'Energiebedarf Sek.stahl var.'!I65-('Verbrauch je Träger 2019'!J145-'Energiebedarf Sek.stahl 2019'!I29)</f>
        <v>579.04983419707969</v>
      </c>
    </row>
    <row r="67" spans="3:9" x14ac:dyDescent="0.25">
      <c r="C67" s="9" t="str">
        <f t="shared" si="0"/>
        <v>Spain</v>
      </c>
      <c r="D67" s="9" t="str">
        <f t="shared" si="0"/>
        <v>Aviles</v>
      </c>
      <c r="E67" s="56">
        <f>'Verbrauch je Träger 2050 var.'!E145-'Energiebedarf Sek.stahl var.'!E66-('Verbrauch je Träger 2019'!F146-'Energiebedarf Sek.stahl 2019'!E30)</f>
        <v>-3741.3743271977137</v>
      </c>
      <c r="F67" s="60">
        <f>'Verbrauch je Träger 2050 var.'!F145-'Energiebedarf Sek.stahl var.'!F66-('Verbrauch je Träger 2019'!G146-'Energiebedarf Sek.stahl 2019'!F30)</f>
        <v>-4561.7149746112336</v>
      </c>
      <c r="G67" s="57">
        <f>'Verbrauch je Träger 2050 var.'!G145-'Energiebedarf Sek.stahl var.'!G66-('Verbrauch je Träger 2019'!H146-'Energiebedarf Sek.stahl 2019'!G30)</f>
        <v>-945.29897446254154</v>
      </c>
      <c r="H67" s="59">
        <f>'Verbrauch je Träger 2050 var.'!H145-'Energiebedarf Sek.stahl var.'!H66-('Verbrauch je Träger 2019'!I146-'Energiebedarf Sek.stahl 2019'!H30)</f>
        <v>1274.2320152332595</v>
      </c>
      <c r="I67" s="58">
        <f>'Verbrauch je Träger 2050 var.'!I145-'Energiebedarf Sek.stahl var.'!I66-('Verbrauch je Träger 2019'!J146-'Energiebedarf Sek.stahl 2019'!I30)</f>
        <v>579.04983419707969</v>
      </c>
    </row>
    <row r="68" spans="3:9" x14ac:dyDescent="0.25">
      <c r="C68" s="9" t="str">
        <f t="shared" si="0"/>
        <v>Sweden</v>
      </c>
      <c r="D68" s="9" t="str">
        <f t="shared" si="0"/>
        <v>Lulea</v>
      </c>
      <c r="E68" s="56">
        <f>'Verbrauch je Träger 2050 var.'!E146-'Energiebedarf Sek.stahl var.'!E67-('Verbrauch je Träger 2019'!F147-'Energiebedarf Sek.stahl 2019'!E31)</f>
        <v>-3623.2256642335751</v>
      </c>
      <c r="F68" s="60">
        <f>'Verbrauch je Träger 2050 var.'!F146-'Energiebedarf Sek.stahl var.'!F67-('Verbrauch je Träger 2019'!G147-'Energiebedarf Sek.stahl 2019'!F31)</f>
        <v>-4417.6608175182473</v>
      </c>
      <c r="G68" s="57">
        <f>'Verbrauch je Träger 2050 var.'!G146-'Energiebedarf Sek.stahl var.'!G67-('Verbrauch je Träger 2019'!H147-'Energiebedarf Sek.stahl 2019'!G31)</f>
        <v>-915.4474279005658</v>
      </c>
      <c r="H68" s="59">
        <f>'Verbrauch je Träger 2050 var.'!H146-'Energiebedarf Sek.stahl var.'!H67-('Verbrauch je Träger 2019'!I147-'Energiebedarf Sek.stahl 2019'!H31)</f>
        <v>1233.9931094890517</v>
      </c>
      <c r="I68" s="58">
        <f>'Verbrauch je Träger 2050 var.'!I146-'Energiebedarf Sek.stahl var.'!I67-('Verbrauch je Träger 2019'!J147-'Energiebedarf Sek.stahl 2019'!I31)</f>
        <v>560.76404995927805</v>
      </c>
    </row>
    <row r="69" spans="3:9" x14ac:dyDescent="0.25">
      <c r="C69" s="9" t="str">
        <f t="shared" si="0"/>
        <v>Sweden</v>
      </c>
      <c r="D69" s="9" t="str">
        <f t="shared" si="0"/>
        <v>Oxeloesund</v>
      </c>
      <c r="E69" s="56">
        <f>'Verbrauch je Träger 2050 var.'!E147-'Energiebedarf Sek.stahl var.'!E68-('Verbrauch je Träger 2019'!F148-'Energiebedarf Sek.stahl 2019'!E32)</f>
        <v>-2362.9732592827677</v>
      </c>
      <c r="F69" s="60">
        <f>'Verbrauch je Träger 2050 var.'!F147-'Energiebedarf Sek.stahl var.'!F68-('Verbrauch je Träger 2019'!G148-'Energiebedarf Sek.stahl 2019'!F32)</f>
        <v>-2881.0831418597263</v>
      </c>
      <c r="G69" s="57">
        <f>'Verbrauch je Träger 2050 var.'!G147-'Energiebedarf Sek.stahl var.'!G68-('Verbrauch je Träger 2019'!H148-'Energiebedarf Sek.stahl 2019'!G32)</f>
        <v>-597.03093123949975</v>
      </c>
      <c r="H69" s="59">
        <f>'Verbrauch je Träger 2050 var.'!H147-'Energiebedarf Sek.stahl var.'!H68-('Verbrauch je Träger 2019'!I148-'Energiebedarf Sek.stahl 2019'!H32)</f>
        <v>804.77811488416319</v>
      </c>
      <c r="I69" s="58">
        <f>'Verbrauch je Träger 2050 var.'!I147-'Energiebedarf Sek.stahl var.'!I68-('Verbrauch je Träger 2019'!J148-'Energiebedarf Sek.stahl 2019'!I32)</f>
        <v>365.71568475605045</v>
      </c>
    </row>
    <row r="70" spans="3:9" x14ac:dyDescent="0.25">
      <c r="C70" s="9" t="str">
        <f t="shared" si="0"/>
        <v>United Kingdom</v>
      </c>
      <c r="D70" s="9" t="str">
        <f t="shared" si="0"/>
        <v>Port Talbot</v>
      </c>
      <c r="E70" s="56">
        <f>'Verbrauch je Träger 2050 var.'!E148-'Energiebedarf Sek.stahl var.'!E69-('Verbrauch je Träger 2019'!F149-'Energiebedarf Sek.stahl 2019'!E33)</f>
        <v>-5962.5691909235165</v>
      </c>
      <c r="F70" s="60">
        <f>'Verbrauch je Träger 2050 var.'!F148-'Energiebedarf Sek.stahl var.'!F69-('Verbrauch je Träger 2019'!G149-'Energiebedarf Sek.stahl 2019'!F33)</f>
        <v>-7269.9331279593789</v>
      </c>
      <c r="G70" s="57">
        <f>'Verbrauch je Träger 2050 var.'!G148-'Energiebedarf Sek.stahl var.'!G69-('Verbrauch je Träger 2019'!H149-'Energiebedarf Sek.stahl 2019'!G33)</f>
        <v>-1506.508049827672</v>
      </c>
      <c r="H70" s="59">
        <f>'Verbrauch je Träger 2050 var.'!H148-'Energiebedarf Sek.stahl var.'!H69-('Verbrauch je Träger 2019'!I149-'Energiebedarf Sek.stahl 2019'!H33)</f>
        <v>2030.7234432243713</v>
      </c>
      <c r="I70" s="58">
        <f>'Verbrauch je Träger 2050 var.'!I148-'Energiebedarf Sek.stahl var.'!I69-('Verbrauch je Träger 2019'!J149-'Energiebedarf Sek.stahl 2019'!I33)</f>
        <v>922.822577867767</v>
      </c>
    </row>
    <row r="71" spans="3:9" x14ac:dyDescent="0.25">
      <c r="C71" s="9" t="str">
        <f t="shared" si="0"/>
        <v>United Kingdom</v>
      </c>
      <c r="D71" s="9" t="str">
        <f t="shared" si="0"/>
        <v>Scunthorpe</v>
      </c>
      <c r="E71" s="56">
        <f>'Verbrauch je Träger 2050 var.'!E149-'Energiebedarf Sek.stahl var.'!E70-('Verbrauch je Träger 2019'!F150-'Energiebedarf Sek.stahl 2019'!E34)</f>
        <v>-4410.8834173278301</v>
      </c>
      <c r="F71" s="60">
        <f>'Verbrauch je Träger 2050 var.'!F149-'Energiebedarf Sek.stahl var.'!F70-('Verbrauch je Träger 2019'!G150-'Energiebedarf Sek.stahl 2019'!F34)</f>
        <v>-5378.0218648048221</v>
      </c>
      <c r="G71" s="57">
        <f>'Verbrauch je Träger 2050 var.'!G149-'Energiebedarf Sek.stahl var.'!G70-('Verbrauch je Träger 2019'!H150-'Energiebedarf Sek.stahl 2019'!G34)</f>
        <v>-1114.4577383137339</v>
      </c>
      <c r="H71" s="59">
        <f>'Verbrauch je Träger 2050 var.'!H149-'Energiebedarf Sek.stahl var.'!H70-('Verbrauch je Träger 2019'!I150-'Energiebedarf Sek.stahl 2019'!H34)</f>
        <v>1502.2524811171061</v>
      </c>
      <c r="I71" s="58">
        <f>'Verbrauch je Träger 2050 var.'!I149-'Energiebedarf Sek.stahl var.'!I70-('Verbrauch je Träger 2019'!J150-'Energiebedarf Sek.stahl 2019'!I34)</f>
        <v>682.66927821129502</v>
      </c>
    </row>
    <row r="72" spans="3:9" x14ac:dyDescent="0.25">
      <c r="G72" t="s">
        <v>127</v>
      </c>
    </row>
    <row r="74" spans="3:9" ht="42" customHeight="1" x14ac:dyDescent="0.35">
      <c r="C74" s="83" t="s">
        <v>140</v>
      </c>
      <c r="D74" s="83"/>
      <c r="E74" s="83"/>
      <c r="F74" s="83"/>
      <c r="G74" s="83"/>
      <c r="H74" s="83"/>
      <c r="I74" s="83"/>
    </row>
    <row r="76" spans="3:9" ht="15.75" x14ac:dyDescent="0.25">
      <c r="E76" s="91" t="s">
        <v>47</v>
      </c>
      <c r="F76" s="91"/>
      <c r="G76" s="91" t="s">
        <v>43</v>
      </c>
      <c r="H76" s="91"/>
      <c r="I76" s="91"/>
    </row>
    <row r="77" spans="3:9" x14ac:dyDescent="0.25">
      <c r="C77" s="17" t="s">
        <v>57</v>
      </c>
      <c r="D77" s="17" t="s">
        <v>58</v>
      </c>
      <c r="E77" s="75" t="str">
        <f>Studienliste!$F$17</f>
        <v>ISI-05 13</v>
      </c>
      <c r="F77" s="76" t="s">
        <v>51</v>
      </c>
      <c r="G77" s="77" t="str">
        <f>Studienliste!$F$10</f>
        <v>OTTO-01 17</v>
      </c>
      <c r="H77" s="78" t="str">
        <f>Studienliste!$F$8</f>
        <v>TUD-02 20</v>
      </c>
      <c r="I77" s="79" t="str">
        <f>F77</f>
        <v>anderes Projekt</v>
      </c>
    </row>
    <row r="78" spans="3:9" x14ac:dyDescent="0.25">
      <c r="C78" s="9" t="str">
        <f t="shared" ref="C78:D106" si="1">C7</f>
        <v>Austria</v>
      </c>
      <c r="D78" s="9" t="str">
        <f t="shared" si="1"/>
        <v>Donawitz</v>
      </c>
      <c r="E78" s="56">
        <f>'Verbrauch je Träger 2050 var.'!E121-'Energiebedarf Sek.stahl var.'!E77-('Verbrauch je Träger 2019'!F122-'Energiebedarf Sek.stahl 2019'!E6)</f>
        <v>-6720.0417574992061</v>
      </c>
      <c r="F78" s="60">
        <f>'Verbrauch je Träger 2050 var.'!F121-'Energiebedarf Sek.stahl var.'!F77-('Verbrauch je Träger 2019'!G122-'Energiebedarf Sek.stahl 2019'!F6)</f>
        <v>-8193.4905289622347</v>
      </c>
      <c r="G78" s="57">
        <f>'Verbrauch je Träger 2050 var.'!G121-'Energiebedarf Sek.stahl var.'!G77-('Verbrauch je Träger 2019'!H122-'Energiebedarf Sek.stahl 2019'!G6)</f>
        <v>-2261.3225557893702</v>
      </c>
      <c r="H78" s="59">
        <f>'Verbrauch je Träger 2050 var.'!H121-'Energiebedarf Sek.stahl var.'!H77-('Verbrauch je Träger 2019'!I122-'Energiebedarf Sek.stahl 2019'!H6)</f>
        <v>1433.2286633068852</v>
      </c>
      <c r="I78" s="58">
        <f>'Verbrauch je Träger 2050 var.'!I121-'Energiebedarf Sek.stahl var.'!I77-('Verbrauch je Träger 2019'!J122-'Energiebedarf Sek.stahl 2019'!I6)</f>
        <v>388.5035889601204</v>
      </c>
    </row>
    <row r="79" spans="3:9" x14ac:dyDescent="0.25">
      <c r="C79" s="9" t="str">
        <f t="shared" si="1"/>
        <v>Austria</v>
      </c>
      <c r="D79" s="9" t="str">
        <f t="shared" si="1"/>
        <v>Linz</v>
      </c>
      <c r="E79" s="56">
        <f>'Verbrauch je Träger 2050 var.'!E122-'Energiebedarf Sek.stahl var.'!E78-('Verbrauch je Träger 2019'!F123-'Energiebedarf Sek.stahl 2019'!E7)</f>
        <v>-6720.0417574992061</v>
      </c>
      <c r="F79" s="60">
        <f>'Verbrauch je Träger 2050 var.'!F122-'Energiebedarf Sek.stahl var.'!F78-('Verbrauch je Träger 2019'!G123-'Energiebedarf Sek.stahl 2019'!F7)</f>
        <v>-8193.4905289622347</v>
      </c>
      <c r="G79" s="57">
        <f>'Verbrauch je Träger 2050 var.'!G122-'Energiebedarf Sek.stahl var.'!G78-('Verbrauch je Träger 2019'!H123-'Energiebedarf Sek.stahl 2019'!G7)</f>
        <v>-2261.3225557893702</v>
      </c>
      <c r="H79" s="59">
        <f>'Verbrauch je Träger 2050 var.'!H122-'Energiebedarf Sek.stahl var.'!H78-('Verbrauch je Träger 2019'!I123-'Energiebedarf Sek.stahl 2019'!H7)</f>
        <v>1433.2286633068852</v>
      </c>
      <c r="I79" s="58">
        <f>'Verbrauch je Träger 2050 var.'!I122-'Energiebedarf Sek.stahl var.'!I78-('Verbrauch je Träger 2019'!J123-'Energiebedarf Sek.stahl 2019'!I7)</f>
        <v>388.5035889601204</v>
      </c>
    </row>
    <row r="80" spans="3:9" x14ac:dyDescent="0.25">
      <c r="C80" s="9" t="str">
        <f t="shared" si="1"/>
        <v>Belgium</v>
      </c>
      <c r="D80" s="9" t="str">
        <f t="shared" si="1"/>
        <v>Ghent</v>
      </c>
      <c r="E80" s="56">
        <f>'Verbrauch je Träger 2050 var.'!E123-'Energiebedarf Sek.stahl var.'!E79-('Verbrauch je Träger 2019'!F124-'Energiebedarf Sek.stahl 2019'!E8)</f>
        <v>-9706.9248816248801</v>
      </c>
      <c r="F80" s="60">
        <f>'Verbrauch je Träger 2050 var.'!F123-'Energiebedarf Sek.stahl var.'!F79-('Verbrauch je Träger 2019'!G124-'Energiebedarf Sek.stahl 2019'!F8)</f>
        <v>-11835.283165344337</v>
      </c>
      <c r="G80" s="57">
        <f>'Verbrauch je Träger 2050 var.'!G123-'Energiebedarf Sek.stahl var.'!G79-('Verbrauch je Träger 2019'!H124-'Energiebedarf Sek.stahl 2019'!G8)</f>
        <v>-3266.4213965152594</v>
      </c>
      <c r="H80" s="59">
        <f>'Verbrauch je Träger 2050 var.'!H123-'Energiebedarf Sek.stahl var.'!H79-('Verbrauch je Träger 2019'!I124-'Energiebedarf Sek.stahl 2019'!H8)</f>
        <v>2070.2613874960316</v>
      </c>
      <c r="I80" s="58">
        <f>'Verbrauch je Träger 2050 var.'!I123-'Energiebedarf Sek.stahl var.'!I79-('Verbrauch je Träger 2019'!J124-'Energiebedarf Sek.stahl 2019'!I8)</f>
        <v>561.18329176587577</v>
      </c>
    </row>
    <row r="81" spans="3:9" x14ac:dyDescent="0.25">
      <c r="C81" s="9" t="str">
        <f t="shared" si="1"/>
        <v>Czech Republic</v>
      </c>
      <c r="D81" s="9" t="str">
        <f t="shared" si="1"/>
        <v>Trinec</v>
      </c>
      <c r="E81" s="56">
        <f>'Verbrauch je Träger 2050 var.'!E124-'Energiebedarf Sek.stahl var.'!E80-('Verbrauch je Träger 2019'!F125-'Energiebedarf Sek.stahl 2019'!E9)</f>
        <v>-4600.5480677499199</v>
      </c>
      <c r="F81" s="60">
        <f>'Verbrauch je Träger 2050 var.'!F124-'Energiebedarf Sek.stahl var.'!F80-('Verbrauch je Träger 2019'!G125-'Energiebedarf Sek.stahl 2019'!F9)</f>
        <v>-5609.2727368962233</v>
      </c>
      <c r="G81" s="57">
        <f>'Verbrauch je Träger 2050 var.'!G124-'Energiebedarf Sek.stahl var.'!G80-('Verbrauch je Träger 2019'!H125-'Energiebedarf Sek.stahl 2019'!G9)</f>
        <v>-1548.1039389355819</v>
      </c>
      <c r="H81" s="59">
        <f>'Verbrauch je Träger 2050 var.'!H124-'Energiebedarf Sek.stahl var.'!H80-('Verbrauch je Träger 2019'!I125-'Energiebedarf Sek.stahl 2019'!H9)</f>
        <v>981.18993833068816</v>
      </c>
      <c r="I81" s="58">
        <f>'Verbrauch je Träger 2050 var.'!I124-'Energiebedarf Sek.stahl var.'!I80-('Verbrauch je Träger 2019'!J125-'Energiebedarf Sek.stahl 2019'!I9)</f>
        <v>265.96998947362454</v>
      </c>
    </row>
    <row r="82" spans="3:9" x14ac:dyDescent="0.25">
      <c r="C82" s="9" t="str">
        <f t="shared" si="1"/>
        <v>Finland</v>
      </c>
      <c r="D82" s="9" t="str">
        <f t="shared" si="1"/>
        <v>Raahe</v>
      </c>
      <c r="E82" s="56">
        <f>'Verbrauch je Träger 2050 var.'!E125-'Energiebedarf Sek.stahl var.'!E81-('Verbrauch je Träger 2019'!F126-'Energiebedarf Sek.stahl 2019'!E10)</f>
        <v>-4630.8265490320537</v>
      </c>
      <c r="F82" s="60">
        <f>'Verbrauch je Träger 2050 var.'!F125-'Energiebedarf Sek.stahl var.'!F81-('Verbrauch je Träger 2019'!G126-'Energiebedarf Sek.stahl 2019'!F10)</f>
        <v>-5646.1901339257383</v>
      </c>
      <c r="G82" s="57">
        <f>'Verbrauch je Träger 2050 var.'!G125-'Energiebedarf Sek.stahl var.'!G81-('Verbrauch je Träger 2019'!H126-'Energiebedarf Sek.stahl 2019'!G10)</f>
        <v>-1558.2927763192074</v>
      </c>
      <c r="H82" s="59">
        <f>'Verbrauch je Träger 2050 var.'!H125-'Energiebedarf Sek.stahl var.'!H81-('Verbrauch je Träger 2019'!I126-'Energiebedarf Sek.stahl 2019'!H10)</f>
        <v>987.6476344017774</v>
      </c>
      <c r="I82" s="58">
        <f>'Verbrauch je Träger 2050 var.'!I125-'Energiebedarf Sek.stahl var.'!I81-('Verbrauch je Träger 2019'!J126-'Energiebedarf Sek.stahl 2019'!I10)</f>
        <v>267.72046946628961</v>
      </c>
    </row>
    <row r="83" spans="3:9" x14ac:dyDescent="0.25">
      <c r="C83" s="9" t="str">
        <f t="shared" si="1"/>
        <v>France</v>
      </c>
      <c r="D83" s="9" t="str">
        <f t="shared" si="1"/>
        <v>Fos-Sur-Mer</v>
      </c>
      <c r="E83" s="56">
        <f>'Verbrauch je Träger 2050 var.'!E126-'Energiebedarf Sek.stahl var.'!E82-('Verbrauch je Träger 2019'!F127-'Energiebedarf Sek.stahl 2019'!E11)</f>
        <v>-6679.0767534116148</v>
      </c>
      <c r="F83" s="60">
        <f>'Verbrauch je Träger 2050 var.'!F126-'Energiebedarf Sek.stahl var.'!F82-('Verbrauch je Träger 2019'!G127-'Energiebedarf Sek.stahl 2019'!F11)</f>
        <v>-8143.5434623928904</v>
      </c>
      <c r="G83" s="57">
        <f>'Verbrauch je Träger 2050 var.'!G126-'Energiebedarf Sek.stahl var.'!G82-('Verbrauch je Träger 2019'!H127-'Energiebedarf Sek.stahl 2019'!G11)</f>
        <v>-2247.5376581527016</v>
      </c>
      <c r="H83" s="59">
        <f>'Verbrauch je Träger 2050 var.'!H126-'Energiebedarf Sek.stahl var.'!H82-('Verbrauch je Träger 2019'!I127-'Energiebedarf Sek.stahl 2019'!H11)</f>
        <v>1424.4917803871776</v>
      </c>
      <c r="I83" s="58">
        <f>'Verbrauch je Träger 2050 var.'!I126-'Energiebedarf Sek.stahl var.'!I82-('Verbrauch je Träger 2019'!J127-'Energiebedarf Sek.stahl 2019'!I11)</f>
        <v>386.13529249945714</v>
      </c>
    </row>
    <row r="84" spans="3:9" x14ac:dyDescent="0.25">
      <c r="C84" s="9" t="str">
        <f t="shared" si="1"/>
        <v>France</v>
      </c>
      <c r="D84" s="9" t="str">
        <f t="shared" si="1"/>
        <v>Dunkerque</v>
      </c>
      <c r="E84" s="56">
        <f>'Verbrauch je Träger 2050 var.'!E127-'Energiebedarf Sek.stahl var.'!E83-('Verbrauch je Träger 2019'!F128-'Energiebedarf Sek.stahl 2019'!E12)</f>
        <v>-12200.446869565218</v>
      </c>
      <c r="F84" s="60">
        <f>'Verbrauch je Träger 2050 var.'!F127-'Energiebedarf Sek.stahl var.'!F83-('Verbrauch je Träger 2019'!G128-'Energiebedarf Sek.stahl 2019'!F12)</f>
        <v>-14875.539391304348</v>
      </c>
      <c r="G84" s="57">
        <f>'Verbrauch je Träger 2050 var.'!G127-'Energiebedarf Sek.stahl var.'!G83-('Verbrauch je Träger 2019'!H128-'Energiebedarf Sek.stahl 2019'!G12)</f>
        <v>-4105.5021222256019</v>
      </c>
      <c r="H84" s="59">
        <f>'Verbrauch je Träger 2050 var.'!H127-'Energiebedarf Sek.stahl var.'!H83-('Verbrauch je Träger 2019'!I128-'Energiebedarf Sek.stahl 2019'!H12)</f>
        <v>2602.0716521739141</v>
      </c>
      <c r="I84" s="58">
        <f>'Verbrauch je Träger 2050 var.'!I127-'Energiebedarf Sek.stahl var.'!I83-('Verbrauch je Träger 2019'!J128-'Energiebedarf Sek.stahl 2019'!I12)</f>
        <v>705.34046763234073</v>
      </c>
    </row>
    <row r="85" spans="3:9" x14ac:dyDescent="0.25">
      <c r="C85" s="9" t="str">
        <f t="shared" si="1"/>
        <v>Germany</v>
      </c>
      <c r="D85" s="9" t="str">
        <f t="shared" si="1"/>
        <v>Bremen</v>
      </c>
      <c r="E85" s="56">
        <f>'Verbrauch je Träger 2050 var.'!E128-'Energiebedarf Sek.stahl var.'!E84-('Verbrauch je Träger 2019'!F129-'Energiebedarf Sek.stahl 2019'!E13)</f>
        <v>-5877.5875430022206</v>
      </c>
      <c r="F85" s="60">
        <f>'Verbrauch je Träger 2050 var.'!F128-'Energiebedarf Sek.stahl var.'!F84-('Verbrauch je Träger 2019'!G129-'Energiebedarf Sek.stahl 2019'!F13)</f>
        <v>-7166.3182469057438</v>
      </c>
      <c r="G85" s="57">
        <f>'Verbrauch je Träger 2050 var.'!G128-'Energiebedarf Sek.stahl var.'!G84-('Verbrauch je Träger 2019'!H129-'Energiebedarf Sek.stahl 2019'!G13)</f>
        <v>-1977.8331391743768</v>
      </c>
      <c r="H85" s="59">
        <f>'Verbrauch je Träger 2050 var.'!H128-'Energiebedarf Sek.stahl var.'!H84-('Verbrauch je Träger 2019'!I129-'Energiebedarf Sek.stahl 2019'!H13)</f>
        <v>1253.5527667407168</v>
      </c>
      <c r="I85" s="58">
        <f>'Verbrauch je Träger 2050 var.'!I128-'Energiebedarf Sek.stahl var.'!I84-('Verbrauch je Träger 2019'!J129-'Energiebedarf Sek.stahl 2019'!I13)</f>
        <v>339.7990573995221</v>
      </c>
    </row>
    <row r="86" spans="3:9" x14ac:dyDescent="0.25">
      <c r="C86" s="9" t="str">
        <f t="shared" si="1"/>
        <v>Germany</v>
      </c>
      <c r="D86" s="9" t="str">
        <f t="shared" si="1"/>
        <v>Voelklingen</v>
      </c>
      <c r="E86" s="56">
        <f>'Verbrauch je Träger 2050 var.'!E129-'Energiebedarf Sek.stahl var.'!E85-('Verbrauch je Träger 2019'!F130-'Energiebedarf Sek.stahl 2019'!E14)</f>
        <v>-4954.984407464297</v>
      </c>
      <c r="F86" s="60">
        <f>'Verbrauch je Träger 2050 var.'!F129-'Energiebedarf Sek.stahl var.'!F85-('Verbrauch je Träger 2019'!G130-'Energiebedarf Sek.stahl 2019'!F14)</f>
        <v>-6041.4234433005386</v>
      </c>
      <c r="G86" s="57">
        <f>'Verbrauch je Träger 2050 var.'!G129-'Energiebedarf Sek.stahl var.'!G85-('Verbrauch je Träger 2019'!H130-'Energiebedarf Sek.stahl 2019'!G14)</f>
        <v>-1667.373270661551</v>
      </c>
      <c r="H86" s="59">
        <f>'Verbrauch je Träger 2050 var.'!H129-'Energiebedarf Sek.stahl var.'!H85-('Verbrauch je Träger 2019'!I130-'Energiebedarf Sek.stahl 2019'!H14)</f>
        <v>1056.7829688099009</v>
      </c>
      <c r="I86" s="58">
        <f>'Verbrauch je Träger 2050 var.'!I129-'Energiebedarf Sek.stahl var.'!I85-('Verbrauch je Träger 2019'!J130-'Energiebedarf Sek.stahl 2019'!I14)</f>
        <v>286.46090232893039</v>
      </c>
    </row>
    <row r="87" spans="3:9" x14ac:dyDescent="0.25">
      <c r="C87" s="9" t="str">
        <f t="shared" si="1"/>
        <v>Germany</v>
      </c>
      <c r="D87" s="9" t="str">
        <f t="shared" si="1"/>
        <v>Eisenhuettenstadt</v>
      </c>
      <c r="E87" s="56">
        <f>'Verbrauch je Träger 2050 var.'!E130-'Energiebedarf Sek.stahl var.'!E86-('Verbrauch je Träger 2019'!F131-'Energiebedarf Sek.stahl 2019'!E15)</f>
        <v>-3829.337338622659</v>
      </c>
      <c r="F87" s="60">
        <f>'Verbrauch je Träger 2050 var.'!F130-'Energiebedarf Sek.stahl var.'!F86-('Verbrauch je Träger 2019'!G131-'Energiebedarf Sek.stahl 2019'!F15)</f>
        <v>-4668.9649184385908</v>
      </c>
      <c r="G87" s="57">
        <f>'Verbrauch je Träger 2050 var.'!G130-'Energiebedarf Sek.stahl var.'!G86-('Verbrauch je Träger 2019'!H131-'Energiebedarf Sek.stahl 2019'!G15)</f>
        <v>-1288.5882573408821</v>
      </c>
      <c r="H87" s="59">
        <f>'Verbrauch je Träger 2050 var.'!H130-'Energiebedarf Sek.stahl var.'!H86-('Verbrauch je Träger 2019'!I131-'Energiebedarf Sek.stahl 2019'!H15)</f>
        <v>816.70862075531477</v>
      </c>
      <c r="I87" s="58">
        <f>'Verbrauch je Träger 2050 var.'!I130-'Energiebedarf Sek.stahl var.'!I86-('Verbrauch je Träger 2019'!J131-'Energiebedarf Sek.stahl 2019'!I15)</f>
        <v>221.38423436635458</v>
      </c>
    </row>
    <row r="88" spans="3:9" x14ac:dyDescent="0.25">
      <c r="C88" s="9" t="str">
        <f t="shared" si="1"/>
        <v>Germany</v>
      </c>
      <c r="D88" s="9" t="str">
        <f t="shared" si="1"/>
        <v>Duisburg-Huckingen</v>
      </c>
      <c r="E88" s="56">
        <f>'Verbrauch je Träger 2050 var.'!E131-'Energiebedarf Sek.stahl var.'!E87-('Verbrauch je Träger 2019'!F132-'Energiebedarf Sek.stahl 2019'!E16)</f>
        <v>-8905.4356712154859</v>
      </c>
      <c r="F88" s="60">
        <f>'Verbrauch je Träger 2050 var.'!F131-'Energiebedarf Sek.stahl var.'!F87-('Verbrauch je Träger 2019'!G132-'Energiebedarf Sek.stahl 2019'!F16)</f>
        <v>-10858.057949857188</v>
      </c>
      <c r="G88" s="57">
        <f>'Verbrauch je Träger 2050 var.'!G131-'Energiebedarf Sek.stahl var.'!G87-('Verbrauch je Träger 2019'!H132-'Energiebedarf Sek.stahl 2019'!G16)</f>
        <v>-2996.7168775369337</v>
      </c>
      <c r="H88" s="59">
        <f>'Verbrauch je Träger 2050 var.'!H131-'Energiebedarf Sek.stahl var.'!H87-('Verbrauch je Träger 2019'!I132-'Energiebedarf Sek.stahl 2019'!H16)</f>
        <v>1899.3223738495708</v>
      </c>
      <c r="I88" s="58">
        <f>'Verbrauch je Träger 2050 var.'!I131-'Energiebedarf Sek.stahl var.'!I87-('Verbrauch je Träger 2019'!J132-'Energiebedarf Sek.stahl 2019'!I16)</f>
        <v>514.84705666593982</v>
      </c>
    </row>
    <row r="89" spans="3:9" x14ac:dyDescent="0.25">
      <c r="C89" s="9" t="str">
        <f t="shared" si="1"/>
        <v>Germany</v>
      </c>
      <c r="D89" s="9" t="str">
        <f t="shared" si="1"/>
        <v>Duisburg-Beeckerwerth</v>
      </c>
      <c r="E89" s="56">
        <f>'Verbrauch je Träger 2050 var.'!E132-'Energiebedarf Sek.stahl var.'!E88-('Verbrauch je Träger 2019'!F133-'Energiebedarf Sek.stahl 2019'!E17)</f>
        <v>-10686.522805458586</v>
      </c>
      <c r="F89" s="60">
        <f>'Verbrauch je Träger 2050 var.'!F132-'Energiebedarf Sek.stahl var.'!F88-('Verbrauch je Träger 2019'!G133-'Energiebedarf Sek.stahl 2019'!F17)</f>
        <v>-13029.669539828625</v>
      </c>
      <c r="G89" s="57">
        <f>'Verbrauch je Träger 2050 var.'!G132-'Energiebedarf Sek.stahl var.'!G88-('Verbrauch je Träger 2019'!H133-'Energiebedarf Sek.stahl 2019'!G17)</f>
        <v>-3596.060253044323</v>
      </c>
      <c r="H89" s="59">
        <f>'Verbrauch je Träger 2050 var.'!H132-'Energiebedarf Sek.stahl var.'!H88-('Verbrauch je Träger 2019'!I133-'Energiebedarf Sek.stahl 2019'!H17)</f>
        <v>2279.1868486194835</v>
      </c>
      <c r="I89" s="58">
        <f>'Verbrauch je Träger 2050 var.'!I132-'Energiebedarf Sek.stahl var.'!I88-('Verbrauch je Träger 2019'!J133-'Energiebedarf Sek.stahl 2019'!I17)</f>
        <v>617.8164679991296</v>
      </c>
    </row>
    <row r="90" spans="3:9" x14ac:dyDescent="0.25">
      <c r="C90" s="9" t="str">
        <f t="shared" si="1"/>
        <v>Germany</v>
      </c>
      <c r="D90" s="9" t="str">
        <f t="shared" si="1"/>
        <v>Salzgitter</v>
      </c>
      <c r="E90" s="56">
        <f>'Verbrauch je Träger 2050 var.'!E133-'Energiebedarf Sek.stahl var.'!E89-('Verbrauch je Träger 2019'!F134-'Energiebedarf Sek.stahl 2019'!E18)</f>
        <v>-8193.0008175182465</v>
      </c>
      <c r="F90" s="60">
        <f>'Verbrauch je Träger 2050 var.'!F133-'Energiebedarf Sek.stahl var.'!F89-('Verbrauch je Träger 2019'!G134-'Energiebedarf Sek.stahl 2019'!F18)</f>
        <v>-9989.4133138686138</v>
      </c>
      <c r="G90" s="57">
        <f>'Verbrauch je Träger 2050 var.'!G133-'Energiebedarf Sek.stahl var.'!G89-('Verbrauch je Träger 2019'!H134-'Energiebedarf Sek.stahl 2019'!G18)</f>
        <v>-2756.9795273339796</v>
      </c>
      <c r="H90" s="59">
        <f>'Verbrauch je Träger 2050 var.'!H133-'Energiebedarf Sek.stahl var.'!H89-('Verbrauch je Träger 2019'!I134-'Energiebedarf Sek.stahl 2019'!H18)</f>
        <v>1747.3765839416064</v>
      </c>
      <c r="I90" s="58">
        <f>'Verbrauch je Träger 2050 var.'!I133-'Energiebedarf Sek.stahl var.'!I89-('Verbrauch je Träger 2019'!J134-'Energiebedarf Sek.stahl 2019'!I18)</f>
        <v>473.65929213266827</v>
      </c>
    </row>
    <row r="91" spans="3:9" x14ac:dyDescent="0.25">
      <c r="C91" s="9" t="str">
        <f t="shared" si="1"/>
        <v>Germany</v>
      </c>
      <c r="D91" s="9" t="str">
        <f t="shared" si="1"/>
        <v>Dillingen</v>
      </c>
      <c r="E91" s="56">
        <f>'Verbrauch je Träger 2050 var.'!E134-'Energiebedarf Sek.stahl var.'!E90-('Verbrauch je Träger 2019'!F135-'Energiebedarf Sek.stahl 2019'!E19)</f>
        <v>-4157.057371323388</v>
      </c>
      <c r="F91" s="60">
        <f>'Verbrauch je Träger 2050 var.'!F134-'Energiebedarf Sek.stahl var.'!F90-('Verbrauch je Träger 2019'!G135-'Energiebedarf Sek.stahl 2019'!F19)</f>
        <v>-5068.5414509933344</v>
      </c>
      <c r="G91" s="57">
        <f>'Verbrauch je Träger 2050 var.'!G134-'Energiebedarf Sek.stahl var.'!G90-('Verbrauch je Träger 2019'!H135-'Energiebedarf Sek.stahl 2019'!G19)</f>
        <v>-1398.8674384342416</v>
      </c>
      <c r="H91" s="59">
        <f>'Verbrauch je Träger 2050 var.'!H134-'Energiebedarf Sek.stahl var.'!H90-('Verbrauch je Träger 2019'!I135-'Energiebedarf Sek.stahl 2019'!H19)</f>
        <v>886.60368411297986</v>
      </c>
      <c r="I91" s="58">
        <f>'Verbrauch je Träger 2050 var.'!I134-'Energiebedarf Sek.stahl var.'!I90-('Verbrauch je Träger 2019'!J135-'Energiebedarf Sek.stahl 2019'!I19)</f>
        <v>240.33060605166202</v>
      </c>
    </row>
    <row r="92" spans="3:9" x14ac:dyDescent="0.25">
      <c r="C92" s="9" t="str">
        <f t="shared" si="1"/>
        <v>Germany</v>
      </c>
      <c r="D92" s="9" t="str">
        <f t="shared" si="1"/>
        <v>Duisburg</v>
      </c>
      <c r="E92" s="56">
        <f>'Verbrauch je Träger 2050 var.'!E135-'Energiebedarf Sek.stahl var.'!E91-('Verbrauch je Träger 2019'!F136-'Energiebedarf Sek.stahl 2019'!E20)</f>
        <v>-1994.8175903522688</v>
      </c>
      <c r="F92" s="60">
        <f>'Verbrauch je Träger 2050 var.'!F135-'Energiebedarf Sek.stahl var.'!F91-('Verbrauch je Träger 2019'!G136-'Energiebedarf Sek.stahl 2019'!F20)</f>
        <v>-2432.2049807680105</v>
      </c>
      <c r="G92" s="57">
        <f>'Verbrauch je Träger 2050 var.'!G135-'Energiebedarf Sek.stahl var.'!G91-('Verbrauch je Träger 2019'!H136-'Energiebedarf Sek.stahl 2019'!G20)</f>
        <v>-671.26458056827323</v>
      </c>
      <c r="H92" s="59">
        <f>'Verbrauch je Träger 2050 var.'!H135-'Energiebedarf Sek.stahl var.'!H91-('Verbrauch je Träger 2019'!I136-'Energiebedarf Sek.stahl 2019'!H20)</f>
        <v>425.44821174230401</v>
      </c>
      <c r="I92" s="58">
        <f>'Verbrauch je Träger 2050 var.'!I135-'Energiebedarf Sek.stahl var.'!I91-('Verbrauch je Träger 2019'!J136-'Energiebedarf Sek.stahl 2019'!I20)</f>
        <v>115.32574069317093</v>
      </c>
    </row>
    <row r="93" spans="3:9" x14ac:dyDescent="0.25">
      <c r="C93" s="9" t="str">
        <f t="shared" si="1"/>
        <v>Germany</v>
      </c>
      <c r="D93" s="9" t="str">
        <f t="shared" si="1"/>
        <v>Duisburg-Bruckhausen</v>
      </c>
      <c r="E93" s="56">
        <f>'Verbrauch je Träger 2050 var.'!E136-'Energiebedarf Sek.stahl var.'!E92-('Verbrauch je Träger 2019'!F137-'Energiebedarf Sek.stahl 2019'!E21)</f>
        <v>-10686.522805458586</v>
      </c>
      <c r="F93" s="60">
        <f>'Verbrauch je Träger 2050 var.'!F136-'Energiebedarf Sek.stahl var.'!F92-('Verbrauch je Träger 2019'!G137-'Energiebedarf Sek.stahl 2019'!F21)</f>
        <v>-13029.669539828625</v>
      </c>
      <c r="G93" s="57">
        <f>'Verbrauch je Träger 2050 var.'!G136-'Energiebedarf Sek.stahl var.'!G92-('Verbrauch je Träger 2019'!H137-'Energiebedarf Sek.stahl 2019'!G21)</f>
        <v>-3596.060253044323</v>
      </c>
      <c r="H93" s="59">
        <f>'Verbrauch je Träger 2050 var.'!H136-'Energiebedarf Sek.stahl var.'!H92-('Verbrauch je Träger 2019'!I137-'Energiebedarf Sek.stahl 2019'!H21)</f>
        <v>2279.1868486194835</v>
      </c>
      <c r="I93" s="58">
        <f>'Verbrauch je Träger 2050 var.'!I136-'Energiebedarf Sek.stahl var.'!I92-('Verbrauch je Träger 2019'!J137-'Energiebedarf Sek.stahl 2019'!I21)</f>
        <v>617.8164679991296</v>
      </c>
    </row>
    <row r="94" spans="3:9" x14ac:dyDescent="0.25">
      <c r="C94" s="9" t="str">
        <f t="shared" si="1"/>
        <v>Hungaria</v>
      </c>
      <c r="D94" s="9" t="str">
        <f t="shared" si="1"/>
        <v>Dunauijvaros</v>
      </c>
      <c r="E94" s="56">
        <f>'Verbrauch je Träger 2050 var.'!E137-'Energiebedarf Sek.stahl var.'!E93-('Verbrauch je Träger 2019'!F138-'Energiebedarf Sek.stahl 2019'!E22)</f>
        <v>-2849.7394147889554</v>
      </c>
      <c r="F94" s="60">
        <f>'Verbrauch je Träger 2050 var.'!F137-'Energiebedarf Sek.stahl var.'!F93-('Verbrauch je Träger 2019'!G138-'Energiebedarf Sek.stahl 2019'!F22)</f>
        <v>-3474.5785439543001</v>
      </c>
      <c r="G94" s="57">
        <f>'Verbrauch je Träger 2050 var.'!G137-'Energiebedarf Sek.stahl var.'!G93-('Verbrauch je Träger 2019'!H138-'Energiebedarf Sek.stahl 2019'!G22)</f>
        <v>-958.94940081181903</v>
      </c>
      <c r="H94" s="59">
        <f>'Verbrauch je Träger 2050 var.'!H137-'Energiebedarf Sek.stahl var.'!H93-('Verbrauch je Träger 2019'!I138-'Energiebedarf Sek.stahl 2019'!H22)</f>
        <v>607.78315963186242</v>
      </c>
      <c r="I94" s="58">
        <f>'Verbrauch je Träger 2050 var.'!I137-'Energiebedarf Sek.stahl var.'!I93-('Verbrauch je Träger 2019'!J138-'Energiebedarf Sek.stahl 2019'!I22)</f>
        <v>164.75105813310074</v>
      </c>
    </row>
    <row r="95" spans="3:9" x14ac:dyDescent="0.25">
      <c r="C95" s="9" t="str">
        <f t="shared" si="1"/>
        <v>Italy</v>
      </c>
      <c r="D95" s="9" t="str">
        <f t="shared" si="1"/>
        <v>Taranto</v>
      </c>
      <c r="E95" s="56">
        <f>'Verbrauch je Träger 2050 var.'!E138-'Energiebedarf Sek.stahl var.'!E94-('Verbrauch je Träger 2019'!F139-'Energiebedarf Sek.stahl 2019'!E23)</f>
        <v>-15139.240641066326</v>
      </c>
      <c r="F95" s="60">
        <f>'Verbrauch je Träger 2050 var.'!F138-'Energiebedarf Sek.stahl var.'!F94-('Verbrauch je Träger 2019'!G139-'Energiebedarf Sek.stahl 2019'!F23)</f>
        <v>-18458.698514757216</v>
      </c>
      <c r="G95" s="57">
        <f>'Verbrauch je Träger 2050 var.'!G138-'Energiebedarf Sek.stahl var.'!G94-('Verbrauch je Träger 2019'!H139-'Energiebedarf Sek.stahl 2019'!G23)</f>
        <v>-5094.4186918127907</v>
      </c>
      <c r="H95" s="59">
        <f>'Verbrauch je Träger 2050 var.'!H138-'Energiebedarf Sek.stahl var.'!H94-('Verbrauch je Träger 2019'!I139-'Energiebedarf Sek.stahl 2019'!H23)</f>
        <v>3228.8480355442698</v>
      </c>
      <c r="I95" s="58">
        <f>'Verbrauch je Träger 2050 var.'!I138-'Energiebedarf Sek.stahl var.'!I94-('Verbrauch je Träger 2019'!J139-'Energiebedarf Sek.stahl 2019'!I23)</f>
        <v>875.2399963320986</v>
      </c>
    </row>
    <row r="96" spans="3:9" x14ac:dyDescent="0.25">
      <c r="C96" s="9" t="str">
        <f t="shared" si="1"/>
        <v>Netherlands</v>
      </c>
      <c r="D96" s="9" t="str">
        <f t="shared" si="1"/>
        <v>Ijmuiden</v>
      </c>
      <c r="E96" s="56">
        <f>'Verbrauch je Träger 2050 var.'!E139-'Energiebedarf Sek.stahl var.'!E95-('Verbrauch je Träger 2019'!F140-'Energiebedarf Sek.stahl 2019'!E24)</f>
        <v>-12138.108819866708</v>
      </c>
      <c r="F96" s="60">
        <f>'Verbrauch je Träger 2050 var.'!F139-'Energiebedarf Sek.stahl var.'!F95-('Verbrauch je Träger 2019'!G140-'Energiebedarf Sek.stahl 2019'!F24)</f>
        <v>-14799.532985655347</v>
      </c>
      <c r="G96" s="57">
        <f>'Verbrauch je Träger 2050 var.'!G139-'Energiebedarf Sek.stahl var.'!G95-('Verbrauch je Träger 2019'!H140-'Energiebedarf Sek.stahl 2019'!G24)</f>
        <v>-4084.5251040828443</v>
      </c>
      <c r="H96" s="59">
        <f>'Verbrauch je Träger 2050 var.'!H139-'Energiebedarf Sek.stahl var.'!H95-('Verbrauch je Träger 2019'!I140-'Energiebedarf Sek.stahl 2019'!H24)</f>
        <v>2588.7763955569644</v>
      </c>
      <c r="I96" s="58">
        <f>'Verbrauch je Träger 2050 var.'!I139-'Energiebedarf Sek.stahl var.'!I95-('Verbrauch je Träger 2019'!J140-'Energiebedarf Sek.stahl 2019'!I24)</f>
        <v>701.73653823567656</v>
      </c>
    </row>
    <row r="97" spans="3:9" x14ac:dyDescent="0.25">
      <c r="C97" s="9" t="str">
        <f t="shared" si="1"/>
        <v>Poland</v>
      </c>
      <c r="D97" s="9" t="str">
        <f t="shared" si="1"/>
        <v>Krakow</v>
      </c>
      <c r="E97" s="56">
        <f>'Verbrauch je Träger 2050 var.'!E140-'Energiebedarf Sek.stahl var.'!E96-('Verbrauch je Träger 2019'!F141-'Energiebedarf Sek.stahl 2019'!E25)</f>
        <v>-4853.46244081244</v>
      </c>
      <c r="F97" s="60">
        <f>'Verbrauch je Träger 2050 var.'!F140-'Energiebedarf Sek.stahl var.'!F96-('Verbrauch je Träger 2019'!G141-'Energiebedarf Sek.stahl 2019'!F25)</f>
        <v>-5917.6415826721686</v>
      </c>
      <c r="G97" s="57">
        <f>'Verbrauch je Träger 2050 var.'!G140-'Energiebedarf Sek.stahl var.'!G96-('Verbrauch je Träger 2019'!H141-'Energiebedarf Sek.stahl 2019'!G25)</f>
        <v>-1633.2106982576297</v>
      </c>
      <c r="H97" s="59">
        <f>'Verbrauch je Träger 2050 var.'!H140-'Energiebedarf Sek.stahl var.'!H96-('Verbrauch je Träger 2019'!I141-'Energiebedarf Sek.stahl 2019'!H25)</f>
        <v>1035.1306937480158</v>
      </c>
      <c r="I97" s="58">
        <f>'Verbrauch je Träger 2050 var.'!I140-'Energiebedarf Sek.stahl var.'!I96-('Verbrauch je Träger 2019'!J141-'Energiebedarf Sek.stahl 2019'!I25)</f>
        <v>280.59164588293788</v>
      </c>
    </row>
    <row r="98" spans="3:9" x14ac:dyDescent="0.25">
      <c r="C98" s="9" t="str">
        <f t="shared" si="1"/>
        <v>Poland</v>
      </c>
      <c r="D98" s="9" t="str">
        <f t="shared" si="1"/>
        <v>Dabrowa Gornicza</v>
      </c>
      <c r="E98" s="56">
        <f>'Verbrauch je Träger 2050 var.'!E141-'Energiebedarf Sek.stahl var.'!E97-('Verbrauch je Träger 2019'!F142-'Energiebedarf Sek.stahl 2019'!E26)</f>
        <v>-4853.46244081244</v>
      </c>
      <c r="F98" s="60">
        <f>'Verbrauch je Träger 2050 var.'!F141-'Energiebedarf Sek.stahl var.'!F97-('Verbrauch je Träger 2019'!G142-'Energiebedarf Sek.stahl 2019'!F26)</f>
        <v>-5917.6415826721686</v>
      </c>
      <c r="G98" s="57">
        <f>'Verbrauch je Träger 2050 var.'!G141-'Energiebedarf Sek.stahl var.'!G97-('Verbrauch je Träger 2019'!H142-'Energiebedarf Sek.stahl 2019'!G26)</f>
        <v>-1633.2106982576297</v>
      </c>
      <c r="H98" s="59">
        <f>'Verbrauch je Träger 2050 var.'!H141-'Energiebedarf Sek.stahl var.'!H97-('Verbrauch je Träger 2019'!I142-'Energiebedarf Sek.stahl 2019'!H26)</f>
        <v>1035.1306937480158</v>
      </c>
      <c r="I98" s="58">
        <f>'Verbrauch je Träger 2050 var.'!I141-'Energiebedarf Sek.stahl var.'!I97-('Verbrauch je Träger 2019'!J142-'Energiebedarf Sek.stahl 2019'!I26)</f>
        <v>280.59164588293788</v>
      </c>
    </row>
    <row r="99" spans="3:9" x14ac:dyDescent="0.25">
      <c r="C99" s="9" t="str">
        <f t="shared" si="1"/>
        <v>Romania</v>
      </c>
      <c r="D99" s="9" t="str">
        <f t="shared" si="1"/>
        <v>Galati</v>
      </c>
      <c r="E99" s="56">
        <f>'Verbrauch je Träger 2050 var.'!E142-'Energiebedarf Sek.stahl var.'!E98-('Verbrauch je Träger 2019'!F143-'Energiebedarf Sek.stahl 2019'!E27)</f>
        <v>-3651.2286251983487</v>
      </c>
      <c r="F99" s="60">
        <f>'Verbrauch je Träger 2050 var.'!F142-'Energiebedarf Sek.stahl var.'!F98-('Verbrauch je Träger 2019'!G143-'Energiebedarf Sek.stahl 2019'!F27)</f>
        <v>-4451.8037594414463</v>
      </c>
      <c r="G99" s="57">
        <f>'Verbrauch je Träger 2050 var.'!G142-'Energiebedarf Sek.stahl var.'!G98-('Verbrauch je Träger 2019'!H143-'Energiebedarf Sek.stahl 2019'!G27)</f>
        <v>-1228.6539197901434</v>
      </c>
      <c r="H99" s="59">
        <f>'Verbrauch je Träger 2050 var.'!H142-'Energiebedarf Sek.stahl var.'!H98-('Verbrauch je Träger 2019'!I143-'Energiebedarf Sek.stahl 2019'!H27)</f>
        <v>778.72217327832459</v>
      </c>
      <c r="I99" s="58">
        <f>'Verbrauch je Träger 2050 var.'!I142-'Energiebedarf Sek.stahl var.'!I98-('Verbrauch je Träger 2019'!J143-'Energiebedarf Sek.stahl 2019'!I27)</f>
        <v>211.08729323303623</v>
      </c>
    </row>
    <row r="100" spans="3:9" x14ac:dyDescent="0.25">
      <c r="C100" s="9" t="str">
        <f t="shared" si="1"/>
        <v>Slovakia</v>
      </c>
      <c r="D100" s="9" t="str">
        <f t="shared" si="1"/>
        <v>Kosice</v>
      </c>
      <c r="E100" s="56">
        <f>'Verbrauch je Träger 2050 var.'!E143-'Energiebedarf Sek.stahl var.'!E99-('Verbrauch je Träger 2019'!F144-'Energiebedarf Sek.stahl 2019'!E28)</f>
        <v>-8014.8921040939385</v>
      </c>
      <c r="F100" s="60">
        <f>'Verbrauch je Träger 2050 var.'!F143-'Energiebedarf Sek.stahl var.'!F99-('Verbrauch je Träger 2019'!G144-'Energiebedarf Sek.stahl 2019'!F28)</f>
        <v>-9772.2521548714685</v>
      </c>
      <c r="G100" s="57">
        <f>'Verbrauch je Träger 2050 var.'!G143-'Energiebedarf Sek.stahl var.'!G99-('Verbrauch je Träger 2019'!H144-'Energiebedarf Sek.stahl 2019'!G28)</f>
        <v>-2697.0451897832409</v>
      </c>
      <c r="H100" s="59">
        <f>'Verbrauch je Träger 2050 var.'!H143-'Energiebedarf Sek.stahl var.'!H99-('Verbrauch je Träger 2019'!I144-'Energiebedarf Sek.stahl 2019'!H28)</f>
        <v>1709.3901364646154</v>
      </c>
      <c r="I100" s="58">
        <f>'Verbrauch je Träger 2050 var.'!I143-'Energiebedarf Sek.stahl var.'!I99-('Verbrauch je Träger 2019'!J144-'Energiebedarf Sek.stahl 2019'!I28)</f>
        <v>463.36235099934765</v>
      </c>
    </row>
    <row r="101" spans="3:9" x14ac:dyDescent="0.25">
      <c r="C101" s="9" t="str">
        <f t="shared" si="1"/>
        <v>Spain</v>
      </c>
      <c r="D101" s="9" t="str">
        <f t="shared" si="1"/>
        <v>Gijon</v>
      </c>
      <c r="E101" s="56">
        <f>'Verbrauch je Träger 2050 var.'!E144-'Energiebedarf Sek.stahl var.'!E100-('Verbrauch je Träger 2019'!F145-'Energiebedarf Sek.stahl 2019'!E29)</f>
        <v>-4230.0819438273556</v>
      </c>
      <c r="F101" s="60">
        <f>'Verbrauch je Träger 2050 var.'!F144-'Energiebedarf Sek.stahl var.'!F100-('Verbrauch je Träger 2019'!G145-'Energiebedarf Sek.stahl 2019'!F29)</f>
        <v>-5157.5775261821636</v>
      </c>
      <c r="G101" s="57">
        <f>'Verbrauch je Träger 2050 var.'!G144-'Energiebedarf Sek.stahl var.'!G100-('Verbrauch je Träger 2019'!H145-'Energiebedarf Sek.stahl 2019'!G29)</f>
        <v>-1423.4405168300441</v>
      </c>
      <c r="H101" s="59">
        <f>'Verbrauch je Träger 2050 var.'!H144-'Energiebedarf Sek.stahl var.'!H100-('Verbrauch je Träger 2019'!I145-'Energiebedarf Sek.stahl 2019'!H29)</f>
        <v>902.17812757854608</v>
      </c>
      <c r="I101" s="58">
        <f>'Verbrauch je Träger 2050 var.'!I144-'Energiebedarf Sek.stahl var.'!I100-('Verbrauch je Träger 2019'!J145-'Energiebedarf Sek.stahl 2019'!I29)</f>
        <v>244.55235191632164</v>
      </c>
    </row>
    <row r="102" spans="3:9" x14ac:dyDescent="0.25">
      <c r="C102" s="9" t="str">
        <f t="shared" si="1"/>
        <v>Spain</v>
      </c>
      <c r="D102" s="9" t="str">
        <f t="shared" si="1"/>
        <v>Aviles</v>
      </c>
      <c r="E102" s="56">
        <f>'Verbrauch je Träger 2050 var.'!E145-'Energiebedarf Sek.stahl var.'!E101-('Verbrauch je Träger 2019'!F146-'Energiebedarf Sek.stahl 2019'!E30)</f>
        <v>-4230.0819438273556</v>
      </c>
      <c r="F102" s="60">
        <f>'Verbrauch je Träger 2050 var.'!F145-'Energiebedarf Sek.stahl var.'!F101-('Verbrauch je Träger 2019'!G146-'Energiebedarf Sek.stahl 2019'!F30)</f>
        <v>-5157.5775261821636</v>
      </c>
      <c r="G102" s="57">
        <f>'Verbrauch je Träger 2050 var.'!G145-'Energiebedarf Sek.stahl var.'!G101-('Verbrauch je Träger 2019'!H146-'Energiebedarf Sek.stahl 2019'!G30)</f>
        <v>-1423.4405168300441</v>
      </c>
      <c r="H102" s="59">
        <f>'Verbrauch je Träger 2050 var.'!H145-'Energiebedarf Sek.stahl var.'!H101-('Verbrauch je Träger 2019'!I146-'Energiebedarf Sek.stahl 2019'!H30)</f>
        <v>902.17812757854608</v>
      </c>
      <c r="I102" s="58">
        <f>'Verbrauch je Träger 2050 var.'!I145-'Energiebedarf Sek.stahl var.'!I101-('Verbrauch je Träger 2019'!J146-'Energiebedarf Sek.stahl 2019'!I30)</f>
        <v>244.55235191632164</v>
      </c>
    </row>
    <row r="103" spans="3:9" x14ac:dyDescent="0.25">
      <c r="C103" s="9" t="str">
        <f t="shared" si="1"/>
        <v>Sweden</v>
      </c>
      <c r="D103" s="9" t="str">
        <f t="shared" si="1"/>
        <v>Lulea</v>
      </c>
      <c r="E103" s="56">
        <f>'Verbrauch je Träger 2050 var.'!E146-'Energiebedarf Sek.stahl var.'!E102-('Verbrauch je Träger 2019'!F147-'Energiebedarf Sek.stahl 2019'!E31)</f>
        <v>-4096.5004087591233</v>
      </c>
      <c r="F103" s="60">
        <f>'Verbrauch je Träger 2050 var.'!F146-'Energiebedarf Sek.stahl var.'!F102-('Verbrauch je Träger 2019'!G147-'Energiebedarf Sek.stahl 2019'!F31)</f>
        <v>-4994.7066569343069</v>
      </c>
      <c r="G103" s="57">
        <f>'Verbrauch je Träger 2050 var.'!G146-'Energiebedarf Sek.stahl var.'!G102-('Verbrauch je Träger 2019'!H147-'Energiebedarf Sek.stahl 2019'!G31)</f>
        <v>-1378.4897636669898</v>
      </c>
      <c r="H103" s="59">
        <f>'Verbrauch je Träger 2050 var.'!H146-'Energiebedarf Sek.stahl var.'!H102-('Verbrauch je Träger 2019'!I147-'Energiebedarf Sek.stahl 2019'!H31)</f>
        <v>873.68829197080322</v>
      </c>
      <c r="I103" s="58">
        <f>'Verbrauch je Träger 2050 var.'!I146-'Energiebedarf Sek.stahl var.'!I102-('Verbrauch je Träger 2019'!J147-'Energiebedarf Sek.stahl 2019'!I31)</f>
        <v>236.82964606633413</v>
      </c>
    </row>
    <row r="104" spans="3:9" x14ac:dyDescent="0.25">
      <c r="C104" s="9" t="str">
        <f t="shared" si="1"/>
        <v>Sweden</v>
      </c>
      <c r="D104" s="9" t="str">
        <f t="shared" si="1"/>
        <v>Oxeloesund</v>
      </c>
      <c r="E104" s="56">
        <f>'Verbrauch je Träger 2050 var.'!E147-'Energiebedarf Sek.stahl var.'!E103-('Verbrauch je Träger 2019'!F148-'Energiebedarf Sek.stahl 2019'!E32)</f>
        <v>-2671.6307013646465</v>
      </c>
      <c r="F104" s="60">
        <f>'Verbrauch je Träger 2050 var.'!F147-'Energiebedarf Sek.stahl var.'!F103-('Verbrauch je Träger 2019'!G148-'Energiebedarf Sek.stahl 2019'!F32)</f>
        <v>-3257.4173849571562</v>
      </c>
      <c r="G104" s="57">
        <f>'Verbrauch je Träger 2050 var.'!G147-'Energiebedarf Sek.stahl var.'!G103-('Verbrauch je Träger 2019'!H148-'Energiebedarf Sek.stahl 2019'!G32)</f>
        <v>-899.01506326108074</v>
      </c>
      <c r="H104" s="59">
        <f>'Verbrauch je Träger 2050 var.'!H147-'Energiebedarf Sek.stahl var.'!H103-('Verbrauch je Träger 2019'!I148-'Energiebedarf Sek.stahl 2019'!H32)</f>
        <v>569.79671215487087</v>
      </c>
      <c r="I104" s="58">
        <f>'Verbrauch je Träger 2050 var.'!I147-'Energiebedarf Sek.stahl var.'!I103-('Verbrauch je Träger 2019'!J148-'Energiebedarf Sek.stahl 2019'!I32)</f>
        <v>154.4541169997824</v>
      </c>
    </row>
    <row r="105" spans="3:9" x14ac:dyDescent="0.25">
      <c r="C105" s="9" t="str">
        <f t="shared" si="1"/>
        <v>United Kingdom</v>
      </c>
      <c r="D105" s="9" t="str">
        <f t="shared" si="1"/>
        <v>Port Talbot</v>
      </c>
      <c r="E105" s="56">
        <f>'Verbrauch je Träger 2050 var.'!E148-'Energiebedarf Sek.stahl var.'!E104-('Verbrauch je Träger 2019'!F149-'Energiebedarf Sek.stahl 2019'!E33)</f>
        <v>-6741.414803110124</v>
      </c>
      <c r="F105" s="60">
        <f>'Verbrauch je Träger 2050 var.'!F148-'Energiebedarf Sek.stahl var.'!F104-('Verbrauch je Träger 2019'!G149-'Energiebedarf Sek.stahl 2019'!F33)</f>
        <v>-8219.5498680418932</v>
      </c>
      <c r="G105" s="57">
        <f>'Verbrauch je Träger 2050 var.'!G148-'Energiebedarf Sek.stahl var.'!G104-('Verbrauch je Träger 2019'!H149-'Energiebedarf Sek.stahl 2019'!G33)</f>
        <v>-2268.51467629546</v>
      </c>
      <c r="H105" s="59">
        <f>'Verbrauch je Träger 2050 var.'!H148-'Energiebedarf Sek.stahl var.'!H104-('Verbrauch je Träger 2019'!I149-'Energiebedarf Sek.stahl 2019'!H33)</f>
        <v>1437.7870370041237</v>
      </c>
      <c r="I105" s="58">
        <f>'Verbrauch je Träger 2050 var.'!I148-'Energiebedarf Sek.stahl var.'!I104-('Verbrauch je Träger 2019'!J149-'Energiebedarf Sek.stahl 2019'!I33)</f>
        <v>389.73922189611676</v>
      </c>
    </row>
    <row r="106" spans="3:9" x14ac:dyDescent="0.25">
      <c r="C106" s="9" t="str">
        <f t="shared" si="1"/>
        <v>United Kingdom</v>
      </c>
      <c r="D106" s="9" t="str">
        <f t="shared" si="1"/>
        <v>Scunthorpe</v>
      </c>
      <c r="E106" s="56">
        <f>'Verbrauch je Träger 2050 var.'!E149-'Energiebedarf Sek.stahl var.'!E105-('Verbrauch je Träger 2019'!F150-'Energiebedarf Sek.stahl 2019'!E34)</f>
        <v>-4987.0439758806715</v>
      </c>
      <c r="F106" s="60">
        <f>'Verbrauch je Träger 2050 var.'!F149-'Energiebedarf Sek.stahl var.'!F105-('Verbrauch je Träger 2019'!G150-'Energiebedarf Sek.stahl 2019'!F34)</f>
        <v>-6080.5124519200244</v>
      </c>
      <c r="G106" s="57">
        <f>'Verbrauch je Träger 2050 var.'!G149-'Energiebedarf Sek.stahl var.'!G105-('Verbrauch je Träger 2019'!H150-'Energiebedarf Sek.stahl 2019'!G34)</f>
        <v>-1678.161451420684</v>
      </c>
      <c r="H106" s="59">
        <f>'Verbrauch je Träger 2050 var.'!H149-'Energiebedarf Sek.stahl var.'!H105-('Verbrauch je Träger 2019'!I150-'Energiebedarf Sek.stahl 2019'!H34)</f>
        <v>1063.6205293557605</v>
      </c>
      <c r="I106" s="58">
        <f>'Verbrauch je Träger 2050 var.'!I149-'Energiebedarf Sek.stahl var.'!I105-('Verbrauch je Träger 2019'!J150-'Energiebedarf Sek.stahl 2019'!I34)</f>
        <v>288.31435173292812</v>
      </c>
    </row>
    <row r="107" spans="3:9" x14ac:dyDescent="0.25">
      <c r="G107" t="s">
        <v>127</v>
      </c>
    </row>
    <row r="110" spans="3:9" x14ac:dyDescent="0.25">
      <c r="C110" s="73" t="s">
        <v>125</v>
      </c>
    </row>
  </sheetData>
  <mergeCells count="9">
    <mergeCell ref="E76:F76"/>
    <mergeCell ref="G76:I76"/>
    <mergeCell ref="C3:I3"/>
    <mergeCell ref="C39:I39"/>
    <mergeCell ref="C74:I74"/>
    <mergeCell ref="E5:F5"/>
    <mergeCell ref="G5:I5"/>
    <mergeCell ref="E41:F41"/>
    <mergeCell ref="G41:I41"/>
  </mergeCell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3:F34"/>
  <sheetViews>
    <sheetView workbookViewId="0">
      <selection activeCell="G12" sqref="G12"/>
    </sheetView>
  </sheetViews>
  <sheetFormatPr baseColWidth="10" defaultRowHeight="15" x14ac:dyDescent="0.25"/>
  <cols>
    <col min="2" max="2" width="20.28515625" customWidth="1"/>
    <col min="3" max="3" width="26.7109375" customWidth="1"/>
    <col min="4" max="5" width="25.7109375" customWidth="1"/>
    <col min="6" max="6" width="23.85546875" customWidth="1"/>
    <col min="7" max="7" width="25.140625" customWidth="1"/>
    <col min="8" max="8" width="27.140625" customWidth="1"/>
  </cols>
  <sheetData>
    <row r="3" spans="2:6" s="1" customFormat="1" ht="21" x14ac:dyDescent="0.35">
      <c r="B3" s="42"/>
      <c r="C3" s="82" t="s">
        <v>114</v>
      </c>
      <c r="D3" s="82"/>
      <c r="E3" s="82"/>
      <c r="F3" s="82"/>
    </row>
    <row r="4" spans="2:6" x14ac:dyDescent="0.25">
      <c r="B4" s="30"/>
    </row>
    <row r="5" spans="2:6" s="1" customFormat="1" x14ac:dyDescent="0.25">
      <c r="B5" s="42"/>
      <c r="C5" s="17" t="s">
        <v>57</v>
      </c>
      <c r="D5" s="17" t="s">
        <v>65</v>
      </c>
      <c r="E5" s="34" t="s">
        <v>115</v>
      </c>
      <c r="F5" s="34" t="s">
        <v>116</v>
      </c>
    </row>
    <row r="6" spans="2:6" x14ac:dyDescent="0.25">
      <c r="B6" s="30"/>
      <c r="C6" s="9" t="s">
        <v>66</v>
      </c>
      <c r="D6" s="9" t="s">
        <v>81</v>
      </c>
      <c r="E6" s="27">
        <v>3773</v>
      </c>
      <c r="F6" s="27">
        <v>0</v>
      </c>
    </row>
    <row r="7" spans="2:6" x14ac:dyDescent="0.25">
      <c r="B7" s="30"/>
      <c r="C7" s="9" t="s">
        <v>66</v>
      </c>
      <c r="D7" s="9" t="s">
        <v>82</v>
      </c>
      <c r="E7" s="27">
        <v>3773</v>
      </c>
      <c r="F7" s="27">
        <v>0</v>
      </c>
    </row>
    <row r="8" spans="2:6" x14ac:dyDescent="0.25">
      <c r="B8" s="30"/>
      <c r="C8" s="9" t="s">
        <v>67</v>
      </c>
      <c r="D8" s="9" t="s">
        <v>83</v>
      </c>
      <c r="E8" s="27">
        <v>5450</v>
      </c>
      <c r="F8" s="27">
        <v>0</v>
      </c>
    </row>
    <row r="9" spans="2:6" x14ac:dyDescent="0.25">
      <c r="B9" s="30"/>
      <c r="C9" s="9" t="s">
        <v>68</v>
      </c>
      <c r="D9" s="9" t="s">
        <v>84</v>
      </c>
      <c r="E9" s="27">
        <v>2583</v>
      </c>
      <c r="F9" s="27">
        <v>0</v>
      </c>
    </row>
    <row r="10" spans="2:6" x14ac:dyDescent="0.25">
      <c r="B10" s="30"/>
      <c r="C10" s="9" t="s">
        <v>69</v>
      </c>
      <c r="D10" s="9" t="s">
        <v>85</v>
      </c>
      <c r="E10" s="27">
        <v>0</v>
      </c>
      <c r="F10" s="27">
        <v>2600</v>
      </c>
    </row>
    <row r="11" spans="2:6" x14ac:dyDescent="0.25">
      <c r="B11" s="30"/>
      <c r="C11" s="9" t="s">
        <v>70</v>
      </c>
      <c r="D11" s="9" t="s">
        <v>86</v>
      </c>
      <c r="E11" s="27">
        <v>3750</v>
      </c>
      <c r="F11" s="27">
        <v>0</v>
      </c>
    </row>
    <row r="12" spans="2:6" x14ac:dyDescent="0.25">
      <c r="B12" s="30"/>
      <c r="C12" s="9" t="s">
        <v>70</v>
      </c>
      <c r="D12" s="9" t="s">
        <v>87</v>
      </c>
      <c r="E12" s="27">
        <v>6850</v>
      </c>
      <c r="F12" s="27">
        <v>0</v>
      </c>
    </row>
    <row r="13" spans="2:6" x14ac:dyDescent="0.25">
      <c r="B13" s="30"/>
      <c r="C13" s="9" t="s">
        <v>71</v>
      </c>
      <c r="D13" s="9" t="s">
        <v>88</v>
      </c>
      <c r="E13" s="27">
        <v>3300</v>
      </c>
      <c r="F13" s="27">
        <v>3600</v>
      </c>
    </row>
    <row r="14" spans="2:6" x14ac:dyDescent="0.25">
      <c r="B14" s="30"/>
      <c r="C14" s="9" t="s">
        <v>71</v>
      </c>
      <c r="D14" s="9" t="s">
        <v>89</v>
      </c>
      <c r="E14" s="27">
        <v>2782</v>
      </c>
      <c r="F14" s="27">
        <v>0</v>
      </c>
    </row>
    <row r="15" spans="2:6" x14ac:dyDescent="0.25">
      <c r="B15" s="30"/>
      <c r="C15" s="9" t="s">
        <v>71</v>
      </c>
      <c r="D15" s="9" t="s">
        <v>90</v>
      </c>
      <c r="E15" s="27">
        <v>2150</v>
      </c>
      <c r="F15" s="27">
        <v>0</v>
      </c>
    </row>
    <row r="16" spans="2:6" x14ac:dyDescent="0.25">
      <c r="B16" s="30"/>
      <c r="C16" s="9" t="s">
        <v>71</v>
      </c>
      <c r="D16" s="9" t="s">
        <v>91</v>
      </c>
      <c r="E16" s="27">
        <v>0</v>
      </c>
      <c r="F16" s="27">
        <v>5000</v>
      </c>
    </row>
    <row r="17" spans="2:6" x14ac:dyDescent="0.25">
      <c r="B17" s="30"/>
      <c r="C17" s="9" t="s">
        <v>71</v>
      </c>
      <c r="D17" s="9" t="s">
        <v>92</v>
      </c>
      <c r="E17" s="27">
        <v>6000</v>
      </c>
      <c r="F17" s="27">
        <v>0</v>
      </c>
    </row>
    <row r="18" spans="2:6" x14ac:dyDescent="0.25">
      <c r="B18" s="30"/>
      <c r="C18" s="9" t="s">
        <v>71</v>
      </c>
      <c r="D18" s="9" t="s">
        <v>93</v>
      </c>
      <c r="E18" s="27">
        <v>4600</v>
      </c>
      <c r="F18" s="27">
        <v>4700</v>
      </c>
    </row>
    <row r="19" spans="2:6" x14ac:dyDescent="0.25">
      <c r="B19" s="30"/>
      <c r="C19" s="9" t="s">
        <v>71</v>
      </c>
      <c r="D19" s="9" t="s">
        <v>94</v>
      </c>
      <c r="E19" s="27">
        <v>2334</v>
      </c>
      <c r="F19" s="27">
        <v>0</v>
      </c>
    </row>
    <row r="20" spans="2:6" x14ac:dyDescent="0.25">
      <c r="B20" s="30"/>
      <c r="C20" s="9" t="s">
        <v>71</v>
      </c>
      <c r="D20" s="9" t="s">
        <v>95</v>
      </c>
      <c r="E20" s="27">
        <v>1120</v>
      </c>
      <c r="F20" s="27">
        <v>0</v>
      </c>
    </row>
    <row r="21" spans="2:6" x14ac:dyDescent="0.25">
      <c r="B21" s="30"/>
      <c r="C21" s="9" t="s">
        <v>71</v>
      </c>
      <c r="D21" s="9" t="s">
        <v>96</v>
      </c>
      <c r="E21" s="27">
        <v>6000</v>
      </c>
      <c r="F21" s="27">
        <v>0</v>
      </c>
    </row>
    <row r="22" spans="2:6" x14ac:dyDescent="0.25">
      <c r="B22" s="30"/>
      <c r="C22" s="9" t="s">
        <v>72</v>
      </c>
      <c r="D22" s="9" t="s">
        <v>109</v>
      </c>
      <c r="E22" s="27">
        <v>0</v>
      </c>
      <c r="F22" s="27">
        <v>1600</v>
      </c>
    </row>
    <row r="23" spans="2:6" x14ac:dyDescent="0.25">
      <c r="B23" s="30"/>
      <c r="C23" s="9" t="s">
        <v>73</v>
      </c>
      <c r="D23" s="9" t="s">
        <v>97</v>
      </c>
      <c r="E23" s="27">
        <v>8500</v>
      </c>
      <c r="F23" s="27">
        <v>10000</v>
      </c>
    </row>
    <row r="24" spans="2:6" x14ac:dyDescent="0.25">
      <c r="B24" s="30"/>
      <c r="C24" s="9" t="s">
        <v>74</v>
      </c>
      <c r="D24" s="9" t="s">
        <v>98</v>
      </c>
      <c r="E24" s="27">
        <v>6815</v>
      </c>
      <c r="F24" s="27">
        <v>0</v>
      </c>
    </row>
    <row r="25" spans="2:6" x14ac:dyDescent="0.25">
      <c r="B25" s="30"/>
      <c r="C25" s="9" t="s">
        <v>75</v>
      </c>
      <c r="D25" s="9" t="s">
        <v>99</v>
      </c>
      <c r="E25" s="27">
        <v>2725</v>
      </c>
      <c r="F25" s="27">
        <v>0</v>
      </c>
    </row>
    <row r="26" spans="2:6" x14ac:dyDescent="0.25">
      <c r="B26" s="30"/>
      <c r="C26" s="9" t="s">
        <v>75</v>
      </c>
      <c r="D26" s="9" t="s">
        <v>100</v>
      </c>
      <c r="E26" s="27">
        <v>2725</v>
      </c>
      <c r="F26" s="27">
        <v>0</v>
      </c>
    </row>
    <row r="27" spans="2:6" x14ac:dyDescent="0.25">
      <c r="B27" s="30"/>
      <c r="C27" s="9" t="s">
        <v>76</v>
      </c>
      <c r="D27" s="9" t="s">
        <v>101</v>
      </c>
      <c r="E27" s="27">
        <v>2050</v>
      </c>
      <c r="F27" s="27">
        <v>0</v>
      </c>
    </row>
    <row r="28" spans="2:6" x14ac:dyDescent="0.25">
      <c r="B28" s="30"/>
      <c r="C28" s="9" t="s">
        <v>77</v>
      </c>
      <c r="D28" s="9" t="s">
        <v>102</v>
      </c>
      <c r="E28" s="27"/>
      <c r="F28" s="27">
        <v>4500</v>
      </c>
    </row>
    <row r="29" spans="2:6" x14ac:dyDescent="0.25">
      <c r="B29" s="30"/>
      <c r="C29" s="9" t="s">
        <v>78</v>
      </c>
      <c r="D29" s="9" t="s">
        <v>103</v>
      </c>
      <c r="E29" s="27">
        <v>2375</v>
      </c>
      <c r="F29" s="27">
        <v>0</v>
      </c>
    </row>
    <row r="30" spans="2:6" x14ac:dyDescent="0.25">
      <c r="B30" s="30"/>
      <c r="C30" s="9" t="s">
        <v>78</v>
      </c>
      <c r="D30" s="9" t="s">
        <v>104</v>
      </c>
      <c r="E30" s="27">
        <v>2375</v>
      </c>
      <c r="F30" s="27">
        <v>0</v>
      </c>
    </row>
    <row r="31" spans="2:6" x14ac:dyDescent="0.25">
      <c r="B31" s="30"/>
      <c r="C31" s="9" t="s">
        <v>79</v>
      </c>
      <c r="D31" s="9" t="s">
        <v>105</v>
      </c>
      <c r="E31" s="27">
        <v>0</v>
      </c>
      <c r="F31" s="27">
        <v>2300</v>
      </c>
    </row>
    <row r="32" spans="2:6" x14ac:dyDescent="0.25">
      <c r="C32" s="9" t="s">
        <v>79</v>
      </c>
      <c r="D32" s="9" t="s">
        <v>106</v>
      </c>
      <c r="E32" s="27">
        <v>0</v>
      </c>
      <c r="F32" s="27">
        <v>1500</v>
      </c>
    </row>
    <row r="33" spans="3:6" x14ac:dyDescent="0.25">
      <c r="C33" s="9" t="s">
        <v>80</v>
      </c>
      <c r="D33" s="9" t="s">
        <v>107</v>
      </c>
      <c r="E33" s="27">
        <v>3785</v>
      </c>
      <c r="F33" s="27">
        <v>0</v>
      </c>
    </row>
    <row r="34" spans="3:6" x14ac:dyDescent="0.25">
      <c r="C34" s="9" t="s">
        <v>80</v>
      </c>
      <c r="D34" s="9" t="s">
        <v>108</v>
      </c>
      <c r="E34" s="27">
        <v>2800</v>
      </c>
      <c r="F34" s="27">
        <v>0</v>
      </c>
    </row>
  </sheetData>
  <mergeCells count="1">
    <mergeCell ref="C3:F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D6:L14"/>
  <sheetViews>
    <sheetView workbookViewId="0">
      <selection activeCell="D10" sqref="D10"/>
    </sheetView>
  </sheetViews>
  <sheetFormatPr baseColWidth="10" defaultRowHeight="15" x14ac:dyDescent="0.25"/>
  <cols>
    <col min="4" max="4" width="20.28515625" customWidth="1"/>
    <col min="5" max="5" width="21" customWidth="1"/>
    <col min="6" max="6" width="16" customWidth="1"/>
    <col min="7" max="7" width="20.85546875" customWidth="1"/>
    <col min="8" max="8" width="15.7109375" customWidth="1"/>
    <col min="12" max="12" width="15.140625" customWidth="1"/>
    <col min="14" max="14" width="16" customWidth="1"/>
  </cols>
  <sheetData>
    <row r="6" spans="4:12" ht="39.75" customHeight="1" x14ac:dyDescent="0.35">
      <c r="D6" s="83" t="s">
        <v>117</v>
      </c>
      <c r="E6" s="83"/>
      <c r="F6" s="83"/>
      <c r="G6" s="83"/>
      <c r="H6" s="83"/>
    </row>
    <row r="8" spans="4:12" ht="15.75" x14ac:dyDescent="0.25">
      <c r="E8" s="84" t="s">
        <v>42</v>
      </c>
      <c r="F8" s="84"/>
      <c r="G8" s="84" t="s">
        <v>43</v>
      </c>
      <c r="H8" s="84"/>
    </row>
    <row r="9" spans="4:12" x14ac:dyDescent="0.25">
      <c r="E9" s="17" t="s">
        <v>27</v>
      </c>
      <c r="F9" s="17" t="s">
        <v>28</v>
      </c>
      <c r="G9" s="17" t="s">
        <v>27</v>
      </c>
      <c r="H9" s="17" t="s">
        <v>28</v>
      </c>
      <c r="I9" s="30"/>
      <c r="J9" s="30"/>
      <c r="K9" s="33"/>
      <c r="L9" s="30"/>
    </row>
    <row r="10" spans="4:12" x14ac:dyDescent="0.25">
      <c r="D10" s="21" t="str">
        <f>Studienliste!F8</f>
        <v>TUD-02 20</v>
      </c>
      <c r="E10" s="22" t="s">
        <v>25</v>
      </c>
      <c r="F10" s="22" t="s">
        <v>25</v>
      </c>
      <c r="G10" s="62">
        <v>2.3210000000000002</v>
      </c>
      <c r="H10" s="62">
        <v>1.165</v>
      </c>
      <c r="I10" s="30"/>
      <c r="J10" s="30"/>
      <c r="K10" s="30"/>
      <c r="L10" s="30"/>
    </row>
    <row r="11" spans="4:12" x14ac:dyDescent="0.25">
      <c r="D11" s="21" t="str">
        <f>Studienliste!F10</f>
        <v>OTTO-01 17</v>
      </c>
      <c r="E11" s="22" t="s">
        <v>25</v>
      </c>
      <c r="F11" s="22" t="s">
        <v>25</v>
      </c>
      <c r="G11" s="64">
        <v>3.78</v>
      </c>
      <c r="H11" s="64">
        <v>0.7</v>
      </c>
      <c r="I11" s="30"/>
      <c r="J11" s="30"/>
      <c r="K11" s="30"/>
      <c r="L11" s="30"/>
    </row>
    <row r="12" spans="4:12" x14ac:dyDescent="0.25">
      <c r="D12" s="21" t="str">
        <f>Studienliste!F17</f>
        <v>ISI-05 13</v>
      </c>
      <c r="E12" s="65">
        <v>4.5</v>
      </c>
      <c r="F12" s="65">
        <v>7.9000000000000001E-2</v>
      </c>
      <c r="G12" s="22" t="s">
        <v>25</v>
      </c>
      <c r="H12" s="22" t="s">
        <v>25</v>
      </c>
      <c r="I12" s="30"/>
      <c r="J12" s="30"/>
      <c r="K12" s="30"/>
      <c r="L12" s="30"/>
    </row>
    <row r="13" spans="4:12" x14ac:dyDescent="0.25">
      <c r="D13" s="49" t="s">
        <v>51</v>
      </c>
      <c r="E13" s="63">
        <f>'Energie pro Energieträger'!D8+'Energie pro Energieträger'!D12</f>
        <v>5.1550000000000002</v>
      </c>
      <c r="F13" s="63">
        <f>'Energie pro Energieträger'!D16</f>
        <v>0.42799999999999999</v>
      </c>
      <c r="G13" s="66">
        <f>'Energie pro Energieträger'!E8+'Energie pro Energieträger'!E12+'Energie pro Energieträger'!E20</f>
        <v>2.528111111111111</v>
      </c>
      <c r="H13" s="66">
        <f>'Energie pro Energieträger'!E16</f>
        <v>0.60599999999999998</v>
      </c>
      <c r="I13" s="30"/>
      <c r="J13" s="30"/>
      <c r="K13" s="30"/>
      <c r="L13" s="30"/>
    </row>
    <row r="14" spans="4:12" x14ac:dyDescent="0.25">
      <c r="I14" s="30"/>
      <c r="J14" s="30"/>
      <c r="K14" s="30"/>
      <c r="L14" s="30"/>
    </row>
  </sheetData>
  <mergeCells count="3">
    <mergeCell ref="D6:H6"/>
    <mergeCell ref="E8:F8"/>
    <mergeCell ref="G8:H8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4:J65"/>
  <sheetViews>
    <sheetView workbookViewId="0">
      <selection activeCell="E52" sqref="E52"/>
    </sheetView>
  </sheetViews>
  <sheetFormatPr baseColWidth="10" defaultRowHeight="15" x14ac:dyDescent="0.25"/>
  <cols>
    <col min="2" max="2" width="24.140625" style="1" customWidth="1"/>
    <col min="3" max="3" width="24.140625" customWidth="1"/>
    <col min="4" max="4" width="24.28515625" customWidth="1"/>
    <col min="5" max="5" width="21" customWidth="1"/>
    <col min="6" max="6" width="20.7109375" customWidth="1"/>
    <col min="7" max="7" width="18.85546875" customWidth="1"/>
  </cols>
  <sheetData>
    <row r="4" spans="2:10" ht="21" x14ac:dyDescent="0.35">
      <c r="B4" s="82" t="s">
        <v>50</v>
      </c>
      <c r="C4" s="82"/>
      <c r="D4" s="82"/>
      <c r="E4" s="82"/>
      <c r="F4" s="82"/>
      <c r="G4" s="61"/>
    </row>
    <row r="7" spans="2:10" s="1" customFormat="1" x14ac:dyDescent="0.25">
      <c r="D7" s="34" t="s">
        <v>47</v>
      </c>
      <c r="E7" s="34" t="s">
        <v>48</v>
      </c>
      <c r="F7" s="34" t="s">
        <v>49</v>
      </c>
    </row>
    <row r="8" spans="2:10" x14ac:dyDescent="0.25">
      <c r="B8" s="88" t="s">
        <v>59</v>
      </c>
      <c r="C8" s="67" t="str">
        <f>'spezifische Verbräuche'!$D$13</f>
        <v>anderes Projekt</v>
      </c>
      <c r="D8" s="68">
        <v>5.008</v>
      </c>
      <c r="E8" s="68">
        <v>6.7000000000000004E-2</v>
      </c>
      <c r="F8" s="68">
        <f>0.24/3.6</f>
        <v>6.6666666666666666E-2</v>
      </c>
      <c r="J8" t="s">
        <v>44</v>
      </c>
    </row>
    <row r="9" spans="2:10" x14ac:dyDescent="0.25">
      <c r="B9" s="89"/>
      <c r="C9" s="38" t="str">
        <f>Studienliste!$F$10</f>
        <v>OTTO-01 17</v>
      </c>
      <c r="D9" s="53" t="s">
        <v>25</v>
      </c>
      <c r="E9" s="51">
        <v>0</v>
      </c>
      <c r="F9" s="53" t="s">
        <v>25</v>
      </c>
    </row>
    <row r="10" spans="2:10" x14ac:dyDescent="0.25">
      <c r="B10" s="89"/>
      <c r="C10" s="37" t="str">
        <f>Studienliste!F$17</f>
        <v>ISI-05 13</v>
      </c>
      <c r="D10" s="69">
        <v>4.5</v>
      </c>
      <c r="E10" s="69">
        <v>0</v>
      </c>
      <c r="F10" s="69">
        <v>0</v>
      </c>
    </row>
    <row r="11" spans="2:10" x14ac:dyDescent="0.25">
      <c r="B11" s="90"/>
      <c r="C11" s="40" t="str">
        <f>Studienliste!F$8</f>
        <v>TUD-02 20</v>
      </c>
      <c r="D11" s="52" t="s">
        <v>25</v>
      </c>
      <c r="E11" s="52">
        <v>0</v>
      </c>
      <c r="F11" s="52">
        <v>0</v>
      </c>
    </row>
    <row r="12" spans="2:10" x14ac:dyDescent="0.25">
      <c r="B12" s="85" t="s">
        <v>24</v>
      </c>
      <c r="C12" s="67" t="str">
        <f>'spezifische Verbräuche'!$D$13</f>
        <v>anderes Projekt</v>
      </c>
      <c r="D12" s="68">
        <v>0.14699999999999999</v>
      </c>
      <c r="E12" s="68">
        <f>1.15/3.6</f>
        <v>0.31944444444444442</v>
      </c>
      <c r="F12" s="68">
        <f>10.42/3.6</f>
        <v>2.8944444444444444</v>
      </c>
    </row>
    <row r="13" spans="2:10" x14ac:dyDescent="0.25">
      <c r="B13" s="86"/>
      <c r="C13" s="38" t="str">
        <f>Studienliste!$F$10</f>
        <v>OTTO-01 17</v>
      </c>
      <c r="D13" s="53" t="s">
        <v>25</v>
      </c>
      <c r="E13" s="51">
        <f>3.78*0.413</f>
        <v>1.5611399999999998</v>
      </c>
      <c r="F13" s="53" t="s">
        <v>25</v>
      </c>
    </row>
    <row r="14" spans="2:10" x14ac:dyDescent="0.25">
      <c r="B14" s="86"/>
      <c r="C14" s="37" t="str">
        <f>Studienliste!F$17</f>
        <v>ISI-05 13</v>
      </c>
      <c r="D14" s="69">
        <v>0</v>
      </c>
      <c r="E14" s="69">
        <v>4.1669999999999998</v>
      </c>
      <c r="F14" s="69"/>
    </row>
    <row r="15" spans="2:10" x14ac:dyDescent="0.25">
      <c r="B15" s="87"/>
      <c r="C15" s="40" t="str">
        <f>Studienliste!F$8</f>
        <v>TUD-02 20</v>
      </c>
      <c r="D15" s="52" t="s">
        <v>25</v>
      </c>
      <c r="E15" s="52">
        <v>0</v>
      </c>
      <c r="F15" s="52">
        <v>3.306</v>
      </c>
    </row>
    <row r="16" spans="2:10" x14ac:dyDescent="0.25">
      <c r="B16" s="85" t="s">
        <v>23</v>
      </c>
      <c r="C16" s="67" t="str">
        <f>'spezifische Verbräuche'!$D$13</f>
        <v>anderes Projekt</v>
      </c>
      <c r="D16" s="68">
        <v>0.42799999999999999</v>
      </c>
      <c r="E16" s="68">
        <v>0.60599999999999998</v>
      </c>
      <c r="F16" s="68">
        <v>0.85</v>
      </c>
    </row>
    <row r="17" spans="2:8" x14ac:dyDescent="0.25">
      <c r="B17" s="86"/>
      <c r="C17" s="38" t="str">
        <f>Studienliste!$F$10</f>
        <v>OTTO-01 17</v>
      </c>
      <c r="D17" s="53" t="s">
        <v>25</v>
      </c>
      <c r="E17" s="51">
        <v>0.7</v>
      </c>
      <c r="F17" s="53" t="s">
        <v>25</v>
      </c>
    </row>
    <row r="18" spans="2:8" x14ac:dyDescent="0.25">
      <c r="B18" s="86"/>
      <c r="C18" s="37" t="str">
        <f>Studienliste!F$17</f>
        <v>ISI-05 13</v>
      </c>
      <c r="D18" s="69">
        <v>7.9000000000000001E-2</v>
      </c>
      <c r="E18" s="69">
        <v>0.63900000000000001</v>
      </c>
      <c r="F18" s="69"/>
    </row>
    <row r="19" spans="2:8" x14ac:dyDescent="0.25">
      <c r="B19" s="87"/>
      <c r="C19" s="40" t="str">
        <f>Studienliste!F$8</f>
        <v>TUD-02 20</v>
      </c>
      <c r="D19" s="52" t="s">
        <v>25</v>
      </c>
      <c r="E19" s="52">
        <v>1.165</v>
      </c>
      <c r="F19" s="52">
        <v>0.83299999999999996</v>
      </c>
    </row>
    <row r="20" spans="2:8" x14ac:dyDescent="0.25">
      <c r="B20" s="85" t="s">
        <v>22</v>
      </c>
      <c r="C20" s="67" t="str">
        <f>'spezifische Verbräuche'!$D$13</f>
        <v>anderes Projekt</v>
      </c>
      <c r="D20" s="68">
        <v>0</v>
      </c>
      <c r="E20" s="68">
        <f>7.71/3.6</f>
        <v>2.1416666666666666</v>
      </c>
      <c r="F20" s="68">
        <v>0</v>
      </c>
    </row>
    <row r="21" spans="2:8" x14ac:dyDescent="0.25">
      <c r="B21" s="86"/>
      <c r="C21" s="38" t="str">
        <f>Studienliste!$F$10</f>
        <v>OTTO-01 17</v>
      </c>
      <c r="D21" s="53" t="s">
        <v>25</v>
      </c>
      <c r="E21" s="51">
        <f>3.78*0.513</f>
        <v>1.9391399999999999</v>
      </c>
      <c r="F21" s="53" t="s">
        <v>25</v>
      </c>
      <c r="H21" s="41"/>
    </row>
    <row r="22" spans="2:8" x14ac:dyDescent="0.25">
      <c r="B22" s="86"/>
      <c r="C22" s="37" t="str">
        <f>Studienliste!F$17</f>
        <v>ISI-05 13</v>
      </c>
      <c r="D22" s="69">
        <v>0</v>
      </c>
      <c r="E22" s="69">
        <v>4.1669999999999998</v>
      </c>
      <c r="F22" s="69"/>
      <c r="H22" s="41"/>
    </row>
    <row r="23" spans="2:8" x14ac:dyDescent="0.25">
      <c r="B23" s="87"/>
      <c r="C23" s="40" t="str">
        <f>Studienliste!F$8</f>
        <v>TUD-02 20</v>
      </c>
      <c r="D23" s="55" t="s">
        <v>25</v>
      </c>
      <c r="E23" s="52">
        <v>2.3210000000000002</v>
      </c>
      <c r="F23" s="52">
        <v>0</v>
      </c>
    </row>
    <row r="24" spans="2:8" x14ac:dyDescent="0.25">
      <c r="B24" s="85" t="s">
        <v>46</v>
      </c>
      <c r="C24" s="67" t="str">
        <f>'spezifische Verbräuche'!$D$13</f>
        <v>anderes Projekt</v>
      </c>
      <c r="D24" s="68">
        <v>0</v>
      </c>
      <c r="E24" s="68">
        <v>0</v>
      </c>
      <c r="F24" s="68">
        <v>0</v>
      </c>
    </row>
    <row r="25" spans="2:8" x14ac:dyDescent="0.25">
      <c r="B25" s="86"/>
      <c r="C25" s="38" t="str">
        <f>Studienliste!$F$10</f>
        <v>OTTO-01 17</v>
      </c>
      <c r="D25" s="53" t="s">
        <v>25</v>
      </c>
      <c r="E25" s="51">
        <f>3.78*0.075</f>
        <v>0.28349999999999997</v>
      </c>
      <c r="F25" s="53" t="s">
        <v>25</v>
      </c>
    </row>
    <row r="26" spans="2:8" x14ac:dyDescent="0.25">
      <c r="B26" s="86"/>
      <c r="C26" s="37" t="str">
        <f>Studienliste!F$17</f>
        <v>ISI-05 13</v>
      </c>
      <c r="D26" s="69">
        <v>0</v>
      </c>
      <c r="E26" s="69">
        <v>0</v>
      </c>
      <c r="F26" s="69">
        <v>0</v>
      </c>
    </row>
    <row r="27" spans="2:8" x14ac:dyDescent="0.25">
      <c r="B27" s="87"/>
      <c r="C27" s="40" t="str">
        <f>Studienliste!F$8</f>
        <v>TUD-02 20</v>
      </c>
      <c r="D27" s="55" t="s">
        <v>25</v>
      </c>
      <c r="E27" s="52">
        <v>0</v>
      </c>
      <c r="F27" s="52">
        <v>0</v>
      </c>
    </row>
    <row r="28" spans="2:8" x14ac:dyDescent="0.25">
      <c r="D28" s="36"/>
      <c r="E28" s="36"/>
      <c r="F28" s="36"/>
    </row>
    <row r="29" spans="2:8" x14ac:dyDescent="0.25">
      <c r="B29" s="85" t="s">
        <v>26</v>
      </c>
      <c r="C29" s="67" t="str">
        <f>'spezifische Verbräuche'!$D$13</f>
        <v>anderes Projekt</v>
      </c>
      <c r="D29" s="68">
        <f>D8+D12+D16+D20+D24</f>
        <v>5.5830000000000002</v>
      </c>
      <c r="E29" s="68">
        <f>E8+E12+E16+E20+E24</f>
        <v>3.1341111111111113</v>
      </c>
      <c r="F29" s="68">
        <f>F8+F12+F16+F20+F24</f>
        <v>3.8111111111111113</v>
      </c>
    </row>
    <row r="30" spans="2:8" x14ac:dyDescent="0.25">
      <c r="B30" s="86"/>
      <c r="C30" s="39" t="str">
        <f>Studienliste!$F$10</f>
        <v>OTTO-01 17</v>
      </c>
      <c r="D30" s="53" t="s">
        <v>25</v>
      </c>
      <c r="E30" s="51">
        <f>E9+E13+E17+E21+E25</f>
        <v>4.4837799999999994</v>
      </c>
      <c r="F30" s="51" t="s">
        <v>25</v>
      </c>
    </row>
    <row r="31" spans="2:8" x14ac:dyDescent="0.25">
      <c r="B31" s="86"/>
      <c r="C31" s="37" t="str">
        <f>Studienliste!F$17</f>
        <v>ISI-05 13</v>
      </c>
      <c r="D31" s="50">
        <f>D10+D18+D14+D22+D26</f>
        <v>4.5789999999999997</v>
      </c>
      <c r="E31" s="50">
        <f>E14+E18+E10+E26</f>
        <v>4.806</v>
      </c>
      <c r="F31" s="50"/>
    </row>
    <row r="32" spans="2:8" x14ac:dyDescent="0.25">
      <c r="B32" s="87"/>
      <c r="C32" s="40" t="str">
        <f>Studienliste!F$8</f>
        <v>TUD-02 20</v>
      </c>
      <c r="D32" s="52" t="s">
        <v>25</v>
      </c>
      <c r="E32" s="52">
        <f>E11+E15+E19+E23+E27</f>
        <v>3.4860000000000002</v>
      </c>
      <c r="F32" s="52">
        <f>F11+F15+F19+F23+F27</f>
        <v>4.1390000000000002</v>
      </c>
    </row>
    <row r="37" spans="2:7" ht="21" x14ac:dyDescent="0.35">
      <c r="B37" s="82" t="s">
        <v>56</v>
      </c>
      <c r="C37" s="82"/>
      <c r="D37" s="82"/>
      <c r="E37" s="82"/>
      <c r="F37" s="82"/>
      <c r="G37" s="61"/>
    </row>
    <row r="40" spans="2:7" x14ac:dyDescent="0.25">
      <c r="C40" s="1"/>
      <c r="D40" s="34" t="s">
        <v>47</v>
      </c>
      <c r="E40" s="34" t="s">
        <v>48</v>
      </c>
      <c r="F40" s="34" t="s">
        <v>49</v>
      </c>
    </row>
    <row r="41" spans="2:7" x14ac:dyDescent="0.25">
      <c r="B41" s="85" t="s">
        <v>45</v>
      </c>
      <c r="C41" s="67" t="str">
        <f>'spezifische Verbräuche'!$D$13</f>
        <v>anderes Projekt</v>
      </c>
      <c r="D41" s="68">
        <f>D8/(D$8+D$12+D$20+D$24)</f>
        <v>0.97148399612027159</v>
      </c>
      <c r="E41" s="68">
        <f t="shared" ref="E41:F41" si="0">E8/(E$8+E$12+E$20+E$24)</f>
        <v>2.6501999736298514E-2</v>
      </c>
      <c r="F41" s="68">
        <f t="shared" si="0"/>
        <v>2.2514071294559099E-2</v>
      </c>
    </row>
    <row r="42" spans="2:7" x14ac:dyDescent="0.25">
      <c r="B42" s="86"/>
      <c r="C42" s="38" t="str">
        <f>Studienliste!$F$10</f>
        <v>OTTO-01 17</v>
      </c>
      <c r="D42" s="51" t="str">
        <f>IF(ISTEXT(D9),"k.A.",D9/(D$9+D$13+D$21+D$25))</f>
        <v>k.A.</v>
      </c>
      <c r="E42" s="51">
        <f t="shared" ref="E42" si="1">E9/(E$9+E$13+E$21+E$25)</f>
        <v>0</v>
      </c>
      <c r="F42" s="51" t="str">
        <f>IF(ISTEXT(F9),"k.A.",F9/(F$9+F$13+F$21+F$25))</f>
        <v>k.A.</v>
      </c>
    </row>
    <row r="43" spans="2:7" x14ac:dyDescent="0.25">
      <c r="B43" s="86"/>
      <c r="C43" s="37" t="str">
        <f>C$31</f>
        <v>ISI-05 13</v>
      </c>
      <c r="D43" s="50">
        <f>D10/(D$10+D$14+D$22+D$26)</f>
        <v>1</v>
      </c>
      <c r="E43" s="50">
        <f t="shared" ref="E43:F43" si="2">E10/(E$10+E$14+E$22+E$26)</f>
        <v>0</v>
      </c>
      <c r="F43" s="50" t="e">
        <f t="shared" si="2"/>
        <v>#DIV/0!</v>
      </c>
    </row>
    <row r="44" spans="2:7" x14ac:dyDescent="0.25">
      <c r="B44" s="87"/>
      <c r="C44" s="40" t="str">
        <f>Studienliste!F$8</f>
        <v>TUD-02 20</v>
      </c>
      <c r="D44" s="52" t="str">
        <f>IF(ISTEXT(D11),"k.A.",D11/(D$11+D$15+D$23+D$27))</f>
        <v>k.A.</v>
      </c>
      <c r="E44" s="52">
        <f t="shared" ref="E44:F44" si="3">E11/(E$11+E$15+E$23+E$27)</f>
        <v>0</v>
      </c>
      <c r="F44" s="52">
        <f t="shared" si="3"/>
        <v>0</v>
      </c>
    </row>
    <row r="45" spans="2:7" x14ac:dyDescent="0.25">
      <c r="B45" s="85" t="s">
        <v>24</v>
      </c>
      <c r="C45" s="67" t="str">
        <f>'spezifische Verbräuche'!$D$13</f>
        <v>anderes Projekt</v>
      </c>
      <c r="D45" s="68">
        <f>D12/(D$8+D$12+D$20+D$24)</f>
        <v>2.8516003879728417E-2</v>
      </c>
      <c r="E45" s="68">
        <f t="shared" ref="E45:F45" si="4">E12/(E$8+E$12+E$20+E$24)</f>
        <v>0.12635696391684612</v>
      </c>
      <c r="F45" s="68">
        <f t="shared" si="4"/>
        <v>0.97748592870544082</v>
      </c>
    </row>
    <row r="46" spans="2:7" x14ac:dyDescent="0.25">
      <c r="B46" s="86"/>
      <c r="C46" s="38" t="str">
        <f>Studienliste!$F$10</f>
        <v>OTTO-01 17</v>
      </c>
      <c r="D46" s="51" t="str">
        <f>IF(ISTEXT(D13),"k.A.",D13/(D$9+D$13+D$21+D$25))</f>
        <v>k.A.</v>
      </c>
      <c r="E46" s="51">
        <f t="shared" ref="E46" si="5">E13/(E$9+E$13+E$21+E$25)</f>
        <v>0.41258741258741255</v>
      </c>
      <c r="F46" s="51" t="str">
        <f>IF(ISTEXT(F13),"k.A.",F13/(F$9+F$13+F$21+F$25))</f>
        <v>k.A.</v>
      </c>
    </row>
    <row r="47" spans="2:7" x14ac:dyDescent="0.25">
      <c r="B47" s="86"/>
      <c r="C47" s="37" t="str">
        <f>C$31</f>
        <v>ISI-05 13</v>
      </c>
      <c r="D47" s="50">
        <f>D14/(D$10+D$14+D$22+D$26)</f>
        <v>0</v>
      </c>
      <c r="E47" s="50">
        <f t="shared" ref="E47:F47" si="6">E14/(E$10+E$14+E$22+E$26)</f>
        <v>0.5</v>
      </c>
      <c r="F47" s="50" t="e">
        <f t="shared" si="6"/>
        <v>#DIV/0!</v>
      </c>
    </row>
    <row r="48" spans="2:7" x14ac:dyDescent="0.25">
      <c r="B48" s="87"/>
      <c r="C48" s="40" t="str">
        <f>Studienliste!F$8</f>
        <v>TUD-02 20</v>
      </c>
      <c r="D48" s="52" t="str">
        <f>IF(ISTEXT(D15),"k.A.",D15/(D$11+D$15+D$23+D$27))</f>
        <v>k.A.</v>
      </c>
      <c r="E48" s="52">
        <f t="shared" ref="E48:F48" si="7">E15/(E$11+E$15+E$23+E$27)</f>
        <v>0</v>
      </c>
      <c r="F48" s="52">
        <f t="shared" si="7"/>
        <v>1</v>
      </c>
    </row>
    <row r="49" spans="2:6" x14ac:dyDescent="0.25">
      <c r="B49" s="85" t="s">
        <v>23</v>
      </c>
      <c r="C49" s="67" t="str">
        <f>'spezifische Verbräuche'!$D$13</f>
        <v>anderes Projekt</v>
      </c>
      <c r="D49" s="68">
        <v>1</v>
      </c>
      <c r="E49" s="68">
        <v>1</v>
      </c>
      <c r="F49" s="68">
        <v>1</v>
      </c>
    </row>
    <row r="50" spans="2:6" x14ac:dyDescent="0.25">
      <c r="B50" s="86"/>
      <c r="C50" s="38" t="str">
        <f>Studienliste!$F$10</f>
        <v>OTTO-01 17</v>
      </c>
      <c r="D50" s="51">
        <v>1</v>
      </c>
      <c r="E50" s="51">
        <v>1</v>
      </c>
      <c r="F50" s="51">
        <v>1</v>
      </c>
    </row>
    <row r="51" spans="2:6" x14ac:dyDescent="0.25">
      <c r="B51" s="86"/>
      <c r="C51" s="37" t="str">
        <f>C$31</f>
        <v>ISI-05 13</v>
      </c>
      <c r="D51" s="50">
        <v>1</v>
      </c>
      <c r="E51" s="50">
        <v>1</v>
      </c>
      <c r="F51" s="50">
        <v>1</v>
      </c>
    </row>
    <row r="52" spans="2:6" x14ac:dyDescent="0.25">
      <c r="B52" s="87"/>
      <c r="C52" s="40" t="str">
        <f>Studienliste!F$8</f>
        <v>TUD-02 20</v>
      </c>
      <c r="D52" s="52">
        <v>1</v>
      </c>
      <c r="E52" s="52">
        <v>1</v>
      </c>
      <c r="F52" s="52">
        <v>1</v>
      </c>
    </row>
    <row r="53" spans="2:6" x14ac:dyDescent="0.25">
      <c r="B53" s="85" t="s">
        <v>22</v>
      </c>
      <c r="C53" s="67" t="str">
        <f>'spezifische Verbräuche'!$D$13</f>
        <v>anderes Projekt</v>
      </c>
      <c r="D53" s="68">
        <f>D20/(D$8+D$12+D$20+D$24)</f>
        <v>0</v>
      </c>
      <c r="E53" s="68">
        <f t="shared" ref="E53:F53" si="8">E20/(E$8+E$12+E$20+E$24)</f>
        <v>0.84714103634685534</v>
      </c>
      <c r="F53" s="68">
        <f t="shared" si="8"/>
        <v>0</v>
      </c>
    </row>
    <row r="54" spans="2:6" x14ac:dyDescent="0.25">
      <c r="B54" s="86"/>
      <c r="C54" s="38" t="str">
        <f>Studienliste!$F$10</f>
        <v>OTTO-01 17</v>
      </c>
      <c r="D54" s="51" t="str">
        <f>IF(ISTEXT(D21),"k.A.",D21/(D$9+D$13+D$21+D$25))</f>
        <v>k.A.</v>
      </c>
      <c r="E54" s="51">
        <f t="shared" ref="E54" si="9">E21/(E$9+E$13+E$21+E$25)</f>
        <v>0.51248751248751245</v>
      </c>
      <c r="F54" s="51" t="str">
        <f>IF(ISTEXT(F21),"k.A.",F21/(F$9+F$13+F$21+F$25))</f>
        <v>k.A.</v>
      </c>
    </row>
    <row r="55" spans="2:6" x14ac:dyDescent="0.25">
      <c r="B55" s="86"/>
      <c r="C55" s="37" t="str">
        <f>C$31</f>
        <v>ISI-05 13</v>
      </c>
      <c r="D55" s="50">
        <f>D22/(D$10+D$14+D$22+D$26)</f>
        <v>0</v>
      </c>
      <c r="E55" s="50">
        <f t="shared" ref="E55:F55" si="10">E22/(E$10+E$14+E$22+E$26)</f>
        <v>0.5</v>
      </c>
      <c r="F55" s="50" t="e">
        <f t="shared" si="10"/>
        <v>#DIV/0!</v>
      </c>
    </row>
    <row r="56" spans="2:6" x14ac:dyDescent="0.25">
      <c r="B56" s="87"/>
      <c r="C56" s="40" t="str">
        <f>Studienliste!F$8</f>
        <v>TUD-02 20</v>
      </c>
      <c r="D56" s="52" t="str">
        <f>IF(ISTEXT(D23),"k.A.",D23/(D$11+D$15+D$23+D$27))</f>
        <v>k.A.</v>
      </c>
      <c r="E56" s="52">
        <f t="shared" ref="E56:F56" si="11">E23/(E$11+E$15+E$23+E$27)</f>
        <v>1</v>
      </c>
      <c r="F56" s="52">
        <f t="shared" si="11"/>
        <v>0</v>
      </c>
    </row>
    <row r="57" spans="2:6" x14ac:dyDescent="0.25">
      <c r="B57" s="85" t="s">
        <v>46</v>
      </c>
      <c r="C57" s="67" t="str">
        <f>'spezifische Verbräuche'!$D$13</f>
        <v>anderes Projekt</v>
      </c>
      <c r="D57" s="68">
        <f>D24/(D$8+D$12+D$20+D$24)</f>
        <v>0</v>
      </c>
      <c r="E57" s="68">
        <f t="shared" ref="E57:F57" si="12">E24/(E$8+E$12+E$20+E$24)</f>
        <v>0</v>
      </c>
      <c r="F57" s="68">
        <f t="shared" si="12"/>
        <v>0</v>
      </c>
    </row>
    <row r="58" spans="2:6" x14ac:dyDescent="0.25">
      <c r="B58" s="86"/>
      <c r="C58" s="38" t="str">
        <f>Studienliste!$F$10</f>
        <v>OTTO-01 17</v>
      </c>
      <c r="D58" s="51" t="str">
        <f>IF(ISTEXT(D25),"k.A.",D25/(D$9+D$13+D$21+D$25))</f>
        <v>k.A.</v>
      </c>
      <c r="E58" s="51">
        <f t="shared" ref="E58" si="13">E25/(E$9+E$13+E$21+E$25)</f>
        <v>7.4925074925074928E-2</v>
      </c>
      <c r="F58" s="51" t="str">
        <f>IF(ISTEXT(F25),"k.A.",F25/(F$9+F$13+F$21+F$25))</f>
        <v>k.A.</v>
      </c>
    </row>
    <row r="59" spans="2:6" x14ac:dyDescent="0.25">
      <c r="B59" s="86"/>
      <c r="C59" s="37" t="str">
        <f>C$31</f>
        <v>ISI-05 13</v>
      </c>
      <c r="D59" s="50">
        <f>D26/(D$10+D$14+D$22+D$26)</f>
        <v>0</v>
      </c>
      <c r="E59" s="50">
        <f t="shared" ref="E59:F59" si="14">E26/(E$10+E$14+E$22+E$26)</f>
        <v>0</v>
      </c>
      <c r="F59" s="50" t="e">
        <f t="shared" si="14"/>
        <v>#DIV/0!</v>
      </c>
    </row>
    <row r="60" spans="2:6" x14ac:dyDescent="0.25">
      <c r="B60" s="87"/>
      <c r="C60" s="40" t="str">
        <f>Studienliste!F$8</f>
        <v>TUD-02 20</v>
      </c>
      <c r="D60" s="52" t="str">
        <f>IF(ISTEXT(D27),"k.A.",D27/(D$11+D$15+D$23+D$27))</f>
        <v>k.A.</v>
      </c>
      <c r="E60" s="52">
        <f t="shared" ref="E60:F60" si="15">E27/(E$11+E$15+E$23+E$27)</f>
        <v>0</v>
      </c>
      <c r="F60" s="52">
        <f t="shared" si="15"/>
        <v>0</v>
      </c>
    </row>
    <row r="62" spans="2:6" x14ac:dyDescent="0.25">
      <c r="B62" s="85" t="s">
        <v>26</v>
      </c>
      <c r="C62" s="67" t="str">
        <f>'spezifische Verbräuche'!$D$13</f>
        <v>anderes Projekt</v>
      </c>
      <c r="D62" s="68">
        <f>D41+D45+D49+D53+D57</f>
        <v>2</v>
      </c>
      <c r="E62" s="68">
        <f>E41+E45+E49+E53+E57</f>
        <v>2</v>
      </c>
      <c r="F62" s="68">
        <f>F41+F45+F49+F53+F57</f>
        <v>2</v>
      </c>
    </row>
    <row r="63" spans="2:6" x14ac:dyDescent="0.25">
      <c r="B63" s="86"/>
      <c r="C63" s="39" t="str">
        <f>Studienliste!$F$10</f>
        <v>OTTO-01 17</v>
      </c>
      <c r="D63" s="51" t="str">
        <f>IF(ISTEXT(D30),"k.A.",D42+D46+D50+D54+D58)</f>
        <v>k.A.</v>
      </c>
      <c r="E63" s="51">
        <f>E42+E46+E50+E54+E58</f>
        <v>2</v>
      </c>
      <c r="F63" s="51" t="s">
        <v>25</v>
      </c>
    </row>
    <row r="64" spans="2:6" x14ac:dyDescent="0.25">
      <c r="B64" s="86"/>
      <c r="C64" s="37" t="str">
        <f>C$31</f>
        <v>ISI-05 13</v>
      </c>
      <c r="D64" s="50">
        <f>D43+D47+D51+D55+D59</f>
        <v>2</v>
      </c>
      <c r="E64" s="50">
        <f t="shared" ref="E64:F64" si="16">E43+E47+E51+E55+E59</f>
        <v>2</v>
      </c>
      <c r="F64" s="50" t="e">
        <f t="shared" si="16"/>
        <v>#DIV/0!</v>
      </c>
    </row>
    <row r="65" spans="2:6" x14ac:dyDescent="0.25">
      <c r="B65" s="87"/>
      <c r="C65" s="40" t="str">
        <f>Studienliste!F$8</f>
        <v>TUD-02 20</v>
      </c>
      <c r="D65" s="52" t="s">
        <v>25</v>
      </c>
      <c r="E65" s="52">
        <f>E44+E48+E52+E56+E60</f>
        <v>2</v>
      </c>
      <c r="F65" s="52">
        <f>F44+F48+F52+F56+F60</f>
        <v>2</v>
      </c>
    </row>
  </sheetData>
  <mergeCells count="14">
    <mergeCell ref="B49:B52"/>
    <mergeCell ref="B53:B56"/>
    <mergeCell ref="B57:B60"/>
    <mergeCell ref="B62:B65"/>
    <mergeCell ref="B4:F4"/>
    <mergeCell ref="B37:F37"/>
    <mergeCell ref="B29:B32"/>
    <mergeCell ref="B41:B44"/>
    <mergeCell ref="B45:B48"/>
    <mergeCell ref="B20:B23"/>
    <mergeCell ref="B24:B27"/>
    <mergeCell ref="B8:B11"/>
    <mergeCell ref="B12:B15"/>
    <mergeCell ref="B16:B19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3:E30"/>
  <sheetViews>
    <sheetView tabSelected="1" topLeftCell="A4" workbookViewId="0">
      <selection activeCell="E29" sqref="E29"/>
    </sheetView>
  </sheetViews>
  <sheetFormatPr baseColWidth="10" defaultRowHeight="15" x14ac:dyDescent="0.25"/>
  <cols>
    <col min="2" max="2" width="34" style="8" customWidth="1"/>
    <col min="3" max="3" width="25.140625" style="29" customWidth="1"/>
    <col min="4" max="4" width="19.7109375" style="5" customWidth="1"/>
    <col min="5" max="5" width="17.5703125" style="2" customWidth="1"/>
  </cols>
  <sheetData>
    <row r="3" spans="1:4" ht="21" x14ac:dyDescent="0.35">
      <c r="A3" s="61"/>
      <c r="B3" s="82" t="s">
        <v>112</v>
      </c>
      <c r="C3" s="82"/>
      <c r="D3" s="82"/>
    </row>
    <row r="6" spans="1:4" s="1" customFormat="1" x14ac:dyDescent="0.25">
      <c r="B6" s="6" t="s">
        <v>39</v>
      </c>
      <c r="C6" s="31">
        <v>2050</v>
      </c>
      <c r="D6" s="32" t="s">
        <v>55</v>
      </c>
    </row>
    <row r="7" spans="1:4" x14ac:dyDescent="0.25">
      <c r="B7" s="3" t="str">
        <f>Studienliste!F11</f>
        <v>BCG-01 13</v>
      </c>
      <c r="C7" s="26">
        <v>0.44</v>
      </c>
      <c r="D7" s="27">
        <f t="shared" ref="D7:D12" si="0">C7-C$20</f>
        <v>8.0000000000000016E-2</v>
      </c>
    </row>
    <row r="8" spans="1:4" x14ac:dyDescent="0.25">
      <c r="B8" s="3" t="str">
        <f>Studienliste!F12</f>
        <v>SSAB-01 20</v>
      </c>
      <c r="C8" s="26">
        <v>0.5</v>
      </c>
      <c r="D8" s="27">
        <f t="shared" si="0"/>
        <v>0.14000000000000001</v>
      </c>
    </row>
    <row r="9" spans="1:4" x14ac:dyDescent="0.25">
      <c r="B9" s="3" t="str">
        <f>Studienliste!F13</f>
        <v>SEA-01 17</v>
      </c>
      <c r="C9" s="26">
        <v>0.5</v>
      </c>
      <c r="D9" s="27">
        <f t="shared" si="0"/>
        <v>0.14000000000000001</v>
      </c>
    </row>
    <row r="10" spans="1:4" x14ac:dyDescent="0.25">
      <c r="B10" s="3" t="str">
        <f>Studienliste!F14</f>
        <v>IEA-07 19</v>
      </c>
      <c r="C10" s="26">
        <v>0.47</v>
      </c>
      <c r="D10" s="27">
        <f t="shared" si="0"/>
        <v>0.10999999999999999</v>
      </c>
    </row>
    <row r="11" spans="1:4" x14ac:dyDescent="0.25">
      <c r="B11" s="3" t="str">
        <f>Studienliste!F15</f>
        <v>JCP-01 14</v>
      </c>
      <c r="C11" s="27">
        <v>0.5</v>
      </c>
      <c r="D11" s="27">
        <f t="shared" si="0"/>
        <v>0.14000000000000001</v>
      </c>
    </row>
    <row r="12" spans="1:4" x14ac:dyDescent="0.25">
      <c r="B12" s="3" t="str">
        <f>Studienliste!F16</f>
        <v>NTNU-01 12</v>
      </c>
      <c r="C12" s="27">
        <v>0.5</v>
      </c>
      <c r="D12" s="27">
        <f t="shared" si="0"/>
        <v>0.14000000000000001</v>
      </c>
    </row>
    <row r="13" spans="1:4" x14ac:dyDescent="0.25">
      <c r="B13" s="13"/>
      <c r="C13" s="28"/>
      <c r="D13" s="4"/>
    </row>
    <row r="14" spans="1:4" x14ac:dyDescent="0.25">
      <c r="D14" s="10" t="s">
        <v>52</v>
      </c>
    </row>
    <row r="15" spans="1:4" x14ac:dyDescent="0.25">
      <c r="D15" s="10" t="s">
        <v>53</v>
      </c>
    </row>
    <row r="16" spans="1:4" x14ac:dyDescent="0.25">
      <c r="D16" s="35"/>
    </row>
    <row r="17" spans="2:5" ht="45.75" customHeight="1" x14ac:dyDescent="0.35">
      <c r="B17" s="83" t="s">
        <v>113</v>
      </c>
      <c r="C17" s="83"/>
    </row>
    <row r="18" spans="2:5" ht="21" customHeight="1" x14ac:dyDescent="0.35">
      <c r="D18" s="71"/>
    </row>
    <row r="19" spans="2:5" x14ac:dyDescent="0.25">
      <c r="B19" s="34" t="s">
        <v>39</v>
      </c>
      <c r="C19" s="31">
        <v>2019</v>
      </c>
    </row>
    <row r="20" spans="2:5" x14ac:dyDescent="0.25">
      <c r="B20" s="3" t="s">
        <v>54</v>
      </c>
      <c r="C20" s="26">
        <v>0.36</v>
      </c>
      <c r="D20" s="2"/>
      <c r="E20"/>
    </row>
    <row r="21" spans="2:5" x14ac:dyDescent="0.25">
      <c r="D21" s="2"/>
      <c r="E21"/>
    </row>
    <row r="24" spans="2:5" ht="21" x14ac:dyDescent="0.35">
      <c r="B24" s="83" t="s">
        <v>129</v>
      </c>
      <c r="C24" s="83"/>
      <c r="D24" s="83"/>
    </row>
    <row r="26" spans="2:5" x14ac:dyDescent="0.25">
      <c r="B26" s="80" t="s">
        <v>39</v>
      </c>
      <c r="C26" s="31">
        <v>2019</v>
      </c>
      <c r="D26" s="31">
        <v>2050</v>
      </c>
      <c r="E26" s="31" t="s">
        <v>55</v>
      </c>
    </row>
    <row r="27" spans="2:5" x14ac:dyDescent="0.25">
      <c r="B27" s="7"/>
      <c r="C27" s="27">
        <v>157.55000000000001</v>
      </c>
      <c r="D27" s="81">
        <v>236</v>
      </c>
      <c r="E27" s="27">
        <f>1/C27 * D27 -1</f>
        <v>0.49793716280545852</v>
      </c>
    </row>
    <row r="28" spans="2:5" x14ac:dyDescent="0.25">
      <c r="C28" s="93" t="s">
        <v>141</v>
      </c>
      <c r="D28" s="35" t="str">
        <f>Studienliste!F11</f>
        <v>BCG-01 13</v>
      </c>
    </row>
    <row r="29" spans="2:5" x14ac:dyDescent="0.25">
      <c r="D29" s="74"/>
    </row>
    <row r="30" spans="2:5" x14ac:dyDescent="0.25">
      <c r="D30" s="74"/>
    </row>
  </sheetData>
  <mergeCells count="3">
    <mergeCell ref="B3:D3"/>
    <mergeCell ref="B17:C17"/>
    <mergeCell ref="B24:D24"/>
  </mergeCells>
  <hyperlinks>
    <hyperlink ref="D14" r:id="rId1" location=":~:text=Die%20Statistik%20zeigt%20die%20Rohstahlerzeugung%20in%20Europa%20nach,erzeugt%2C%20davon%20waren%20rund%20125%20Millionen%20Tonnen%20unlegiert." display="https://de.statista.com/statistik/daten/studie/502604/umfrage/rohstahlerzeugung-in-europa-nach-qualitaet/ - :~:text=Die%20Statistik%20zeigt%20die%20Rohstahlerzeugung%20in%20Europa%20nach,erzeugt%2C%20davon%20waren%20rund%20125%20Millionen%20Tonnen%20unlegiert."/>
    <hyperlink ref="D15" r:id="rId2"/>
  </hyperlinks>
  <pageMargins left="0.7" right="0.7" top="0.78740157499999996" bottom="0.78740157499999996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C3:I35"/>
  <sheetViews>
    <sheetView workbookViewId="0">
      <selection activeCell="J18" sqref="J18"/>
    </sheetView>
  </sheetViews>
  <sheetFormatPr baseColWidth="10" defaultRowHeight="15" x14ac:dyDescent="0.25"/>
  <cols>
    <col min="3" max="3" width="23.85546875" customWidth="1"/>
    <col min="4" max="4" width="26.28515625" customWidth="1"/>
    <col min="5" max="5" width="20.140625" customWidth="1"/>
    <col min="6" max="6" width="23.42578125" customWidth="1"/>
    <col min="7" max="7" width="25" customWidth="1"/>
    <col min="8" max="8" width="20.5703125" customWidth="1"/>
    <col min="9" max="9" width="26.5703125" customWidth="1"/>
  </cols>
  <sheetData>
    <row r="3" spans="3:9" s="1" customFormat="1" ht="21" x14ac:dyDescent="0.35">
      <c r="C3" s="82" t="s">
        <v>111</v>
      </c>
      <c r="D3" s="82"/>
      <c r="E3" s="82"/>
      <c r="F3" s="82"/>
      <c r="G3" s="82"/>
      <c r="H3" s="82"/>
      <c r="I3" s="82"/>
    </row>
    <row r="5" spans="3:9" ht="15.75" x14ac:dyDescent="0.25">
      <c r="E5" s="91" t="s">
        <v>47</v>
      </c>
      <c r="F5" s="91"/>
      <c r="G5" s="91" t="s">
        <v>43</v>
      </c>
      <c r="H5" s="91"/>
      <c r="I5" s="91"/>
    </row>
    <row r="6" spans="3:9" x14ac:dyDescent="0.25">
      <c r="C6" s="17" t="s">
        <v>57</v>
      </c>
      <c r="D6" s="17" t="s">
        <v>58</v>
      </c>
      <c r="E6" s="75" t="str">
        <f>Studienliste!$F$17</f>
        <v>ISI-05 13</v>
      </c>
      <c r="F6" s="76" t="s">
        <v>51</v>
      </c>
      <c r="G6" s="77" t="str">
        <f>Studienliste!$F$10</f>
        <v>OTTO-01 17</v>
      </c>
      <c r="H6" s="78" t="str">
        <f>Studienliste!$F$8</f>
        <v>TUD-02 20</v>
      </c>
      <c r="I6" s="79" t="str">
        <f>F6</f>
        <v>anderes Projekt</v>
      </c>
    </row>
    <row r="7" spans="3:9" x14ac:dyDescent="0.25">
      <c r="C7" s="9" t="str">
        <f>'Produktion je Standort'!C6</f>
        <v>Austria</v>
      </c>
      <c r="D7" s="9" t="str">
        <f>'Produktion je Standort'!D6</f>
        <v>Donawitz</v>
      </c>
      <c r="E7" s="56">
        <f>IF('Produktion je Standort'!E6=0,'Produktion je Standort'!F6*('spezifische Verbräuche'!E$12+'spezifische Verbräuche'!F$12),'Produktion je Standort'!E6*('spezifische Verbräuche'!E$12+'spezifische Verbräuche'!F$12))</f>
        <v>17276.566999999999</v>
      </c>
      <c r="F7" s="60">
        <f>IF('Produktion je Standort'!E6=0,'Produktion je Standort'!F6*('spezifische Verbräuche'!F$13+'spezifische Verbräuche'!E$13),'Produktion je Standort'!E6*('spezifische Verbräuche'!F$13+'spezifische Verbräuche'!E$13))</f>
        <v>21064.659</v>
      </c>
      <c r="G7" s="57">
        <f>IF('Produktion je Standort'!E6=0,'Produktion je Standort'!F6*('spezifische Verbräuche'!G$11+'spezifische Verbräuche'!H$11),'Produktion je Standort'!E6*('spezifische Verbräuche'!G$11+'spezifische Verbräuche'!H$11))</f>
        <v>16903.039999999997</v>
      </c>
      <c r="H7" s="59">
        <f>IF('Produktion je Standort'!E6=0,'Produktion je Standort'!F6*('spezifische Verbräuche'!G$10+'spezifische Verbräuche'!H$10),'Produktion je Standort'!E6*('spezifische Verbräuche'!H$10+'spezifische Verbräuche'!G$10))</f>
        <v>13152.678</v>
      </c>
      <c r="I7" s="58">
        <f>IF('Produktion je Standort'!E6=0,'Produktion je Standort'!F6*('spezifische Verbräuche'!H$13+'spezifische Verbräuche'!G$13),'Produktion je Standort'!E6*('spezifische Verbräuche'!G$13+'spezifische Verbräuche'!H$13))</f>
        <v>11825.001222222221</v>
      </c>
    </row>
    <row r="8" spans="3:9" x14ac:dyDescent="0.25">
      <c r="C8" s="9" t="str">
        <f>'Produktion je Standort'!C7</f>
        <v>Austria</v>
      </c>
      <c r="D8" s="9" t="str">
        <f>'Produktion je Standort'!D7</f>
        <v>Linz</v>
      </c>
      <c r="E8" s="56">
        <f>IF('Produktion je Standort'!E7=0,'Produktion je Standort'!F7*('spezifische Verbräuche'!E$12+'spezifische Verbräuche'!F$12),'Produktion je Standort'!E7*('spezifische Verbräuche'!E$12+'spezifische Verbräuche'!F$12))</f>
        <v>17276.566999999999</v>
      </c>
      <c r="F8" s="60">
        <f>IF('Produktion je Standort'!E7=0,'Produktion je Standort'!F7*('spezifische Verbräuche'!F$13+'spezifische Verbräuche'!E$13),'Produktion je Standort'!E7*('spezifische Verbräuche'!F$13+'spezifische Verbräuche'!E$13))</f>
        <v>21064.659</v>
      </c>
      <c r="G8" s="57">
        <f>IF('Produktion je Standort'!E7=0,'Produktion je Standort'!F7*('spezifische Verbräuche'!G$11+'spezifische Verbräuche'!H$11),'Produktion je Standort'!E7*('spezifische Verbräuche'!G$11+'spezifische Verbräuche'!H$11))</f>
        <v>16903.039999999997</v>
      </c>
      <c r="H8" s="59">
        <f>IF('Produktion je Standort'!E7=0,'Produktion je Standort'!F7*('spezifische Verbräuche'!G$10+'spezifische Verbräuche'!H$10),'Produktion je Standort'!E7*('spezifische Verbräuche'!H$10+'spezifische Verbräuche'!G$10))</f>
        <v>13152.678</v>
      </c>
      <c r="I8" s="58">
        <f>IF('Produktion je Standort'!E7=0,'Produktion je Standort'!F7*('spezifische Verbräuche'!H$13+'spezifische Verbräuche'!G$13),'Produktion je Standort'!E7*('spezifische Verbräuche'!G$13+'spezifische Verbräuche'!H$13))</f>
        <v>11825.001222222221</v>
      </c>
    </row>
    <row r="9" spans="3:9" x14ac:dyDescent="0.25">
      <c r="C9" s="9" t="str">
        <f>'Produktion je Standort'!C8</f>
        <v>Belgium</v>
      </c>
      <c r="D9" s="9" t="str">
        <f>'Produktion je Standort'!D8</f>
        <v>Ghent</v>
      </c>
      <c r="E9" s="56">
        <f>IF('Produktion je Standort'!E8=0,'Produktion je Standort'!F8*('spezifische Verbräuche'!E$12+'spezifische Verbräuche'!F$12),'Produktion je Standort'!E8*('spezifische Verbräuche'!E$12+'spezifische Verbräuche'!F$12))</f>
        <v>24955.55</v>
      </c>
      <c r="F9" s="60">
        <f>IF('Produktion je Standort'!E8=0,'Produktion je Standort'!F8*('spezifische Verbräuche'!F$13+'spezifische Verbräuche'!E$13),'Produktion je Standort'!E8*('spezifische Verbräuche'!F$13+'spezifische Verbräuche'!E$13))</f>
        <v>30427.350000000002</v>
      </c>
      <c r="G9" s="57">
        <f>IF('Produktion je Standort'!E8=0,'Produktion je Standort'!F8*('spezifische Verbräuche'!G$11+'spezifische Verbräuche'!H$11),'Produktion je Standort'!E8*('spezifische Verbräuche'!G$11+'spezifische Verbräuche'!H$11))</f>
        <v>24415.999999999996</v>
      </c>
      <c r="H9" s="59">
        <f>IF('Produktion je Standort'!E8=0,'Produktion je Standort'!F8*('spezifische Verbräuche'!G$10+'spezifische Verbräuche'!H$10),'Produktion je Standort'!E8*('spezifische Verbräuche'!H$10+'spezifische Verbräuche'!G$10))</f>
        <v>18998.7</v>
      </c>
      <c r="I9" s="58">
        <f>IF('Produktion je Standort'!E8=0,'Produktion je Standort'!F8*('spezifische Verbräuche'!H$13+'spezifische Verbräuche'!G$13),'Produktion je Standort'!E8*('spezifische Verbräuche'!G$13+'spezifische Verbräuche'!H$13))</f>
        <v>17080.905555555553</v>
      </c>
    </row>
    <row r="10" spans="3:9" x14ac:dyDescent="0.25">
      <c r="C10" s="9" t="str">
        <f>'Produktion je Standort'!C9</f>
        <v>Czech Republic</v>
      </c>
      <c r="D10" s="9" t="str">
        <f>'Produktion je Standort'!D9</f>
        <v>Trinec</v>
      </c>
      <c r="E10" s="56">
        <f>IF('Produktion je Standort'!E9=0,'Produktion je Standort'!F9*('spezifische Verbräuche'!E$12+'spezifische Verbräuche'!F$12),'Produktion je Standort'!E9*('spezifische Verbräuche'!E$12+'spezifische Verbräuche'!F$12))</f>
        <v>11827.556999999999</v>
      </c>
      <c r="F10" s="60">
        <f>IF('Produktion je Standort'!E9=0,'Produktion je Standort'!F9*('spezifische Verbräuche'!F$13+'spezifische Verbräuche'!E$13),'Produktion je Standort'!E9*('spezifische Verbräuche'!F$13+'spezifische Verbräuche'!E$13))</f>
        <v>14420.889000000001</v>
      </c>
      <c r="G10" s="57">
        <f>IF('Produktion je Standort'!E9=0,'Produktion je Standort'!F9*('spezifische Verbräuche'!G$11+'spezifische Verbräuche'!H$11),'Produktion je Standort'!E9*('spezifische Verbräuche'!G$11+'spezifische Verbräuche'!H$11))</f>
        <v>11571.839999999998</v>
      </c>
      <c r="H10" s="59">
        <f>IF('Produktion je Standort'!E9=0,'Produktion je Standort'!F9*('spezifische Verbräuche'!G$10+'spezifische Verbräuche'!H$10),'Produktion je Standort'!E9*('spezifische Verbräuche'!H$10+'spezifische Verbräuche'!G$10))</f>
        <v>9004.3379999999997</v>
      </c>
      <c r="I10" s="58">
        <f>IF('Produktion je Standort'!E9=0,'Produktion je Standort'!F9*('spezifische Verbräuche'!H$13+'spezifische Verbräuche'!G$13),'Produktion je Standort'!E9*('spezifische Verbräuche'!G$13+'spezifische Verbräuche'!H$13))</f>
        <v>8095.4089999999997</v>
      </c>
    </row>
    <row r="11" spans="3:9" x14ac:dyDescent="0.25">
      <c r="C11" s="9" t="str">
        <f>'Produktion je Standort'!C10</f>
        <v>Finland</v>
      </c>
      <c r="D11" s="9" t="str">
        <f>'Produktion je Standort'!D10</f>
        <v>Raahe</v>
      </c>
      <c r="E11" s="56">
        <f>IF('Produktion je Standort'!E10=0,'Produktion je Standort'!F10*('spezifische Verbräuche'!E$12+'spezifische Verbräuche'!F$12),'Produktion je Standort'!E10*('spezifische Verbräuche'!E$12+'spezifische Verbräuche'!F$12))</f>
        <v>11905.4</v>
      </c>
      <c r="F11" s="60">
        <f>IF('Produktion je Standort'!E10=0,'Produktion je Standort'!F10*('spezifische Verbräuche'!F$13+'spezifische Verbräuche'!E$13),'Produktion je Standort'!E10*('spezifische Verbräuche'!F$13+'spezifische Verbräuche'!E$13))</f>
        <v>14515.800000000001</v>
      </c>
      <c r="G11" s="57">
        <f>IF('Produktion je Standort'!E10=0,'Produktion je Standort'!F10*('spezifische Verbräuche'!G$11+'spezifische Verbräuche'!H$11),'Produktion je Standort'!E10*('spezifische Verbräuche'!G$11+'spezifische Verbräuche'!H$11))</f>
        <v>11647.999999999998</v>
      </c>
      <c r="H11" s="59">
        <f>IF('Produktion je Standort'!E10=0,'Produktion je Standort'!F10*('spezifische Verbräuche'!G$10+'spezifische Verbräuche'!H$10),'Produktion je Standort'!E10*('spezifische Verbräuche'!H$10+'spezifische Verbräuche'!G$10))</f>
        <v>9063.6</v>
      </c>
      <c r="I11" s="58">
        <f>IF('Produktion je Standort'!E10=0,'Produktion je Standort'!F10*('spezifische Verbräuche'!H$13+'spezifische Verbräuche'!G$13),'Produktion je Standort'!E10*('spezifische Verbräuche'!G$13+'spezifische Verbräuche'!H$13))</f>
        <v>8148.688888888888</v>
      </c>
    </row>
    <row r="12" spans="3:9" x14ac:dyDescent="0.25">
      <c r="C12" s="9" t="str">
        <f>'Produktion je Standort'!C11</f>
        <v>France</v>
      </c>
      <c r="D12" s="9" t="str">
        <f>'Produktion je Standort'!D11</f>
        <v>Fos-Sur-Mer</v>
      </c>
      <c r="E12" s="56">
        <f>IF('Produktion je Standort'!E11=0,'Produktion je Standort'!F11*('spezifische Verbräuche'!E$12+'spezifische Verbräuche'!F$12),'Produktion je Standort'!E11*('spezifische Verbräuche'!E$12+'spezifische Verbräuche'!F$12))</f>
        <v>17171.25</v>
      </c>
      <c r="F12" s="60">
        <f>IF('Produktion je Standort'!E11=0,'Produktion je Standort'!F11*('spezifische Verbräuche'!F$13+'spezifische Verbräuche'!E$13),'Produktion je Standort'!E11*('spezifische Verbräuche'!F$13+'spezifische Verbräuche'!E$13))</f>
        <v>20936.25</v>
      </c>
      <c r="G12" s="57">
        <f>IF('Produktion je Standort'!E11=0,'Produktion je Standort'!F11*('spezifische Verbräuche'!G$11+'spezifische Verbräuche'!H$11),'Produktion je Standort'!E11*('spezifische Verbräuche'!G$11+'spezifische Verbräuche'!H$11))</f>
        <v>16800</v>
      </c>
      <c r="H12" s="59">
        <f>IF('Produktion je Standort'!E11=0,'Produktion je Standort'!F11*('spezifische Verbräuche'!G$10+'spezifische Verbräuche'!H$10),'Produktion je Standort'!E11*('spezifische Verbräuche'!H$10+'spezifische Verbräuche'!G$10))</f>
        <v>13072.5</v>
      </c>
      <c r="I12" s="58">
        <f>IF('Produktion je Standort'!E11=0,'Produktion je Standort'!F11*('spezifische Verbräuche'!H$13+'spezifische Verbräuche'!G$13),'Produktion je Standort'!E11*('spezifische Verbräuche'!G$13+'spezifische Verbräuche'!H$13))</f>
        <v>11752.916666666666</v>
      </c>
    </row>
    <row r="13" spans="3:9" x14ac:dyDescent="0.25">
      <c r="C13" s="9" t="str">
        <f>'Produktion je Standort'!C12</f>
        <v>France</v>
      </c>
      <c r="D13" s="9" t="str">
        <f>'Produktion je Standort'!D12</f>
        <v>Dunkerque</v>
      </c>
      <c r="E13" s="56">
        <f>IF('Produktion je Standort'!E12=0,'Produktion je Standort'!F12*('spezifische Verbräuche'!E$12+'spezifische Verbräuche'!F$12),'Produktion je Standort'!E12*('spezifische Verbräuche'!E$12+'spezifische Verbräuche'!F$12))</f>
        <v>31366.149999999998</v>
      </c>
      <c r="F13" s="60">
        <f>IF('Produktion je Standort'!E12=0,'Produktion je Standort'!F12*('spezifische Verbräuche'!F$13+'spezifische Verbräuche'!E$13),'Produktion je Standort'!E12*('spezifische Verbräuche'!F$13+'spezifische Verbräuche'!E$13))</f>
        <v>38243.550000000003</v>
      </c>
      <c r="G13" s="57">
        <f>IF('Produktion je Standort'!E12=0,'Produktion je Standort'!F12*('spezifische Verbräuche'!G$11+'spezifische Verbräuche'!H$11),'Produktion je Standort'!E12*('spezifische Verbräuche'!G$11+'spezifische Verbräuche'!H$11))</f>
        <v>30687.999999999996</v>
      </c>
      <c r="H13" s="59">
        <f>IF('Produktion je Standort'!E12=0,'Produktion je Standort'!F12*('spezifische Verbräuche'!G$10+'spezifische Verbräuche'!H$10),'Produktion je Standort'!E12*('spezifische Verbräuche'!H$10+'spezifische Verbräuche'!G$10))</f>
        <v>23879.100000000002</v>
      </c>
      <c r="I13" s="58">
        <f>IF('Produktion je Standort'!E12=0,'Produktion je Standort'!F12*('spezifische Verbräuche'!H$13+'spezifische Verbräuche'!G$13),'Produktion je Standort'!E12*('spezifische Verbräuche'!G$13+'spezifische Verbräuche'!H$13))</f>
        <v>21468.661111111109</v>
      </c>
    </row>
    <row r="14" spans="3:9" x14ac:dyDescent="0.25">
      <c r="C14" s="9" t="str">
        <f>'Produktion je Standort'!C13</f>
        <v>Germany</v>
      </c>
      <c r="D14" s="9" t="str">
        <f>'Produktion je Standort'!D13</f>
        <v>Bremen</v>
      </c>
      <c r="E14" s="56">
        <f>IF('Produktion je Standort'!E13=0,'Produktion je Standort'!F13*('spezifische Verbräuche'!E$12+'spezifische Verbräuche'!F$12),'Produktion je Standort'!E13*('spezifische Verbräuche'!E$12+'spezifische Verbräuche'!F$12))</f>
        <v>15110.699999999999</v>
      </c>
      <c r="F14" s="60">
        <f>IF('Produktion je Standort'!E13=0,'Produktion je Standort'!F13*('spezifische Verbräuche'!F$13+'spezifische Verbräuche'!E$13),'Produktion je Standort'!E13*('spezifische Verbräuche'!F$13+'spezifische Verbräuche'!E$13))</f>
        <v>18423.900000000001</v>
      </c>
      <c r="G14" s="57">
        <f>IF('Produktion je Standort'!E13=0,'Produktion je Standort'!F13*('spezifische Verbräuche'!G$11+'spezifische Verbräuche'!H$11),'Produktion je Standort'!E13*('spezifische Verbräuche'!G$11+'spezifische Verbräuche'!H$11))</f>
        <v>14783.999999999998</v>
      </c>
      <c r="H14" s="59">
        <f>IF('Produktion je Standort'!E13=0,'Produktion je Standort'!F13*('spezifische Verbräuche'!G$10+'spezifische Verbräuche'!H$10),'Produktion je Standort'!E13*('spezifische Verbräuche'!H$10+'spezifische Verbräuche'!G$10))</f>
        <v>11503.800000000001</v>
      </c>
      <c r="I14" s="58">
        <f>IF('Produktion je Standort'!E13=0,'Produktion je Standort'!F13*('spezifische Verbräuche'!H$13+'spezifische Verbräuche'!G$13),'Produktion je Standort'!E13*('spezifische Verbräuche'!G$13+'spezifische Verbräuche'!H$13))</f>
        <v>10342.566666666666</v>
      </c>
    </row>
    <row r="15" spans="3:9" x14ac:dyDescent="0.25">
      <c r="C15" s="9" t="str">
        <f>'Produktion je Standort'!C14</f>
        <v>Germany</v>
      </c>
      <c r="D15" s="9" t="str">
        <f>'Produktion je Standort'!D14</f>
        <v>Voelklingen</v>
      </c>
      <c r="E15" s="56">
        <f>IF('Produktion je Standort'!E14=0,'Produktion je Standort'!F14*('spezifische Verbräuche'!E$12+'spezifische Verbräuche'!F$12),'Produktion je Standort'!E14*('spezifische Verbräuche'!E$12+'spezifische Verbräuche'!F$12))</f>
        <v>12738.777999999998</v>
      </c>
      <c r="F15" s="60">
        <f>IF('Produktion je Standort'!E14=0,'Produktion je Standort'!F14*('spezifische Verbräuche'!F$13+'spezifische Verbräuche'!E$13),'Produktion je Standort'!E14*('spezifische Verbräuche'!F$13+'spezifische Verbräuche'!E$13))</f>
        <v>15531.906000000001</v>
      </c>
      <c r="G15" s="57">
        <f>IF('Produktion je Standort'!E14=0,'Produktion je Standort'!F14*('spezifische Verbräuche'!G$11+'spezifische Verbräuche'!H$11),'Produktion je Standort'!E14*('spezifische Verbräuche'!G$11+'spezifische Verbräuche'!H$11))</f>
        <v>12463.359999999999</v>
      </c>
      <c r="H15" s="59">
        <f>IF('Produktion je Standort'!E14=0,'Produktion je Standort'!F14*('spezifische Verbräuche'!G$10+'spezifische Verbräuche'!H$10),'Produktion je Standort'!E14*('spezifische Verbräuche'!H$10+'spezifische Verbräuche'!G$10))</f>
        <v>9698.0519999999997</v>
      </c>
      <c r="I15" s="58">
        <f>IF('Produktion je Standort'!E14=0,'Produktion je Standort'!F14*('spezifische Verbräuche'!H$13+'spezifische Verbräuche'!G$13),'Produktion je Standort'!E14*('spezifische Verbräuche'!G$13+'spezifische Verbräuche'!H$13))</f>
        <v>8719.0971111111103</v>
      </c>
    </row>
    <row r="16" spans="3:9" x14ac:dyDescent="0.25">
      <c r="C16" s="9" t="str">
        <f>'Produktion je Standort'!C15</f>
        <v>Germany</v>
      </c>
      <c r="D16" s="9" t="str">
        <f>'Produktion je Standort'!D15</f>
        <v>Eisenhuettenstadt</v>
      </c>
      <c r="E16" s="56">
        <f>IF('Produktion je Standort'!E15=0,'Produktion je Standort'!F15*('spezifische Verbräuche'!E$12+'spezifische Verbräuche'!F$12),'Produktion je Standort'!E15*('spezifische Verbräuche'!E$12+'spezifische Verbräuche'!F$12))</f>
        <v>9844.8499999999985</v>
      </c>
      <c r="F16" s="60">
        <f>IF('Produktion je Standort'!E15=0,'Produktion je Standort'!F15*('spezifische Verbräuche'!F$13+'spezifische Verbräuche'!E$13),'Produktion je Standort'!E15*('spezifische Verbräuche'!F$13+'spezifische Verbräuche'!E$13))</f>
        <v>12003.45</v>
      </c>
      <c r="G16" s="57">
        <f>IF('Produktion je Standort'!E15=0,'Produktion je Standort'!F15*('spezifische Verbräuche'!G$11+'spezifische Verbräuche'!H$11),'Produktion je Standort'!E15*('spezifische Verbräuche'!G$11+'spezifische Verbräuche'!H$11))</f>
        <v>9631.9999999999982</v>
      </c>
      <c r="H16" s="59">
        <f>IF('Produktion je Standort'!E15=0,'Produktion je Standort'!F15*('spezifische Verbräuche'!G$10+'spezifische Verbräuche'!H$10),'Produktion je Standort'!E15*('spezifische Verbräuche'!H$10+'spezifische Verbräuche'!G$10))</f>
        <v>7494.9000000000005</v>
      </c>
      <c r="I16" s="58">
        <f>IF('Produktion je Standort'!E15=0,'Produktion je Standort'!F15*('spezifische Verbräuche'!H$13+'spezifische Verbräuche'!G$13),'Produktion je Standort'!E15*('spezifische Verbräuche'!G$13+'spezifische Verbräuche'!H$13))</f>
        <v>6738.3388888888885</v>
      </c>
    </row>
    <row r="17" spans="3:9" x14ac:dyDescent="0.25">
      <c r="C17" s="9" t="str">
        <f>'Produktion je Standort'!C16</f>
        <v>Germany</v>
      </c>
      <c r="D17" s="9" t="str">
        <f>'Produktion je Standort'!D16</f>
        <v>Duisburg-Huckingen</v>
      </c>
      <c r="E17" s="56">
        <f>IF('Produktion je Standort'!E16=0,'Produktion je Standort'!F16*('spezifische Verbräuche'!E$12+'spezifische Verbräuche'!F$12),'Produktion je Standort'!E16*('spezifische Verbräuche'!E$12+'spezifische Verbräuche'!F$12))</f>
        <v>22895</v>
      </c>
      <c r="F17" s="60">
        <f>IF('Produktion je Standort'!E16=0,'Produktion je Standort'!F16*('spezifische Verbräuche'!F$13+'spezifische Verbräuche'!E$13),'Produktion je Standort'!E16*('spezifische Verbräuche'!F$13+'spezifische Verbräuche'!E$13))</f>
        <v>27915</v>
      </c>
      <c r="G17" s="57">
        <f>IF('Produktion je Standort'!E16=0,'Produktion je Standort'!F16*('spezifische Verbräuche'!G$11+'spezifische Verbräuche'!H$11),'Produktion je Standort'!E16*('spezifische Verbräuche'!G$11+'spezifische Verbräuche'!H$11))</f>
        <v>22399.999999999996</v>
      </c>
      <c r="H17" s="59">
        <f>IF('Produktion je Standort'!E16=0,'Produktion je Standort'!F16*('spezifische Verbräuche'!G$10+'spezifische Verbräuche'!H$10),'Produktion je Standort'!E16*('spezifische Verbräuche'!H$10+'spezifische Verbräuche'!G$10))</f>
        <v>17430</v>
      </c>
      <c r="I17" s="58">
        <f>IF('Produktion je Standort'!E16=0,'Produktion je Standort'!F16*('spezifische Verbräuche'!H$13+'spezifische Verbräuche'!G$13),'Produktion je Standort'!E16*('spezifische Verbräuche'!G$13+'spezifische Verbräuche'!H$13))</f>
        <v>15670.555555555555</v>
      </c>
    </row>
    <row r="18" spans="3:9" x14ac:dyDescent="0.25">
      <c r="C18" s="9" t="str">
        <f>'Produktion je Standort'!C17</f>
        <v>Germany</v>
      </c>
      <c r="D18" s="9" t="str">
        <f>'Produktion je Standort'!D17</f>
        <v>Duisburg-Beeckerwerth</v>
      </c>
      <c r="E18" s="56">
        <f>IF('Produktion je Standort'!E17=0,'Produktion je Standort'!F17*('spezifische Verbräuche'!E$12+'spezifische Verbräuche'!F$12),'Produktion je Standort'!E17*('spezifische Verbräuche'!E$12+'spezifische Verbräuche'!F$12))</f>
        <v>27474</v>
      </c>
      <c r="F18" s="60">
        <f>IF('Produktion je Standort'!E17=0,'Produktion je Standort'!F17*('spezifische Verbräuche'!F$13+'spezifische Verbräuche'!E$13),'Produktion je Standort'!E17*('spezifische Verbräuche'!F$13+'spezifische Verbräuche'!E$13))</f>
        <v>33498</v>
      </c>
      <c r="G18" s="57">
        <f>IF('Produktion je Standort'!E17=0,'Produktion je Standort'!F17*('spezifische Verbräuche'!G$11+'spezifische Verbräuche'!H$11),'Produktion je Standort'!E17*('spezifische Verbräuche'!G$11+'spezifische Verbräuche'!H$11))</f>
        <v>26879.999999999996</v>
      </c>
      <c r="H18" s="59">
        <f>IF('Produktion je Standort'!E17=0,'Produktion je Standort'!F17*('spezifische Verbräuche'!G$10+'spezifische Verbräuche'!H$10),'Produktion je Standort'!E17*('spezifische Verbräuche'!H$10+'spezifische Verbräuche'!G$10))</f>
        <v>20916</v>
      </c>
      <c r="I18" s="58">
        <f>IF('Produktion je Standort'!E17=0,'Produktion je Standort'!F17*('spezifische Verbräuche'!H$13+'spezifische Verbräuche'!G$13),'Produktion je Standort'!E17*('spezifische Verbräuche'!G$13+'spezifische Verbräuche'!H$13))</f>
        <v>18804.666666666664</v>
      </c>
    </row>
    <row r="19" spans="3:9" x14ac:dyDescent="0.25">
      <c r="C19" s="9" t="str">
        <f>'Produktion je Standort'!C18</f>
        <v>Germany</v>
      </c>
      <c r="D19" s="9" t="str">
        <f>'Produktion je Standort'!D18</f>
        <v>Salzgitter</v>
      </c>
      <c r="E19" s="56">
        <f>IF('Produktion je Standort'!E18=0,'Produktion je Standort'!F18*('spezifische Verbräuche'!E$12+'spezifische Verbräuche'!F$12),'Produktion je Standort'!E18*('spezifische Verbräuche'!E$12+'spezifische Verbräuche'!F$12))</f>
        <v>21063.399999999998</v>
      </c>
      <c r="F19" s="60">
        <f>IF('Produktion je Standort'!E18=0,'Produktion je Standort'!F18*('spezifische Verbräuche'!F$13+'spezifische Verbräuche'!E$13),'Produktion je Standort'!E18*('spezifische Verbräuche'!F$13+'spezifische Verbräuche'!E$13))</f>
        <v>25681.8</v>
      </c>
      <c r="G19" s="57">
        <f>IF('Produktion je Standort'!E18=0,'Produktion je Standort'!F18*('spezifische Verbräuche'!G$11+'spezifische Verbräuche'!H$11),'Produktion je Standort'!E18*('spezifische Verbräuche'!G$11+'spezifische Verbräuche'!H$11))</f>
        <v>20607.999999999996</v>
      </c>
      <c r="H19" s="59">
        <f>IF('Produktion je Standort'!E18=0,'Produktion je Standort'!F18*('spezifische Verbräuche'!G$10+'spezifische Verbräuche'!H$10),'Produktion je Standort'!E18*('spezifische Verbräuche'!H$10+'spezifische Verbräuche'!G$10))</f>
        <v>16035.6</v>
      </c>
      <c r="I19" s="58">
        <f>IF('Produktion je Standort'!E18=0,'Produktion je Standort'!F18*('spezifische Verbräuche'!H$13+'spezifische Verbräuche'!G$13),'Produktion je Standort'!E18*('spezifische Verbräuche'!G$13+'spezifische Verbräuche'!H$13))</f>
        <v>14416.911111111111</v>
      </c>
    </row>
    <row r="20" spans="3:9" x14ac:dyDescent="0.25">
      <c r="C20" s="9" t="str">
        <f>'Produktion je Standort'!C19</f>
        <v>Germany</v>
      </c>
      <c r="D20" s="9" t="str">
        <f>'Produktion je Standort'!D19</f>
        <v>Dillingen</v>
      </c>
      <c r="E20" s="56">
        <f>IF('Produktion je Standort'!E19=0,'Produktion je Standort'!F19*('spezifische Verbräuche'!E$12+'spezifische Verbräuche'!F$12),'Produktion je Standort'!E19*('spezifische Verbräuche'!E$12+'spezifische Verbräuche'!F$12))</f>
        <v>10687.385999999999</v>
      </c>
      <c r="F20" s="60">
        <f>IF('Produktion je Standort'!E19=0,'Produktion je Standort'!F19*('spezifische Verbräuche'!F$13+'spezifische Verbräuche'!E$13),'Produktion je Standort'!E19*('spezifische Verbräuche'!F$13+'spezifische Verbräuche'!E$13))</f>
        <v>13030.722</v>
      </c>
      <c r="G20" s="57">
        <f>IF('Produktion je Standort'!E19=0,'Produktion je Standort'!F19*('spezifische Verbräuche'!G$11+'spezifische Verbräuche'!H$11),'Produktion je Standort'!E19*('spezifische Verbräuche'!G$11+'spezifische Verbräuche'!H$11))</f>
        <v>10456.32</v>
      </c>
      <c r="H20" s="59">
        <f>IF('Produktion je Standort'!E19=0,'Produktion je Standort'!F19*('spezifische Verbräuche'!G$10+'spezifische Verbräuche'!H$10),'Produktion je Standort'!E19*('spezifische Verbräuche'!H$10+'spezifische Verbräuche'!G$10))</f>
        <v>8136.3240000000005</v>
      </c>
      <c r="I20" s="58">
        <f>IF('Produktion je Standort'!E19=0,'Produktion je Standort'!F19*('spezifische Verbräuche'!H$13+'spezifische Verbräuche'!G$13),'Produktion je Standort'!E19*('spezifische Verbräuche'!G$13+'spezifische Verbräuche'!H$13))</f>
        <v>7315.0153333333328</v>
      </c>
    </row>
    <row r="21" spans="3:9" x14ac:dyDescent="0.25">
      <c r="C21" s="9" t="str">
        <f>'Produktion je Standort'!C20</f>
        <v>Germany</v>
      </c>
      <c r="D21" s="9" t="str">
        <f>'Produktion je Standort'!D20</f>
        <v>Duisburg</v>
      </c>
      <c r="E21" s="56">
        <f>IF('Produktion je Standort'!E20=0,'Produktion je Standort'!F20*('spezifische Verbräuche'!E$12+'spezifische Verbräuche'!F$12),'Produktion je Standort'!E20*('spezifische Verbräuche'!E$12+'spezifische Verbräuche'!F$12))</f>
        <v>5128.4799999999996</v>
      </c>
      <c r="F21" s="60">
        <f>IF('Produktion je Standort'!E20=0,'Produktion je Standort'!F20*('spezifische Verbräuche'!F$13+'spezifische Verbräuche'!E$13),'Produktion je Standort'!E20*('spezifische Verbräuche'!F$13+'spezifische Verbräuche'!E$13))</f>
        <v>6252.96</v>
      </c>
      <c r="G21" s="57">
        <f>IF('Produktion je Standort'!E20=0,'Produktion je Standort'!F20*('spezifische Verbräuche'!G$11+'spezifische Verbräuche'!H$11),'Produktion je Standort'!E20*('spezifische Verbräuche'!G$11+'spezifische Verbräuche'!H$11))</f>
        <v>5017.5999999999995</v>
      </c>
      <c r="H21" s="59">
        <f>IF('Produktion je Standort'!E20=0,'Produktion je Standort'!F20*('spezifische Verbräuche'!G$10+'spezifische Verbräuche'!H$10),'Produktion je Standort'!E20*('spezifische Verbräuche'!H$10+'spezifische Verbräuche'!G$10))</f>
        <v>3904.32</v>
      </c>
      <c r="I21" s="58">
        <f>IF('Produktion je Standort'!E20=0,'Produktion je Standort'!F20*('spezifische Verbräuche'!H$13+'spezifische Verbräuche'!G$13),'Produktion je Standort'!E20*('spezifische Verbräuche'!G$13+'spezifische Verbräuche'!H$13))</f>
        <v>3510.2044444444441</v>
      </c>
    </row>
    <row r="22" spans="3:9" x14ac:dyDescent="0.25">
      <c r="C22" s="9" t="str">
        <f>'Produktion je Standort'!C21</f>
        <v>Germany</v>
      </c>
      <c r="D22" s="9" t="str">
        <f>'Produktion je Standort'!D21</f>
        <v>Duisburg-Bruckhausen</v>
      </c>
      <c r="E22" s="56">
        <f>IF('Produktion je Standort'!E21=0,'Produktion je Standort'!F21*('spezifische Verbräuche'!E$12+'spezifische Verbräuche'!F$12),'Produktion je Standort'!E21*('spezifische Verbräuche'!E$12+'spezifische Verbräuche'!F$12))</f>
        <v>27474</v>
      </c>
      <c r="F22" s="60">
        <f>IF('Produktion je Standort'!E21=0,'Produktion je Standort'!F21*('spezifische Verbräuche'!F$13+'spezifische Verbräuche'!E$13),'Produktion je Standort'!E21*('spezifische Verbräuche'!F$13+'spezifische Verbräuche'!E$13))</f>
        <v>33498</v>
      </c>
      <c r="G22" s="57">
        <f>IF('Produktion je Standort'!E21=0,'Produktion je Standort'!F21*('spezifische Verbräuche'!G$11+'spezifische Verbräuche'!H$11),'Produktion je Standort'!E21*('spezifische Verbräuche'!G$11+'spezifische Verbräuche'!H$11))</f>
        <v>26879.999999999996</v>
      </c>
      <c r="H22" s="59">
        <f>IF('Produktion je Standort'!E21=0,'Produktion je Standort'!F21*('spezifische Verbräuche'!G$10+'spezifische Verbräuche'!H$10),'Produktion je Standort'!E21*('spezifische Verbräuche'!H$10+'spezifische Verbräuche'!G$10))</f>
        <v>20916</v>
      </c>
      <c r="I22" s="58">
        <f>IF('Produktion je Standort'!E21=0,'Produktion je Standort'!F21*('spezifische Verbräuche'!H$13+'spezifische Verbräuche'!G$13),'Produktion je Standort'!E21*('spezifische Verbräuche'!G$13+'spezifische Verbräuche'!H$13))</f>
        <v>18804.666666666664</v>
      </c>
    </row>
    <row r="23" spans="3:9" x14ac:dyDescent="0.25">
      <c r="C23" s="9" t="str">
        <f>'Produktion je Standort'!C22</f>
        <v>Hungaria</v>
      </c>
      <c r="D23" s="9" t="str">
        <f>'Produktion je Standort'!D22</f>
        <v>Dunauijvaros</v>
      </c>
      <c r="E23" s="56">
        <f>IF('Produktion je Standort'!E22=0,'Produktion je Standort'!F22*('spezifische Verbräuche'!E$12+'spezifische Verbräuche'!F$12),'Produktion je Standort'!E22*('spezifische Verbräuche'!E$12+'spezifische Verbräuche'!F$12))</f>
        <v>7326.4</v>
      </c>
      <c r="F23" s="60">
        <f>IF('Produktion je Standort'!E22=0,'Produktion je Standort'!F22*('spezifische Verbräuche'!F$13+'spezifische Verbräuche'!E$13),'Produktion je Standort'!E22*('spezifische Verbräuche'!F$13+'spezifische Verbräuche'!E$13))</f>
        <v>8932.8000000000011</v>
      </c>
      <c r="G23" s="57">
        <f>IF('Produktion je Standort'!E22=0,'Produktion je Standort'!F22*('spezifische Verbräuche'!G$11+'spezifische Verbräuche'!H$11),'Produktion je Standort'!E22*('spezifische Verbräuche'!G$11+'spezifische Verbräuche'!H$11))</f>
        <v>7167.9999999999991</v>
      </c>
      <c r="H23" s="59">
        <f>IF('Produktion je Standort'!E22=0,'Produktion je Standort'!F22*('spezifische Verbräuche'!G$10+'spezifische Verbräuche'!H$10),'Produktion je Standort'!E22*('spezifische Verbräuche'!H$10+'spezifische Verbräuche'!G$10))</f>
        <v>5577.6</v>
      </c>
      <c r="I23" s="58">
        <f>IF('Produktion je Standort'!E22=0,'Produktion je Standort'!F22*('spezifische Verbräuche'!H$13+'spezifische Verbräuche'!G$13),'Produktion je Standort'!E22*('spezifische Verbräuche'!G$13+'spezifische Verbräuche'!H$13))</f>
        <v>5014.5777777777776</v>
      </c>
    </row>
    <row r="24" spans="3:9" x14ac:dyDescent="0.25">
      <c r="C24" s="9" t="str">
        <f>'Produktion je Standort'!C23</f>
        <v>Italy</v>
      </c>
      <c r="D24" s="9" t="str">
        <f>'Produktion je Standort'!D23</f>
        <v>Taranto</v>
      </c>
      <c r="E24" s="56">
        <f>IF('Produktion je Standort'!E23=0,'Produktion je Standort'!F23*('spezifische Verbräuche'!E$12+'spezifische Verbräuche'!F$12),'Produktion je Standort'!E23*('spezifische Verbräuche'!E$12+'spezifische Verbräuche'!F$12))</f>
        <v>38921.5</v>
      </c>
      <c r="F24" s="60">
        <f>IF('Produktion je Standort'!E23=0,'Produktion je Standort'!F23*('spezifische Verbräuche'!F$13+'spezifische Verbräuche'!E$13),'Produktion je Standort'!E23*('spezifische Verbräuche'!F$13+'spezifische Verbräuche'!E$13))</f>
        <v>47455.5</v>
      </c>
      <c r="G24" s="57">
        <f>IF('Produktion je Standort'!E23=0,'Produktion je Standort'!F23*('spezifische Verbräuche'!G$11+'spezifische Verbräuche'!H$11),'Produktion je Standort'!E23*('spezifische Verbräuche'!G$11+'spezifische Verbräuche'!H$11))</f>
        <v>38079.999999999993</v>
      </c>
      <c r="H24" s="59">
        <f>IF('Produktion je Standort'!E23=0,'Produktion je Standort'!F23*('spezifische Verbräuche'!G$10+'spezifische Verbräuche'!H$10),'Produktion je Standort'!E23*('spezifische Verbräuche'!H$10+'spezifische Verbräuche'!G$10))</f>
        <v>29631</v>
      </c>
      <c r="I24" s="58">
        <f>IF('Produktion je Standort'!E23=0,'Produktion je Standort'!F23*('spezifische Verbräuche'!H$13+'spezifische Verbräuche'!G$13),'Produktion je Standort'!E23*('spezifische Verbräuche'!G$13+'spezifische Verbräuche'!H$13))</f>
        <v>26639.944444444442</v>
      </c>
    </row>
    <row r="25" spans="3:9" x14ac:dyDescent="0.25">
      <c r="C25" s="9" t="str">
        <f>'Produktion je Standort'!C24</f>
        <v>Netherlands</v>
      </c>
      <c r="D25" s="9" t="str">
        <f>'Produktion je Standort'!D24</f>
        <v>Ijmuiden</v>
      </c>
      <c r="E25" s="56">
        <f>IF('Produktion je Standort'!E24=0,'Produktion je Standort'!F24*('spezifische Verbräuche'!E$12+'spezifische Verbräuche'!F$12),'Produktion je Standort'!E24*('spezifische Verbräuche'!E$12+'spezifische Verbräuche'!F$12))</f>
        <v>31205.884999999998</v>
      </c>
      <c r="F25" s="60">
        <f>IF('Produktion je Standort'!E24=0,'Produktion je Standort'!F24*('spezifische Verbräuche'!F$13+'spezifische Verbräuche'!E$13),'Produktion je Standort'!E24*('spezifische Verbräuche'!F$13+'spezifische Verbräuche'!E$13))</f>
        <v>38048.145000000004</v>
      </c>
      <c r="G25" s="57">
        <f>IF('Produktion je Standort'!E24=0,'Produktion je Standort'!F24*('spezifische Verbräuche'!G$11+'spezifische Verbräuche'!H$11),'Produktion je Standort'!E24*('spezifische Verbräuche'!G$11+'spezifische Verbräuche'!H$11))</f>
        <v>30531.199999999997</v>
      </c>
      <c r="H25" s="59">
        <f>IF('Produktion je Standort'!E24=0,'Produktion je Standort'!F24*('spezifische Verbräuche'!G$10+'spezifische Verbräuche'!H$10),'Produktion je Standort'!E24*('spezifische Verbräuche'!H$10+'spezifische Verbräuche'!G$10))</f>
        <v>23757.09</v>
      </c>
      <c r="I25" s="58">
        <f>IF('Produktion je Standort'!E24=0,'Produktion je Standort'!F24*('spezifische Verbräuche'!H$13+'spezifische Verbräuche'!G$13),'Produktion je Standort'!E24*('spezifische Verbräuche'!G$13+'spezifische Verbräuche'!H$13))</f>
        <v>21358.967222222222</v>
      </c>
    </row>
    <row r="26" spans="3:9" x14ac:dyDescent="0.25">
      <c r="C26" s="9" t="str">
        <f>'Produktion je Standort'!C25</f>
        <v>Poland</v>
      </c>
      <c r="D26" s="9" t="str">
        <f>'Produktion je Standort'!D25</f>
        <v>Krakow</v>
      </c>
      <c r="E26" s="56">
        <f>IF('Produktion je Standort'!E25=0,'Produktion je Standort'!F25*('spezifische Verbräuche'!E$12+'spezifische Verbräuche'!F$12),'Produktion je Standort'!E25*('spezifische Verbräuche'!E$12+'spezifische Verbräuche'!F$12))</f>
        <v>12477.775</v>
      </c>
      <c r="F26" s="60">
        <f>IF('Produktion je Standort'!E25=0,'Produktion je Standort'!F25*('spezifische Verbräuche'!F$13+'spezifische Verbräuche'!E$13),'Produktion je Standort'!E25*('spezifische Verbräuche'!F$13+'spezifische Verbräuche'!E$13))</f>
        <v>15213.675000000001</v>
      </c>
      <c r="G26" s="57">
        <f>IF('Produktion je Standort'!E25=0,'Produktion je Standort'!F25*('spezifische Verbräuche'!G$11+'spezifische Verbräuche'!H$11),'Produktion je Standort'!E25*('spezifische Verbräuche'!G$11+'spezifische Verbräuche'!H$11))</f>
        <v>12207.999999999998</v>
      </c>
      <c r="H26" s="59">
        <f>IF('Produktion je Standort'!E25=0,'Produktion je Standort'!F25*('spezifische Verbräuche'!G$10+'spezifische Verbräuche'!H$10),'Produktion je Standort'!E25*('spezifische Verbräuche'!H$10+'spezifische Verbräuche'!G$10))</f>
        <v>9499.35</v>
      </c>
      <c r="I26" s="58">
        <f>IF('Produktion je Standort'!E25=0,'Produktion je Standort'!F25*('spezifische Verbräuche'!H$13+'spezifische Verbräuche'!G$13),'Produktion je Standort'!E25*('spezifische Verbräuche'!G$13+'spezifische Verbräuche'!H$13))</f>
        <v>8540.4527777777766</v>
      </c>
    </row>
    <row r="27" spans="3:9" x14ac:dyDescent="0.25">
      <c r="C27" s="9" t="str">
        <f>'Produktion je Standort'!C26</f>
        <v>Poland</v>
      </c>
      <c r="D27" s="9" t="str">
        <f>'Produktion je Standort'!D26</f>
        <v>Dabrowa Gornicza</v>
      </c>
      <c r="E27" s="56">
        <f>IF('Produktion je Standort'!E26=0,'Produktion je Standort'!F26*('spezifische Verbräuche'!E$12+'spezifische Verbräuche'!F$12),'Produktion je Standort'!E26*('spezifische Verbräuche'!E$12+'spezifische Verbräuche'!F$12))</f>
        <v>12477.775</v>
      </c>
      <c r="F27" s="60">
        <f>IF('Produktion je Standort'!E26=0,'Produktion je Standort'!F26*('spezifische Verbräuche'!F$13+'spezifische Verbräuche'!E$13),'Produktion je Standort'!E26*('spezifische Verbräuche'!F$13+'spezifische Verbräuche'!E$13))</f>
        <v>15213.675000000001</v>
      </c>
      <c r="G27" s="57">
        <f>IF('Produktion je Standort'!E26=0,'Produktion je Standort'!F26*('spezifische Verbräuche'!G$11+'spezifische Verbräuche'!H$11),'Produktion je Standort'!E26*('spezifische Verbräuche'!G$11+'spezifische Verbräuche'!H$11))</f>
        <v>12207.999999999998</v>
      </c>
      <c r="H27" s="59">
        <f>IF('Produktion je Standort'!E26=0,'Produktion je Standort'!F26*('spezifische Verbräuche'!G$10+'spezifische Verbräuche'!H$10),'Produktion je Standort'!E26*('spezifische Verbräuche'!H$10+'spezifische Verbräuche'!G$10))</f>
        <v>9499.35</v>
      </c>
      <c r="I27" s="58">
        <f>IF('Produktion je Standort'!E26=0,'Produktion je Standort'!F26*('spezifische Verbräuche'!H$13+'spezifische Verbräuche'!G$13),'Produktion je Standort'!E26*('spezifische Verbräuche'!G$13+'spezifische Verbräuche'!H$13))</f>
        <v>8540.4527777777766</v>
      </c>
    </row>
    <row r="28" spans="3:9" x14ac:dyDescent="0.25">
      <c r="C28" s="9" t="str">
        <f>'Produktion je Standort'!C27</f>
        <v>Romania</v>
      </c>
      <c r="D28" s="9" t="str">
        <f>'Produktion je Standort'!D27</f>
        <v>Galati</v>
      </c>
      <c r="E28" s="56">
        <f>IF('Produktion je Standort'!E27=0,'Produktion je Standort'!F27*('spezifische Verbräuche'!E$12+'spezifische Verbräuche'!F$12),'Produktion je Standort'!E27*('spezifische Verbräuche'!E$12+'spezifische Verbräuche'!F$12))</f>
        <v>9386.9499999999989</v>
      </c>
      <c r="F28" s="60">
        <f>IF('Produktion je Standort'!E27=0,'Produktion je Standort'!F27*('spezifische Verbräuche'!F$13+'spezifische Verbräuche'!E$13),'Produktion je Standort'!E27*('spezifische Verbräuche'!F$13+'spezifische Verbräuche'!E$13))</f>
        <v>11445.15</v>
      </c>
      <c r="G28" s="57">
        <f>IF('Produktion je Standort'!E27=0,'Produktion je Standort'!F27*('spezifische Verbräuche'!G$11+'spezifische Verbräuche'!H$11),'Produktion je Standort'!E27*('spezifische Verbräuche'!G$11+'spezifische Verbräuche'!H$11))</f>
        <v>9183.9999999999982</v>
      </c>
      <c r="H28" s="59">
        <f>IF('Produktion je Standort'!E27=0,'Produktion je Standort'!F27*('spezifische Verbräuche'!G$10+'spezifische Verbräuche'!H$10),'Produktion je Standort'!E27*('spezifische Verbräuche'!H$10+'spezifische Verbräuche'!G$10))</f>
        <v>7146.3</v>
      </c>
      <c r="I28" s="58">
        <f>IF('Produktion je Standort'!E27=0,'Produktion je Standort'!F27*('spezifische Verbräuche'!H$13+'spezifische Verbräuche'!G$13),'Produktion je Standort'!E27*('spezifische Verbräuche'!G$13+'spezifische Verbräuche'!H$13))</f>
        <v>6424.927777777777</v>
      </c>
    </row>
    <row r="29" spans="3:9" x14ac:dyDescent="0.25">
      <c r="C29" s="9" t="str">
        <f>'Produktion je Standort'!C28</f>
        <v>Slovakia</v>
      </c>
      <c r="D29" s="9" t="str">
        <f>'Produktion je Standort'!D28</f>
        <v>Kosice</v>
      </c>
      <c r="E29" s="56">
        <f>IF('Produktion je Standort'!E28=0,'Produktion je Standort'!F28*('spezifische Verbräuche'!E$12+'spezifische Verbräuche'!F$12),'Produktion je Standort'!E28*('spezifische Verbräuche'!E$12+'spezifische Verbräuche'!F$12))</f>
        <v>20605.5</v>
      </c>
      <c r="F29" s="60">
        <f>IF('Produktion je Standort'!E28=0,'Produktion je Standort'!F28*('spezifische Verbräuche'!F$13+'spezifische Verbräuche'!E$13),'Produktion je Standort'!E28*('spezifische Verbräuche'!F$13+'spezifische Verbräuche'!E$13))</f>
        <v>25123.5</v>
      </c>
      <c r="G29" s="57">
        <f>IF('Produktion je Standort'!E28=0,'Produktion je Standort'!F28*('spezifische Verbräuche'!G$11+'spezifische Verbräuche'!H$11),'Produktion je Standort'!E28*('spezifische Verbräuche'!G$11+'spezifische Verbräuche'!H$11))</f>
        <v>20159.999999999996</v>
      </c>
      <c r="H29" s="59">
        <f>IF('Produktion je Standort'!E28=0,'Produktion je Standort'!F28*('spezifische Verbräuche'!G$10+'spezifische Verbräuche'!H$10),'Produktion je Standort'!E28*('spezifische Verbräuche'!H$10+'spezifische Verbräuche'!G$10))</f>
        <v>15687.000000000002</v>
      </c>
      <c r="I29" s="58">
        <f>IF('Produktion je Standort'!E28=0,'Produktion je Standort'!F28*('spezifische Verbräuche'!H$13+'spezifische Verbräuche'!G$13),'Produktion je Standort'!E28*('spezifische Verbräuche'!G$13+'spezifische Verbräuche'!H$13))</f>
        <v>14103.499999999998</v>
      </c>
    </row>
    <row r="30" spans="3:9" x14ac:dyDescent="0.25">
      <c r="C30" s="9" t="str">
        <f>'Produktion je Standort'!C29</f>
        <v>Spain</v>
      </c>
      <c r="D30" s="9" t="str">
        <f>'Produktion je Standort'!D29</f>
        <v>Gijon</v>
      </c>
      <c r="E30" s="56">
        <f>IF('Produktion je Standort'!E29=0,'Produktion je Standort'!F29*('spezifische Verbräuche'!E$12+'spezifische Verbräuche'!F$12),'Produktion je Standort'!E29*('spezifische Verbräuche'!E$12+'spezifische Verbräuche'!F$12))</f>
        <v>10875.125</v>
      </c>
      <c r="F30" s="60">
        <f>IF('Produktion je Standort'!E29=0,'Produktion je Standort'!F29*('spezifische Verbräuche'!F$13+'spezifische Verbräuche'!E$13),'Produktion je Standort'!E29*('spezifische Verbräuche'!F$13+'spezifische Verbräuche'!E$13))</f>
        <v>13259.625</v>
      </c>
      <c r="G30" s="57">
        <f>IF('Produktion je Standort'!E29=0,'Produktion je Standort'!F29*('spezifische Verbräuche'!G$11+'spezifische Verbräuche'!H$11),'Produktion je Standort'!E29*('spezifische Verbräuche'!G$11+'spezifische Verbräuche'!H$11))</f>
        <v>10639.999999999998</v>
      </c>
      <c r="H30" s="59">
        <f>IF('Produktion je Standort'!E29=0,'Produktion je Standort'!F29*('spezifische Verbräuche'!G$10+'spezifische Verbräuche'!H$10),'Produktion je Standort'!E29*('spezifische Verbräuche'!H$10+'spezifische Verbräuche'!G$10))</f>
        <v>8279.25</v>
      </c>
      <c r="I30" s="58">
        <f>IF('Produktion je Standort'!E29=0,'Produktion je Standort'!F29*('spezifische Verbräuche'!H$13+'spezifische Verbräuche'!G$13),'Produktion je Standort'!E29*('spezifische Verbräuche'!G$13+'spezifische Verbräuche'!H$13))</f>
        <v>7443.5138888888887</v>
      </c>
    </row>
    <row r="31" spans="3:9" x14ac:dyDescent="0.25">
      <c r="C31" s="9" t="str">
        <f>'Produktion je Standort'!C30</f>
        <v>Spain</v>
      </c>
      <c r="D31" s="9" t="str">
        <f>'Produktion je Standort'!D30</f>
        <v>Aviles</v>
      </c>
      <c r="E31" s="56">
        <f>IF('Produktion je Standort'!E30=0,'Produktion je Standort'!F30*('spezifische Verbräuche'!E$12+'spezifische Verbräuche'!F$12),'Produktion je Standort'!E30*('spezifische Verbräuche'!E$12+'spezifische Verbräuche'!F$12))</f>
        <v>10875.125</v>
      </c>
      <c r="F31" s="60">
        <f>IF('Produktion je Standort'!E30=0,'Produktion je Standort'!F30*('spezifische Verbräuche'!F$13+'spezifische Verbräuche'!E$13),'Produktion je Standort'!E30*('spezifische Verbräuche'!F$13+'spezifische Verbräuche'!E$13))</f>
        <v>13259.625</v>
      </c>
      <c r="G31" s="57">
        <f>IF('Produktion je Standort'!E30=0,'Produktion je Standort'!F30*('spezifische Verbräuche'!G$11+'spezifische Verbräuche'!H$11),'Produktion je Standort'!E30*('spezifische Verbräuche'!G$11+'spezifische Verbräuche'!H$11))</f>
        <v>10639.999999999998</v>
      </c>
      <c r="H31" s="59">
        <f>IF('Produktion je Standort'!E30=0,'Produktion je Standort'!F30*('spezifische Verbräuche'!G$10+'spezifische Verbräuche'!H$10),'Produktion je Standort'!E30*('spezifische Verbräuche'!H$10+'spezifische Verbräuche'!G$10))</f>
        <v>8279.25</v>
      </c>
      <c r="I31" s="58">
        <f>IF('Produktion je Standort'!E30=0,'Produktion je Standort'!F30*('spezifische Verbräuche'!H$13+'spezifische Verbräuche'!G$13),'Produktion je Standort'!E30*('spezifische Verbräuche'!G$13+'spezifische Verbräuche'!H$13))</f>
        <v>7443.5138888888887</v>
      </c>
    </row>
    <row r="32" spans="3:9" x14ac:dyDescent="0.25">
      <c r="C32" s="9" t="str">
        <f>'Produktion je Standort'!C31</f>
        <v>Sweden</v>
      </c>
      <c r="D32" s="9" t="str">
        <f>'Produktion je Standort'!D31</f>
        <v>Lulea</v>
      </c>
      <c r="E32" s="56">
        <f>IF('Produktion je Standort'!E31=0,'Produktion je Standort'!F31*('spezifische Verbräuche'!E$12+'spezifische Verbräuche'!F$12),'Produktion je Standort'!E31*('spezifische Verbräuche'!E$12+'spezifische Verbräuche'!F$12))</f>
        <v>10531.699999999999</v>
      </c>
      <c r="F32" s="60">
        <f>IF('Produktion je Standort'!E31=0,'Produktion je Standort'!F31*('spezifische Verbräuche'!F$13+'spezifische Verbräuche'!E$13),'Produktion je Standort'!E31*('spezifische Verbräuche'!F$13+'spezifische Verbräuche'!E$13))</f>
        <v>12840.9</v>
      </c>
      <c r="G32" s="57">
        <f>IF('Produktion je Standort'!E31=0,'Produktion je Standort'!F31*('spezifische Verbräuche'!G$11+'spezifische Verbräuche'!H$11),'Produktion je Standort'!E31*('spezifische Verbräuche'!G$11+'spezifische Verbräuche'!H$11))</f>
        <v>10303.999999999998</v>
      </c>
      <c r="H32" s="59">
        <f>IF('Produktion je Standort'!E31=0,'Produktion je Standort'!F31*('spezifische Verbräuche'!G$10+'spezifische Verbräuche'!H$10),'Produktion je Standort'!E31*('spezifische Verbräuche'!H$10+'spezifische Verbräuche'!G$10))</f>
        <v>8017.8</v>
      </c>
      <c r="I32" s="58">
        <f>IF('Produktion je Standort'!E31=0,'Produktion je Standort'!F31*('spezifische Verbräuche'!H$13+'spezifische Verbräuche'!G$13),'Produktion je Standort'!E31*('spezifische Verbräuche'!G$13+'spezifische Verbräuche'!H$13))</f>
        <v>7208.4555555555553</v>
      </c>
    </row>
    <row r="33" spans="3:9" x14ac:dyDescent="0.25">
      <c r="C33" s="9" t="str">
        <f>'Produktion je Standort'!C32</f>
        <v>Sweden</v>
      </c>
      <c r="D33" s="9" t="str">
        <f>'Produktion je Standort'!D32</f>
        <v>Oxeloesund</v>
      </c>
      <c r="E33" s="56">
        <f>IF('Produktion je Standort'!E32=0,'Produktion je Standort'!F32*('spezifische Verbräuche'!E$12+'spezifische Verbräuche'!F$12),'Produktion je Standort'!E32*('spezifische Verbräuche'!E$12+'spezifische Verbräuche'!F$12))</f>
        <v>6868.5</v>
      </c>
      <c r="F33" s="60">
        <f>IF('Produktion je Standort'!E32=0,'Produktion je Standort'!F32*('spezifische Verbräuche'!F$13+'spezifische Verbräuche'!E$13),'Produktion je Standort'!E32*('spezifische Verbräuche'!F$13+'spezifische Verbräuche'!E$13))</f>
        <v>8374.5</v>
      </c>
      <c r="G33" s="57">
        <f>IF('Produktion je Standort'!E32=0,'Produktion je Standort'!F32*('spezifische Verbräuche'!G$11+'spezifische Verbräuche'!H$11),'Produktion je Standort'!E32*('spezifische Verbräuche'!G$11+'spezifische Verbräuche'!H$11))</f>
        <v>6719.9999999999991</v>
      </c>
      <c r="H33" s="59">
        <f>IF('Produktion je Standort'!E32=0,'Produktion je Standort'!F32*('spezifische Verbräuche'!G$10+'spezifische Verbräuche'!H$10),'Produktion je Standort'!E32*('spezifische Verbräuche'!H$10+'spezifische Verbräuche'!G$10))</f>
        <v>5229</v>
      </c>
      <c r="I33" s="58">
        <f>IF('Produktion je Standort'!E32=0,'Produktion je Standort'!F32*('spezifische Verbräuche'!H$13+'spezifische Verbräuche'!G$13),'Produktion je Standort'!E32*('spezifische Verbräuche'!G$13+'spezifische Verbräuche'!H$13))</f>
        <v>4701.1666666666661</v>
      </c>
    </row>
    <row r="34" spans="3:9" x14ac:dyDescent="0.25">
      <c r="C34" s="9" t="str">
        <f>'Produktion je Standort'!C33</f>
        <v>United Kingdom</v>
      </c>
      <c r="D34" s="9" t="str">
        <f>'Produktion je Standort'!D33</f>
        <v>Port Talbot</v>
      </c>
      <c r="E34" s="56">
        <f>IF('Produktion je Standort'!E33=0,'Produktion je Standort'!F33*('spezifische Verbräuche'!E$12+'spezifische Verbräuche'!F$12),'Produktion je Standort'!E33*('spezifische Verbräuche'!E$12+'spezifische Verbräuche'!F$12))</f>
        <v>17331.514999999999</v>
      </c>
      <c r="F34" s="60">
        <f>IF('Produktion je Standort'!E33=0,'Produktion je Standort'!F33*('spezifische Verbräuche'!F$13+'spezifische Verbräuche'!E$13),'Produktion je Standort'!E33*('spezifische Verbräuche'!F$13+'spezifische Verbräuche'!E$13))</f>
        <v>21131.655000000002</v>
      </c>
      <c r="G34" s="57">
        <f>IF('Produktion je Standort'!E33=0,'Produktion je Standort'!F33*('spezifische Verbräuche'!G$11+'spezifische Verbräuche'!H$11),'Produktion je Standort'!E33*('spezifische Verbräuche'!G$11+'spezifische Verbräuche'!H$11))</f>
        <v>16956.8</v>
      </c>
      <c r="H34" s="59">
        <f>IF('Produktion je Standort'!E33=0,'Produktion je Standort'!F33*('spezifische Verbräuche'!G$10+'spezifische Verbräuche'!H$10),'Produktion je Standort'!E33*('spezifische Verbräuche'!H$10+'spezifische Verbräuche'!G$10))</f>
        <v>13194.51</v>
      </c>
      <c r="I34" s="58">
        <f>IF('Produktion je Standort'!E33=0,'Produktion je Standort'!F33*('spezifische Verbräuche'!H$13+'spezifische Verbräuche'!G$13),'Produktion je Standort'!E33*('spezifische Verbräuche'!G$13+'spezifische Verbräuche'!H$13))</f>
        <v>11862.610555555555</v>
      </c>
    </row>
    <row r="35" spans="3:9" x14ac:dyDescent="0.25">
      <c r="C35" s="9" t="str">
        <f>'Produktion je Standort'!C34</f>
        <v>United Kingdom</v>
      </c>
      <c r="D35" s="9" t="str">
        <f>'Produktion je Standort'!D34</f>
        <v>Scunthorpe</v>
      </c>
      <c r="E35" s="56">
        <f>IF('Produktion je Standort'!E34=0,'Produktion je Standort'!F34*('spezifische Verbräuche'!E$12+'spezifische Verbräuche'!F$12),'Produktion je Standort'!E34*('spezifische Verbräuche'!E$12+'spezifische Verbräuche'!F$12))</f>
        <v>12821.199999999999</v>
      </c>
      <c r="F35" s="60">
        <f>IF('Produktion je Standort'!E34=0,'Produktion je Standort'!F34*('spezifische Verbräuche'!F$13+'spezifische Verbräuche'!E$13),'Produktion je Standort'!E34*('spezifische Verbräuche'!F$13+'spezifische Verbräuche'!E$13))</f>
        <v>15632.4</v>
      </c>
      <c r="G35" s="57">
        <f>IF('Produktion je Standort'!E34=0,'Produktion je Standort'!F34*('spezifische Verbräuche'!G$11+'spezifische Verbräuche'!H$11),'Produktion je Standort'!E34*('spezifische Verbräuche'!G$11+'spezifische Verbräuche'!H$11))</f>
        <v>12543.999999999998</v>
      </c>
      <c r="H35" s="59">
        <f>IF('Produktion je Standort'!E34=0,'Produktion je Standort'!F34*('spezifische Verbräuche'!G$10+'spezifische Verbräuche'!H$10),'Produktion je Standort'!E34*('spezifische Verbräuche'!H$10+'spezifische Verbräuche'!G$10))</f>
        <v>9760.8000000000011</v>
      </c>
      <c r="I35" s="58">
        <f>IF('Produktion je Standort'!E34=0,'Produktion je Standort'!F34*('spezifische Verbräuche'!H$13+'spezifische Verbräuche'!G$13),'Produktion je Standort'!E34*('spezifische Verbräuche'!G$13+'spezifische Verbräuche'!H$13))</f>
        <v>8775.5111111111109</v>
      </c>
    </row>
  </sheetData>
  <mergeCells count="3">
    <mergeCell ref="C3:I3"/>
    <mergeCell ref="G5:I5"/>
    <mergeCell ref="E5:F5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D5:M150"/>
  <sheetViews>
    <sheetView workbookViewId="0">
      <selection activeCell="F121" sqref="F121:J121"/>
    </sheetView>
  </sheetViews>
  <sheetFormatPr baseColWidth="10" defaultRowHeight="15" x14ac:dyDescent="0.25"/>
  <cols>
    <col min="4" max="4" width="21" customWidth="1"/>
    <col min="5" max="5" width="30.28515625" customWidth="1"/>
    <col min="6" max="6" width="19.42578125" customWidth="1"/>
    <col min="7" max="7" width="22.42578125" customWidth="1"/>
    <col min="8" max="8" width="22.28515625" customWidth="1"/>
    <col min="9" max="9" width="25.5703125" customWidth="1"/>
    <col min="10" max="10" width="28" customWidth="1"/>
  </cols>
  <sheetData>
    <row r="5" spans="4:13" ht="21" x14ac:dyDescent="0.35">
      <c r="D5" s="82" t="s">
        <v>126</v>
      </c>
      <c r="E5" s="82"/>
      <c r="F5" s="82"/>
      <c r="G5" s="82"/>
      <c r="H5" s="82"/>
      <c r="I5" s="82"/>
      <c r="J5" s="82"/>
      <c r="K5" s="61"/>
      <c r="L5" s="61"/>
      <c r="M5" s="61"/>
    </row>
    <row r="7" spans="4:13" ht="15.75" x14ac:dyDescent="0.25">
      <c r="F7" s="91" t="s">
        <v>47</v>
      </c>
      <c r="G7" s="91"/>
      <c r="H7" s="91" t="s">
        <v>43</v>
      </c>
      <c r="I7" s="91"/>
      <c r="J7" s="91"/>
    </row>
    <row r="8" spans="4:13" x14ac:dyDescent="0.25">
      <c r="D8" s="17" t="s">
        <v>57</v>
      </c>
      <c r="E8" s="17" t="s">
        <v>58</v>
      </c>
      <c r="F8" s="75" t="str">
        <f>Studienliste!$F$17</f>
        <v>ISI-05 13</v>
      </c>
      <c r="G8" s="76" t="s">
        <v>51</v>
      </c>
      <c r="H8" s="77" t="str">
        <f>Studienliste!$F$10</f>
        <v>OTTO-01 17</v>
      </c>
      <c r="I8" s="78" t="str">
        <f>Studienliste!$F$8</f>
        <v>TUD-02 20</v>
      </c>
      <c r="J8" s="79" t="str">
        <f>G8</f>
        <v>anderes Projekt</v>
      </c>
    </row>
    <row r="9" spans="4:13" x14ac:dyDescent="0.25">
      <c r="D9" s="9" t="str">
        <f>'Produktion je Standort'!C6</f>
        <v>Austria</v>
      </c>
      <c r="E9" s="9" t="str">
        <f>'Produktion je Standort'!D6</f>
        <v>Donawitz</v>
      </c>
      <c r="F9" s="56">
        <f>'Gesamtenergie 2019'!E7*'Energie pro Energieträger'!D$43</f>
        <v>17276.566999999999</v>
      </c>
      <c r="G9" s="60">
        <f>'Gesamtenergie 2019'!F7*'Energie pro Energieträger'!D$41</f>
        <v>20463.979102230842</v>
      </c>
      <c r="H9" s="57">
        <f>'Gesamtenergie 2019'!G7*'Energie pro Energieträger'!E$42</f>
        <v>0</v>
      </c>
      <c r="I9" s="59">
        <f>'Gesamtenergie 2019'!H7*'Energie pro Energieträger'!E$44</f>
        <v>0</v>
      </c>
      <c r="J9" s="58">
        <f>'Gesamtenergie 2019'!I7*'Energie pro Energieträger'!E$41</f>
        <v>313.38617927306291</v>
      </c>
    </row>
    <row r="10" spans="4:13" x14ac:dyDescent="0.25">
      <c r="D10" s="9" t="str">
        <f>'Produktion je Standort'!C7</f>
        <v>Austria</v>
      </c>
      <c r="E10" s="9" t="str">
        <f>'Produktion je Standort'!D7</f>
        <v>Linz</v>
      </c>
      <c r="F10" s="56">
        <f>'Gesamtenergie 2019'!E8*'Energie pro Energieträger'!D$43</f>
        <v>17276.566999999999</v>
      </c>
      <c r="G10" s="60">
        <f>'Gesamtenergie 2019'!F8*'Energie pro Energieträger'!D$41</f>
        <v>20463.979102230842</v>
      </c>
      <c r="H10" s="57">
        <f>'Gesamtenergie 2019'!G8*'Energie pro Energieträger'!E$42</f>
        <v>0</v>
      </c>
      <c r="I10" s="59">
        <f>'Gesamtenergie 2019'!H8*'Energie pro Energieträger'!E$44</f>
        <v>0</v>
      </c>
      <c r="J10" s="58">
        <f>'Gesamtenergie 2019'!I8*'Energie pro Energieträger'!E$41</f>
        <v>313.38617927306291</v>
      </c>
    </row>
    <row r="11" spans="4:13" x14ac:dyDescent="0.25">
      <c r="D11" s="9" t="str">
        <f>'Produktion je Standort'!C8</f>
        <v>Belgium</v>
      </c>
      <c r="E11" s="9" t="str">
        <f>'Produktion je Standort'!D8</f>
        <v>Ghent</v>
      </c>
      <c r="F11" s="56">
        <f>'Gesamtenergie 2019'!E9*'Energie pro Energieträger'!D$43</f>
        <v>24955.55</v>
      </c>
      <c r="G11" s="60">
        <f>'Gesamtenergie 2019'!F9*'Energie pro Energieträger'!D$41</f>
        <v>29559.683569350149</v>
      </c>
      <c r="H11" s="57">
        <f>'Gesamtenergie 2019'!G9*'Energie pro Energieträger'!E$42</f>
        <v>0</v>
      </c>
      <c r="I11" s="59">
        <f>'Gesamtenergie 2019'!H9*'Energie pro Energieträger'!E$44</f>
        <v>0</v>
      </c>
      <c r="J11" s="58">
        <f>'Gesamtenergie 2019'!I9*'Energie pro Energieträger'!E$41</f>
        <v>452.67815452907308</v>
      </c>
    </row>
    <row r="12" spans="4:13" x14ac:dyDescent="0.25">
      <c r="D12" s="9" t="str">
        <f>'Produktion je Standort'!C9</f>
        <v>Czech Republic</v>
      </c>
      <c r="E12" s="9" t="str">
        <f>'Produktion je Standort'!D9</f>
        <v>Trinec</v>
      </c>
      <c r="F12" s="56">
        <f>'Gesamtenergie 2019'!E10*'Energie pro Energieträger'!D$43</f>
        <v>11827.556999999999</v>
      </c>
      <c r="G12" s="60">
        <f>'Gesamtenergie 2019'!F10*'Energie pro Energieträger'!D$41</f>
        <v>14009.662873326868</v>
      </c>
      <c r="H12" s="57">
        <f>'Gesamtenergie 2019'!G10*'Energie pro Energieträger'!E$42</f>
        <v>0</v>
      </c>
      <c r="I12" s="59">
        <f>'Gesamtenergie 2019'!H10*'Energie pro Energieträger'!E$44</f>
        <v>0</v>
      </c>
      <c r="J12" s="58">
        <f>'Gesamtenergie 2019'!I10*'Energie pro Energieträger'!E$41</f>
        <v>214.54452718322861</v>
      </c>
    </row>
    <row r="13" spans="4:13" x14ac:dyDescent="0.25">
      <c r="D13" s="9" t="str">
        <f>'Produktion je Standort'!C10</f>
        <v>Finland</v>
      </c>
      <c r="E13" s="9" t="str">
        <f>'Produktion je Standort'!D10</f>
        <v>Raahe</v>
      </c>
      <c r="F13" s="56">
        <f>'Gesamtenergie 2019'!E11*'Energie pro Energieträger'!D$43</f>
        <v>11905.4</v>
      </c>
      <c r="G13" s="60">
        <f>'Gesamtenergie 2019'!F11*'Energie pro Energieträger'!D$41</f>
        <v>14101.867390882639</v>
      </c>
      <c r="H13" s="57">
        <f>'Gesamtenergie 2019'!G11*'Energie pro Energieträger'!E$42</f>
        <v>0</v>
      </c>
      <c r="I13" s="59">
        <f>'Gesamtenergie 2019'!H11*'Energie pro Energieträger'!E$44</f>
        <v>0</v>
      </c>
      <c r="J13" s="58">
        <f>'Gesamtenergie 2019'!I11*'Energie pro Energieträger'!E$41</f>
        <v>215.95655078451193</v>
      </c>
    </row>
    <row r="14" spans="4:13" x14ac:dyDescent="0.25">
      <c r="D14" s="9" t="str">
        <f>'Produktion je Standort'!C11</f>
        <v>France</v>
      </c>
      <c r="E14" s="9" t="str">
        <f>'Produktion je Standort'!D11</f>
        <v>Fos-Sur-Mer</v>
      </c>
      <c r="F14" s="56">
        <f>'Gesamtenergie 2019'!E12*'Energie pro Energieträger'!D$43</f>
        <v>17171.25</v>
      </c>
      <c r="G14" s="60">
        <f>'Gesamtenergie 2019'!F12*'Energie pro Energieträger'!D$41</f>
        <v>20339.231813773036</v>
      </c>
      <c r="H14" s="57">
        <f>'Gesamtenergie 2019'!G12*'Energie pro Energieträger'!E$42</f>
        <v>0</v>
      </c>
      <c r="I14" s="59">
        <f>'Gesamtenergie 2019'!H12*'Energie pro Energieträger'!E$44</f>
        <v>0</v>
      </c>
      <c r="J14" s="58">
        <f>'Gesamtenergie 2019'!I12*'Energie pro Energieträger'!E$41</f>
        <v>311.47579440073838</v>
      </c>
    </row>
    <row r="15" spans="4:13" x14ac:dyDescent="0.25">
      <c r="D15" s="9" t="str">
        <f>'Produktion je Standort'!C12</f>
        <v>France</v>
      </c>
      <c r="E15" s="9" t="str">
        <f>'Produktion je Standort'!D12</f>
        <v>Dunkerque</v>
      </c>
      <c r="F15" s="56">
        <f>'Gesamtenergie 2019'!E13*'Energie pro Energieträger'!D$43</f>
        <v>31366.149999999998</v>
      </c>
      <c r="G15" s="60">
        <f>'Gesamtenergie 2019'!F13*'Energie pro Energieträger'!D$41</f>
        <v>37152.996779825415</v>
      </c>
      <c r="H15" s="57">
        <f>'Gesamtenergie 2019'!G13*'Energie pro Energieträger'!E$42</f>
        <v>0</v>
      </c>
      <c r="I15" s="59">
        <f>'Gesamtenergie 2019'!H13*'Energie pro Energieträger'!E$44</f>
        <v>0</v>
      </c>
      <c r="J15" s="58">
        <f>'Gesamtenergie 2019'!I13*'Energie pro Energieträger'!E$41</f>
        <v>568.9624511053488</v>
      </c>
    </row>
    <row r="16" spans="4:13" x14ac:dyDescent="0.25">
      <c r="D16" s="9" t="str">
        <f>'Produktion je Standort'!C13</f>
        <v>Germany</v>
      </c>
      <c r="E16" s="9" t="str">
        <f>'Produktion je Standort'!D13</f>
        <v>Bremen</v>
      </c>
      <c r="F16" s="56">
        <f>'Gesamtenergie 2019'!E14*'Energie pro Energieträger'!D$43</f>
        <v>15110.699999999999</v>
      </c>
      <c r="G16" s="60">
        <f>'Gesamtenergie 2019'!F14*'Energie pro Energieträger'!D$41</f>
        <v>17898.523996120271</v>
      </c>
      <c r="H16" s="57">
        <f>'Gesamtenergie 2019'!G14*'Energie pro Energieträger'!E$42</f>
        <v>0</v>
      </c>
      <c r="I16" s="59">
        <f>'Gesamtenergie 2019'!H14*'Energie pro Energieträger'!E$44</f>
        <v>0</v>
      </c>
      <c r="J16" s="58">
        <f>'Gesamtenergie 2019'!I14*'Energie pro Energieträger'!E$41</f>
        <v>274.09869907264977</v>
      </c>
    </row>
    <row r="17" spans="4:10" x14ac:dyDescent="0.25">
      <c r="D17" s="9" t="str">
        <f>'Produktion je Standort'!C14</f>
        <v>Germany</v>
      </c>
      <c r="E17" s="9" t="str">
        <f>'Produktion je Standort'!D14</f>
        <v>Voelklingen</v>
      </c>
      <c r="F17" s="56">
        <f>'Gesamtenergie 2019'!E15*'Energie pro Energieträger'!D$43</f>
        <v>12738.777999999998</v>
      </c>
      <c r="G17" s="60">
        <f>'Gesamtenergie 2019'!F15*'Energie pro Energieträger'!D$41</f>
        <v>15088.998108244425</v>
      </c>
      <c r="H17" s="57">
        <f>'Gesamtenergie 2019'!G15*'Energie pro Energieträger'!E$42</f>
        <v>0</v>
      </c>
      <c r="I17" s="59">
        <f>'Gesamtenergie 2019'!H15*'Energie pro Energieträger'!E$44</f>
        <v>0</v>
      </c>
      <c r="J17" s="58">
        <f>'Gesamtenergie 2019'!I15*'Energie pro Energieträger'!E$41</f>
        <v>231.07350933942777</v>
      </c>
    </row>
    <row r="18" spans="4:10" x14ac:dyDescent="0.25">
      <c r="D18" s="9" t="str">
        <f>'Produktion je Standort'!C15</f>
        <v>Germany</v>
      </c>
      <c r="E18" s="9" t="str">
        <f>'Produktion je Standort'!D15</f>
        <v>Eisenhuettenstadt</v>
      </c>
      <c r="F18" s="56">
        <f>'Gesamtenergie 2019'!E16*'Energie pro Energieträger'!D$43</f>
        <v>9844.8499999999985</v>
      </c>
      <c r="G18" s="60">
        <f>'Gesamtenergie 2019'!F16*'Energie pro Energieträger'!D$41</f>
        <v>11661.159573229874</v>
      </c>
      <c r="H18" s="57">
        <f>'Gesamtenergie 2019'!G16*'Energie pro Energieträger'!E$42</f>
        <v>0</v>
      </c>
      <c r="I18" s="59">
        <f>'Gesamtenergie 2019'!H16*'Energie pro Energieträger'!E$44</f>
        <v>0</v>
      </c>
      <c r="J18" s="58">
        <f>'Gesamtenergie 2019'!I16*'Energie pro Energieträger'!E$41</f>
        <v>178.57945545642335</v>
      </c>
    </row>
    <row r="19" spans="4:10" x14ac:dyDescent="0.25">
      <c r="D19" s="9" t="str">
        <f>'Produktion je Standort'!C16</f>
        <v>Germany</v>
      </c>
      <c r="E19" s="9" t="str">
        <f>'Produktion je Standort'!D16</f>
        <v>Duisburg-Huckingen</v>
      </c>
      <c r="F19" s="56">
        <f>'Gesamtenergie 2019'!E17*'Energie pro Energieträger'!D$43</f>
        <v>22895</v>
      </c>
      <c r="G19" s="60">
        <f>'Gesamtenergie 2019'!F17*'Energie pro Energieträger'!D$41</f>
        <v>27118.97575169738</v>
      </c>
      <c r="H19" s="57">
        <f>'Gesamtenergie 2019'!G17*'Energie pro Energieträger'!E$42</f>
        <v>0</v>
      </c>
      <c r="I19" s="59">
        <f>'Gesamtenergie 2019'!H17*'Energie pro Energieträger'!E$44</f>
        <v>0</v>
      </c>
      <c r="J19" s="58">
        <f>'Gesamtenergie 2019'!I17*'Energie pro Energieträger'!E$41</f>
        <v>415.30105920098453</v>
      </c>
    </row>
    <row r="20" spans="4:10" x14ac:dyDescent="0.25">
      <c r="D20" s="9" t="str">
        <f>'Produktion je Standort'!C17</f>
        <v>Germany</v>
      </c>
      <c r="E20" s="9" t="str">
        <f>'Produktion je Standort'!D17</f>
        <v>Duisburg-Beeckerwerth</v>
      </c>
      <c r="F20" s="56">
        <f>'Gesamtenergie 2019'!E18*'Energie pro Energieträger'!D$43</f>
        <v>27474</v>
      </c>
      <c r="G20" s="60">
        <f>'Gesamtenergie 2019'!F18*'Energie pro Energieträger'!D$41</f>
        <v>32542.770902036857</v>
      </c>
      <c r="H20" s="57">
        <f>'Gesamtenergie 2019'!G18*'Energie pro Energieträger'!E$42</f>
        <v>0</v>
      </c>
      <c r="I20" s="59">
        <f>'Gesamtenergie 2019'!H18*'Energie pro Energieträger'!E$44</f>
        <v>0</v>
      </c>
      <c r="J20" s="58">
        <f>'Gesamtenergie 2019'!I18*'Energie pro Energieträger'!E$41</f>
        <v>498.3612710411814</v>
      </c>
    </row>
    <row r="21" spans="4:10" x14ac:dyDescent="0.25">
      <c r="D21" s="9" t="str">
        <f>'Produktion je Standort'!C18</f>
        <v>Germany</v>
      </c>
      <c r="E21" s="9" t="str">
        <f>'Produktion je Standort'!D18</f>
        <v>Salzgitter</v>
      </c>
      <c r="F21" s="56">
        <f>'Gesamtenergie 2019'!E19*'Energie pro Energieträger'!D$43</f>
        <v>21063.399999999998</v>
      </c>
      <c r="G21" s="60">
        <f>'Gesamtenergie 2019'!F19*'Energie pro Energieträger'!D$41</f>
        <v>24949.457691561591</v>
      </c>
      <c r="H21" s="57">
        <f>'Gesamtenergie 2019'!G19*'Energie pro Energieträger'!E$42</f>
        <v>0</v>
      </c>
      <c r="I21" s="59">
        <f>'Gesamtenergie 2019'!H19*'Energie pro Energieträger'!E$44</f>
        <v>0</v>
      </c>
      <c r="J21" s="58">
        <f>'Gesamtenergie 2019'!I19*'Energie pro Energieträger'!E$41</f>
        <v>382.07697446490579</v>
      </c>
    </row>
    <row r="22" spans="4:10" x14ac:dyDescent="0.25">
      <c r="D22" s="9" t="str">
        <f>'Produktion je Standort'!C19</f>
        <v>Germany</v>
      </c>
      <c r="E22" s="9" t="str">
        <f>'Produktion je Standort'!D19</f>
        <v>Dillingen</v>
      </c>
      <c r="F22" s="56">
        <f>'Gesamtenergie 2019'!E20*'Energie pro Energieträger'!D$43</f>
        <v>10687.385999999999</v>
      </c>
      <c r="G22" s="60">
        <f>'Gesamtenergie 2019'!F20*'Energie pro Energieträger'!D$41</f>
        <v>12659.137880892338</v>
      </c>
      <c r="H22" s="57">
        <f>'Gesamtenergie 2019'!G20*'Energie pro Energieträger'!E$42</f>
        <v>0</v>
      </c>
      <c r="I22" s="59">
        <f>'Gesamtenergie 2019'!H20*'Energie pro Energieträger'!E$44</f>
        <v>0</v>
      </c>
      <c r="J22" s="58">
        <f>'Gesamtenergie 2019'!I20*'Energie pro Energieträger'!E$41</f>
        <v>193.86253443501957</v>
      </c>
    </row>
    <row r="23" spans="4:10" x14ac:dyDescent="0.25">
      <c r="D23" s="9" t="str">
        <f>'Produktion je Standort'!C20</f>
        <v>Germany</v>
      </c>
      <c r="E23" s="9" t="str">
        <f>'Produktion je Standort'!D20</f>
        <v>Duisburg</v>
      </c>
      <c r="F23" s="56">
        <f>'Gesamtenergie 2019'!E21*'Energie pro Energieträger'!D$43</f>
        <v>5128.4799999999996</v>
      </c>
      <c r="G23" s="60">
        <f>'Gesamtenergie 2019'!F21*'Energie pro Energieträger'!D$41</f>
        <v>6074.6505683802134</v>
      </c>
      <c r="H23" s="57">
        <f>'Gesamtenergie 2019'!G21*'Energie pro Energieträger'!E$42</f>
        <v>0</v>
      </c>
      <c r="I23" s="59">
        <f>'Gesamtenergie 2019'!H21*'Energie pro Energieträger'!E$44</f>
        <v>0</v>
      </c>
      <c r="J23" s="58">
        <f>'Gesamtenergie 2019'!I21*'Energie pro Energieträger'!E$41</f>
        <v>93.027437261020523</v>
      </c>
    </row>
    <row r="24" spans="4:10" x14ac:dyDescent="0.25">
      <c r="D24" s="9" t="str">
        <f>'Produktion je Standort'!C21</f>
        <v>Germany</v>
      </c>
      <c r="E24" s="9" t="str">
        <f>'Produktion je Standort'!D21</f>
        <v>Duisburg-Bruckhausen</v>
      </c>
      <c r="F24" s="56">
        <f>'Gesamtenergie 2019'!E22*'Energie pro Energieträger'!D$43</f>
        <v>27474</v>
      </c>
      <c r="G24" s="60">
        <f>'Gesamtenergie 2019'!F22*'Energie pro Energieträger'!D$41</f>
        <v>32542.770902036857</v>
      </c>
      <c r="H24" s="57">
        <f>'Gesamtenergie 2019'!G22*'Energie pro Energieträger'!E$42</f>
        <v>0</v>
      </c>
      <c r="I24" s="59">
        <f>'Gesamtenergie 2019'!H22*'Energie pro Energieträger'!E$44</f>
        <v>0</v>
      </c>
      <c r="J24" s="58">
        <f>'Gesamtenergie 2019'!I22*'Energie pro Energieträger'!E$41</f>
        <v>498.3612710411814</v>
      </c>
    </row>
    <row r="25" spans="4:10" x14ac:dyDescent="0.25">
      <c r="D25" s="9" t="str">
        <f>'Produktion je Standort'!C22</f>
        <v>Hungaria</v>
      </c>
      <c r="E25" s="9" t="str">
        <f>'Produktion je Standort'!D22</f>
        <v>Dunauijvaros</v>
      </c>
      <c r="F25" s="56">
        <f>'Gesamtenergie 2019'!E23*'Energie pro Energieträger'!D$43</f>
        <v>7326.4</v>
      </c>
      <c r="G25" s="60">
        <f>'Gesamtenergie 2019'!F23*'Energie pro Energieträger'!D$41</f>
        <v>8678.0722405431625</v>
      </c>
      <c r="H25" s="57">
        <f>'Gesamtenergie 2019'!G23*'Energie pro Energieträger'!E$42</f>
        <v>0</v>
      </c>
      <c r="I25" s="59">
        <f>'Gesamtenergie 2019'!H23*'Energie pro Energieträger'!E$44</f>
        <v>0</v>
      </c>
      <c r="J25" s="58">
        <f>'Gesamtenergie 2019'!I23*'Energie pro Energieträger'!E$41</f>
        <v>132.89633894431503</v>
      </c>
    </row>
    <row r="26" spans="4:10" x14ac:dyDescent="0.25">
      <c r="D26" s="9" t="str">
        <f>'Produktion je Standort'!C23</f>
        <v>Italy</v>
      </c>
      <c r="E26" s="9" t="str">
        <f>'Produktion je Standort'!D23</f>
        <v>Taranto</v>
      </c>
      <c r="F26" s="56">
        <f>'Gesamtenergie 2019'!E24*'Energie pro Energieträger'!D$43</f>
        <v>38921.5</v>
      </c>
      <c r="G26" s="60">
        <f>'Gesamtenergie 2019'!F24*'Energie pro Energieträger'!D$41</f>
        <v>46102.258777885545</v>
      </c>
      <c r="H26" s="57">
        <f>'Gesamtenergie 2019'!G24*'Energie pro Energieträger'!E$42</f>
        <v>0</v>
      </c>
      <c r="I26" s="59">
        <f>'Gesamtenergie 2019'!H24*'Energie pro Energieträger'!E$44</f>
        <v>0</v>
      </c>
      <c r="J26" s="58">
        <f>'Gesamtenergie 2019'!I24*'Energie pro Energieträger'!E$41</f>
        <v>706.01180064167363</v>
      </c>
    </row>
    <row r="27" spans="4:10" x14ac:dyDescent="0.25">
      <c r="D27" s="9" t="str">
        <f>'Produktion je Standort'!C24</f>
        <v>Netherlands</v>
      </c>
      <c r="E27" s="9" t="str">
        <f>'Produktion je Standort'!D24</f>
        <v>Ijmuiden</v>
      </c>
      <c r="F27" s="56">
        <f>'Gesamtenergie 2019'!E25*'Energie pro Energieträger'!D$43</f>
        <v>31205.884999999998</v>
      </c>
      <c r="G27" s="60">
        <f>'Gesamtenergie 2019'!F25*'Energie pro Energieträger'!D$41</f>
        <v>36963.163949563532</v>
      </c>
      <c r="H27" s="57">
        <f>'Gesamtenergie 2019'!G25*'Energie pro Energieträger'!E$42</f>
        <v>0</v>
      </c>
      <c r="I27" s="59">
        <f>'Gesamtenergie 2019'!H25*'Energie pro Energieträger'!E$44</f>
        <v>0</v>
      </c>
      <c r="J27" s="58">
        <f>'Gesamtenergie 2019'!I25*'Energie pro Energieträger'!E$41</f>
        <v>566.05534369094187</v>
      </c>
    </row>
    <row r="28" spans="4:10" x14ac:dyDescent="0.25">
      <c r="D28" s="9" t="str">
        <f>'Produktion je Standort'!C25</f>
        <v>Poland</v>
      </c>
      <c r="E28" s="9" t="str">
        <f>'Produktion je Standort'!D25</f>
        <v>Krakow</v>
      </c>
      <c r="F28" s="56">
        <f>'Gesamtenergie 2019'!E26*'Energie pro Energieträger'!D$43</f>
        <v>12477.775</v>
      </c>
      <c r="G28" s="60">
        <f>'Gesamtenergie 2019'!F26*'Energie pro Energieträger'!D$41</f>
        <v>14779.841784675074</v>
      </c>
      <c r="H28" s="57">
        <f>'Gesamtenergie 2019'!G26*'Energie pro Energieträger'!E$42</f>
        <v>0</v>
      </c>
      <c r="I28" s="59">
        <f>'Gesamtenergie 2019'!H26*'Energie pro Energieträger'!E$44</f>
        <v>0</v>
      </c>
      <c r="J28" s="58">
        <f>'Gesamtenergie 2019'!I26*'Energie pro Energieträger'!E$41</f>
        <v>226.33907726453654</v>
      </c>
    </row>
    <row r="29" spans="4:10" x14ac:dyDescent="0.25">
      <c r="D29" s="9" t="str">
        <f>'Produktion je Standort'!C26</f>
        <v>Poland</v>
      </c>
      <c r="E29" s="9" t="str">
        <f>'Produktion je Standort'!D26</f>
        <v>Dabrowa Gornicza</v>
      </c>
      <c r="F29" s="56">
        <f>'Gesamtenergie 2019'!E27*'Energie pro Energieträger'!D$43</f>
        <v>12477.775</v>
      </c>
      <c r="G29" s="60">
        <f>'Gesamtenergie 2019'!F27*'Energie pro Energieträger'!D$41</f>
        <v>14779.841784675074</v>
      </c>
      <c r="H29" s="57">
        <f>'Gesamtenergie 2019'!G27*'Energie pro Energieträger'!E$42</f>
        <v>0</v>
      </c>
      <c r="I29" s="59">
        <f>'Gesamtenergie 2019'!H27*'Energie pro Energieträger'!E$44</f>
        <v>0</v>
      </c>
      <c r="J29" s="58">
        <f>'Gesamtenergie 2019'!I27*'Energie pro Energieträger'!E$41</f>
        <v>226.33907726453654</v>
      </c>
    </row>
    <row r="30" spans="4:10" x14ac:dyDescent="0.25">
      <c r="D30" s="9" t="str">
        <f>'Produktion je Standort'!C27</f>
        <v>Romania</v>
      </c>
      <c r="E30" s="9" t="str">
        <f>'Produktion je Standort'!D27</f>
        <v>Galati</v>
      </c>
      <c r="F30" s="56">
        <f>'Gesamtenergie 2019'!E28*'Energie pro Energieträger'!D$43</f>
        <v>9386.9499999999989</v>
      </c>
      <c r="G30" s="60">
        <f>'Gesamtenergie 2019'!F28*'Energie pro Energieträger'!D$41</f>
        <v>11118.780058195925</v>
      </c>
      <c r="H30" s="57">
        <f>'Gesamtenergie 2019'!G28*'Energie pro Energieträger'!E$42</f>
        <v>0</v>
      </c>
      <c r="I30" s="59">
        <f>'Gesamtenergie 2019'!H28*'Energie pro Energieträger'!E$44</f>
        <v>0</v>
      </c>
      <c r="J30" s="58">
        <f>'Gesamtenergie 2019'!I28*'Energie pro Energieträger'!E$41</f>
        <v>170.27343427240365</v>
      </c>
    </row>
    <row r="31" spans="4:10" x14ac:dyDescent="0.25">
      <c r="D31" s="9" t="str">
        <f>'Produktion je Standort'!C28</f>
        <v>Slovakia</v>
      </c>
      <c r="E31" s="9" t="str">
        <f>'Produktion je Standort'!D28</f>
        <v>Kosice</v>
      </c>
      <c r="F31" s="56">
        <f>'Gesamtenergie 2019'!E29*'Energie pro Energieträger'!D$43</f>
        <v>20605.5</v>
      </c>
      <c r="G31" s="60">
        <f>'Gesamtenergie 2019'!F29*'Energie pro Energieträger'!D$41</f>
        <v>24407.078176527644</v>
      </c>
      <c r="H31" s="57">
        <f>'Gesamtenergie 2019'!G29*'Energie pro Energieträger'!E$42</f>
        <v>0</v>
      </c>
      <c r="I31" s="59">
        <f>'Gesamtenergie 2019'!H29*'Energie pro Energieträger'!E$44</f>
        <v>0</v>
      </c>
      <c r="J31" s="58">
        <f>'Gesamtenergie 2019'!I29*'Energie pro Energieträger'!E$41</f>
        <v>373.77095328088603</v>
      </c>
    </row>
    <row r="32" spans="4:10" x14ac:dyDescent="0.25">
      <c r="D32" s="9" t="str">
        <f>'Produktion je Standort'!C29</f>
        <v>Spain</v>
      </c>
      <c r="E32" s="9" t="str">
        <f>'Produktion je Standort'!D29</f>
        <v>Gijon</v>
      </c>
      <c r="F32" s="56">
        <f>'Gesamtenergie 2019'!E30*'Energie pro Energieträger'!D$43</f>
        <v>10875.125</v>
      </c>
      <c r="G32" s="60">
        <f>'Gesamtenergie 2019'!F30*'Energie pro Energieträger'!D$41</f>
        <v>12881.513482056256</v>
      </c>
      <c r="H32" s="57">
        <f>'Gesamtenergie 2019'!G30*'Energie pro Energieträger'!E$42</f>
        <v>0</v>
      </c>
      <c r="I32" s="59">
        <f>'Gesamtenergie 2019'!H30*'Energie pro Energieträger'!E$44</f>
        <v>0</v>
      </c>
      <c r="J32" s="58">
        <f>'Gesamtenergie 2019'!I30*'Energie pro Energieträger'!E$41</f>
        <v>197.26800312046765</v>
      </c>
    </row>
    <row r="33" spans="4:12" x14ac:dyDescent="0.25">
      <c r="D33" s="9" t="str">
        <f>'Produktion je Standort'!C30</f>
        <v>Spain</v>
      </c>
      <c r="E33" s="9" t="str">
        <f>'Produktion je Standort'!D30</f>
        <v>Aviles</v>
      </c>
      <c r="F33" s="56">
        <f>'Gesamtenergie 2019'!E31*'Energie pro Energieträger'!D$43</f>
        <v>10875.125</v>
      </c>
      <c r="G33" s="60">
        <f>'Gesamtenergie 2019'!F31*'Energie pro Energieträger'!D$41</f>
        <v>12881.513482056256</v>
      </c>
      <c r="H33" s="57">
        <f>'Gesamtenergie 2019'!G31*'Energie pro Energieträger'!E$42</f>
        <v>0</v>
      </c>
      <c r="I33" s="59">
        <f>'Gesamtenergie 2019'!H31*'Energie pro Energieträger'!E$44</f>
        <v>0</v>
      </c>
      <c r="J33" s="58">
        <f>'Gesamtenergie 2019'!I31*'Energie pro Energieträger'!E$41</f>
        <v>197.26800312046765</v>
      </c>
    </row>
    <row r="34" spans="4:12" x14ac:dyDescent="0.25">
      <c r="D34" s="9" t="str">
        <f>'Produktion je Standort'!C31</f>
        <v>Sweden</v>
      </c>
      <c r="E34" s="9" t="str">
        <f>'Produktion je Standort'!D31</f>
        <v>Lulea</v>
      </c>
      <c r="F34" s="56">
        <f>'Gesamtenergie 2019'!E32*'Energie pro Energieträger'!D$43</f>
        <v>10531.699999999999</v>
      </c>
      <c r="G34" s="60">
        <f>'Gesamtenergie 2019'!F32*'Energie pro Energieträger'!D$41</f>
        <v>12474.728845780795</v>
      </c>
      <c r="H34" s="57">
        <f>'Gesamtenergie 2019'!G32*'Energie pro Energieträger'!E$42</f>
        <v>0</v>
      </c>
      <c r="I34" s="59">
        <f>'Gesamtenergie 2019'!H32*'Energie pro Energieträger'!E$44</f>
        <v>0</v>
      </c>
      <c r="J34" s="58">
        <f>'Gesamtenergie 2019'!I32*'Energie pro Energieträger'!E$41</f>
        <v>191.03848723245289</v>
      </c>
    </row>
    <row r="35" spans="4:12" x14ac:dyDescent="0.25">
      <c r="D35" s="9" t="str">
        <f>'Produktion je Standort'!C32</f>
        <v>Sweden</v>
      </c>
      <c r="E35" s="9" t="str">
        <f>'Produktion je Standort'!D32</f>
        <v>Oxeloesund</v>
      </c>
      <c r="F35" s="56">
        <f>'Gesamtenergie 2019'!E33*'Energie pro Energieträger'!D$43</f>
        <v>6868.5</v>
      </c>
      <c r="G35" s="60">
        <f>'Gesamtenergie 2019'!F33*'Energie pro Energieträger'!D$41</f>
        <v>8135.6927255092141</v>
      </c>
      <c r="H35" s="57">
        <f>'Gesamtenergie 2019'!G33*'Energie pro Energieträger'!E$42</f>
        <v>0</v>
      </c>
      <c r="I35" s="59">
        <f>'Gesamtenergie 2019'!H33*'Energie pro Energieträger'!E$44</f>
        <v>0</v>
      </c>
      <c r="J35" s="58">
        <f>'Gesamtenergie 2019'!I33*'Energie pro Energieträger'!E$41</f>
        <v>124.59031776029535</v>
      </c>
    </row>
    <row r="36" spans="4:12" x14ac:dyDescent="0.25">
      <c r="D36" s="9" t="str">
        <f>'Produktion je Standort'!C33</f>
        <v>United Kingdom</v>
      </c>
      <c r="E36" s="9" t="str">
        <f>'Produktion je Standort'!D33</f>
        <v>Port Talbot</v>
      </c>
      <c r="F36" s="56">
        <f>'Gesamtenergie 2019'!E34*'Energie pro Energieträger'!D$43</f>
        <v>17331.514999999999</v>
      </c>
      <c r="G36" s="60">
        <f>'Gesamtenergie 2019'!F34*'Energie pro Energieträger'!D$41</f>
        <v>20529.064644034919</v>
      </c>
      <c r="H36" s="57">
        <f>'Gesamtenergie 2019'!G34*'Energie pro Energieträger'!E$42</f>
        <v>0</v>
      </c>
      <c r="I36" s="59">
        <f>'Gesamtenergie 2019'!H34*'Energie pro Energieträger'!E$44</f>
        <v>0</v>
      </c>
      <c r="J36" s="58">
        <f>'Gesamtenergie 2019'!I34*'Energie pro Energieträger'!E$41</f>
        <v>314.38290181514526</v>
      </c>
    </row>
    <row r="37" spans="4:12" x14ac:dyDescent="0.25">
      <c r="D37" s="9" t="str">
        <f>'Produktion je Standort'!C34</f>
        <v>United Kingdom</v>
      </c>
      <c r="E37" s="9" t="str">
        <f>'Produktion je Standort'!D34</f>
        <v>Scunthorpe</v>
      </c>
      <c r="F37" s="56">
        <f>'Gesamtenergie 2019'!E35*'Energie pro Energieträger'!D$43</f>
        <v>12821.199999999999</v>
      </c>
      <c r="G37" s="60">
        <f>'Gesamtenergie 2019'!F35*'Energie pro Energieträger'!D$41</f>
        <v>15186.626420950533</v>
      </c>
      <c r="H37" s="57">
        <f>'Gesamtenergie 2019'!G35*'Energie pro Energieträger'!E$42</f>
        <v>0</v>
      </c>
      <c r="I37" s="59">
        <f>'Gesamtenergie 2019'!H35*'Energie pro Energieträger'!E$44</f>
        <v>0</v>
      </c>
      <c r="J37" s="58">
        <f>'Gesamtenergie 2019'!I35*'Energie pro Energieträger'!E$41</f>
        <v>232.56859315255133</v>
      </c>
    </row>
    <row r="42" spans="4:12" ht="21" x14ac:dyDescent="0.35">
      <c r="D42" s="82" t="s">
        <v>62</v>
      </c>
      <c r="E42" s="82"/>
      <c r="F42" s="82"/>
      <c r="G42" s="82"/>
      <c r="H42" s="82"/>
      <c r="I42" s="82"/>
      <c r="J42" s="82"/>
      <c r="K42" s="61"/>
      <c r="L42" s="61"/>
    </row>
    <row r="44" spans="4:12" ht="15.75" x14ac:dyDescent="0.25">
      <c r="F44" s="91" t="s">
        <v>47</v>
      </c>
      <c r="G44" s="91"/>
      <c r="H44" s="91" t="s">
        <v>43</v>
      </c>
      <c r="I44" s="91"/>
      <c r="J44" s="91"/>
    </row>
    <row r="45" spans="4:12" x14ac:dyDescent="0.25">
      <c r="D45" s="17" t="s">
        <v>57</v>
      </c>
      <c r="E45" s="17" t="s">
        <v>58</v>
      </c>
      <c r="F45" s="75" t="str">
        <f>Studienliste!$F$17</f>
        <v>ISI-05 13</v>
      </c>
      <c r="G45" s="76" t="s">
        <v>51</v>
      </c>
      <c r="H45" s="77" t="str">
        <f>Studienliste!$F$10</f>
        <v>OTTO-01 17</v>
      </c>
      <c r="I45" s="78" t="str">
        <f>Studienliste!$F$8</f>
        <v>TUD-02 20</v>
      </c>
      <c r="J45" s="79" t="str">
        <f>G45</f>
        <v>anderes Projekt</v>
      </c>
    </row>
    <row r="46" spans="4:12" x14ac:dyDescent="0.25">
      <c r="D46" s="9" t="str">
        <f>'Produktion je Standort'!C6</f>
        <v>Austria</v>
      </c>
      <c r="E46" s="9" t="str">
        <f>'Produktion je Standort'!D6</f>
        <v>Donawitz</v>
      </c>
      <c r="F46" s="56">
        <f>'Gesamtenergie 2019'!E7*'Energie pro Energieträger'!D$47</f>
        <v>0</v>
      </c>
      <c r="G46" s="60">
        <f>'Gesamtenergie 2019'!F7*'Energie pro Energieträger'!D$45</f>
        <v>600.67989776915613</v>
      </c>
      <c r="H46" s="57">
        <f>'Gesamtenergie 2019'!G7*'Energie pro Energieträger'!E$46</f>
        <v>6973.9815384615367</v>
      </c>
      <c r="I46" s="59">
        <f>'Gesamtenergie 2019'!H7*'Energie pro Energieträger'!E$48</f>
        <v>0</v>
      </c>
      <c r="J46" s="58">
        <f>'Gesamtenergie 2019'!I7*'Energie pro Energieträger'!E$45</f>
        <v>1494.1712527529944</v>
      </c>
    </row>
    <row r="47" spans="4:12" x14ac:dyDescent="0.25">
      <c r="D47" s="9" t="str">
        <f>'Produktion je Standort'!C7</f>
        <v>Austria</v>
      </c>
      <c r="E47" s="9" t="str">
        <f>'Produktion je Standort'!D7</f>
        <v>Linz</v>
      </c>
      <c r="F47" s="56">
        <f>'Gesamtenergie 2019'!E8*'Energie pro Energieträger'!D$47</f>
        <v>0</v>
      </c>
      <c r="G47" s="60">
        <f>'Gesamtenergie 2019'!F8*'Energie pro Energieträger'!D$45</f>
        <v>600.67989776915613</v>
      </c>
      <c r="H47" s="57">
        <f>'Gesamtenergie 2019'!G8*'Energie pro Energieträger'!E$46</f>
        <v>6973.9815384615367</v>
      </c>
      <c r="I47" s="59">
        <f>'Gesamtenergie 2019'!H8*'Energie pro Energieträger'!E$48</f>
        <v>0</v>
      </c>
      <c r="J47" s="58">
        <f>'Gesamtenergie 2019'!I8*'Energie pro Energieträger'!E$45</f>
        <v>1494.1712527529944</v>
      </c>
    </row>
    <row r="48" spans="4:12" x14ac:dyDescent="0.25">
      <c r="D48" s="9" t="str">
        <f>'Produktion je Standort'!C8</f>
        <v>Belgium</v>
      </c>
      <c r="E48" s="9" t="str">
        <f>'Produktion je Standort'!D8</f>
        <v>Ghent</v>
      </c>
      <c r="F48" s="56">
        <f>'Gesamtenergie 2019'!E9*'Energie pro Energieträger'!D$47</f>
        <v>0</v>
      </c>
      <c r="G48" s="60">
        <f>'Gesamtenergie 2019'!F9*'Energie pro Energieträger'!D$45</f>
        <v>867.66643064985453</v>
      </c>
      <c r="H48" s="57">
        <f>'Gesamtenergie 2019'!G9*'Energie pro Energieträger'!E$46</f>
        <v>10073.734265734263</v>
      </c>
      <c r="I48" s="59">
        <f>'Gesamtenergie 2019'!H9*'Energie pro Energieträger'!E$48</f>
        <v>0</v>
      </c>
      <c r="J48" s="58">
        <f>'Gesamtenergie 2019'!I9*'Energie pro Energieträger'!E$45</f>
        <v>2158.2913669503896</v>
      </c>
    </row>
    <row r="49" spans="4:10" x14ac:dyDescent="0.25">
      <c r="D49" s="9" t="str">
        <f>'Produktion je Standort'!C9</f>
        <v>Czech Republic</v>
      </c>
      <c r="E49" s="9" t="str">
        <f>'Produktion je Standort'!D9</f>
        <v>Trinec</v>
      </c>
      <c r="F49" s="56">
        <f>'Gesamtenergie 2019'!E10*'Energie pro Energieträger'!D$47</f>
        <v>0</v>
      </c>
      <c r="G49" s="60">
        <f>'Gesamtenergie 2019'!F10*'Energie pro Energieträger'!D$45</f>
        <v>411.22612667313285</v>
      </c>
      <c r="H49" s="57">
        <f>'Gesamtenergie 2019'!G10*'Energie pro Energieträger'!E$46</f>
        <v>4774.3955244755234</v>
      </c>
      <c r="I49" s="59">
        <f>'Gesamtenergie 2019'!H10*'Energie pro Energieträger'!E$48</f>
        <v>0</v>
      </c>
      <c r="J49" s="58">
        <f>'Gesamtenergie 2019'!I10*'Energie pro Energieträger'!E$45</f>
        <v>1022.9113029051113</v>
      </c>
    </row>
    <row r="50" spans="4:10" x14ac:dyDescent="0.25">
      <c r="D50" s="9" t="str">
        <f>'Produktion je Standort'!C10</f>
        <v>Finland</v>
      </c>
      <c r="E50" s="9" t="str">
        <f>'Produktion je Standort'!D10</f>
        <v>Raahe</v>
      </c>
      <c r="F50" s="56">
        <f>'Gesamtenergie 2019'!E11*'Energie pro Energieträger'!D$47</f>
        <v>0</v>
      </c>
      <c r="G50" s="60">
        <f>'Gesamtenergie 2019'!F11*'Energie pro Energieträger'!D$45</f>
        <v>413.93260911736178</v>
      </c>
      <c r="H50" s="57">
        <f>'Gesamtenergie 2019'!G11*'Energie pro Energieträger'!E$46</f>
        <v>4805.8181818181811</v>
      </c>
      <c r="I50" s="59">
        <f>'Gesamtenergie 2019'!H11*'Energie pro Energieträger'!E$48</f>
        <v>0</v>
      </c>
      <c r="J50" s="58">
        <f>'Gesamtenergie 2019'!I11*'Energie pro Energieträger'!E$45</f>
        <v>1029.6435879029382</v>
      </c>
    </row>
    <row r="51" spans="4:10" x14ac:dyDescent="0.25">
      <c r="D51" s="9" t="str">
        <f>'Produktion je Standort'!C11</f>
        <v>France</v>
      </c>
      <c r="E51" s="9" t="str">
        <f>'Produktion je Standort'!D11</f>
        <v>Fos-Sur-Mer</v>
      </c>
      <c r="F51" s="56">
        <f>'Gesamtenergie 2019'!E12*'Energie pro Energieträger'!D$47</f>
        <v>0</v>
      </c>
      <c r="G51" s="60">
        <f>'Gesamtenergie 2019'!F12*'Energie pro Energieträger'!D$45</f>
        <v>597.01818622696408</v>
      </c>
      <c r="H51" s="57">
        <f>'Gesamtenergie 2019'!G12*'Energie pro Energieträger'!E$46</f>
        <v>6931.4685314685312</v>
      </c>
      <c r="I51" s="59">
        <f>'Gesamtenergie 2019'!H12*'Energie pro Energieträger'!E$48</f>
        <v>0</v>
      </c>
      <c r="J51" s="58">
        <f>'Gesamtenergie 2019'!I12*'Energie pro Energieträger'!E$45</f>
        <v>1485.0628671676993</v>
      </c>
    </row>
    <row r="52" spans="4:10" x14ac:dyDescent="0.25">
      <c r="D52" s="9" t="str">
        <f>'Produktion je Standort'!C12</f>
        <v>France</v>
      </c>
      <c r="E52" s="9" t="str">
        <f>'Produktion je Standort'!D12</f>
        <v>Dunkerque</v>
      </c>
      <c r="F52" s="56">
        <f>'Gesamtenergie 2019'!E13*'Energie pro Energieträger'!D$47</f>
        <v>0</v>
      </c>
      <c r="G52" s="60">
        <f>'Gesamtenergie 2019'!F13*'Energie pro Energieträger'!D$45</f>
        <v>1090.5532201745878</v>
      </c>
      <c r="H52" s="57">
        <f>'Gesamtenergie 2019'!G13*'Energie pro Energieträger'!E$46</f>
        <v>12661.482517482515</v>
      </c>
      <c r="I52" s="59">
        <f>'Gesamtenergie 2019'!H13*'Energie pro Energieträger'!E$48</f>
        <v>0</v>
      </c>
      <c r="J52" s="58">
        <f>'Gesamtenergie 2019'!I13*'Energie pro Energieträger'!E$45</f>
        <v>2712.7148373596638</v>
      </c>
    </row>
    <row r="53" spans="4:10" x14ac:dyDescent="0.25">
      <c r="D53" s="9" t="str">
        <f>'Produktion je Standort'!C13</f>
        <v>Germany</v>
      </c>
      <c r="E53" s="9" t="str">
        <f>'Produktion je Standort'!D13</f>
        <v>Bremen</v>
      </c>
      <c r="F53" s="56">
        <f>'Gesamtenergie 2019'!E14*'Energie pro Energieträger'!D$47</f>
        <v>0</v>
      </c>
      <c r="G53" s="60">
        <f>'Gesamtenergie 2019'!F14*'Energie pro Energieträger'!D$45</f>
        <v>525.37600387972839</v>
      </c>
      <c r="H53" s="57">
        <f>'Gesamtenergie 2019'!G14*'Energie pro Energieträger'!E$46</f>
        <v>6099.6923076923067</v>
      </c>
      <c r="I53" s="59">
        <f>'Gesamtenergie 2019'!H14*'Energie pro Energieträger'!E$48</f>
        <v>0</v>
      </c>
      <c r="J53" s="58">
        <f>'Gesamtenergie 2019'!I14*'Energie pro Energieträger'!E$45</f>
        <v>1306.8553231075753</v>
      </c>
    </row>
    <row r="54" spans="4:10" x14ac:dyDescent="0.25">
      <c r="D54" s="9" t="str">
        <f>'Produktion je Standort'!C14</f>
        <v>Germany</v>
      </c>
      <c r="E54" s="9" t="str">
        <f>'Produktion je Standort'!D14</f>
        <v>Voelklingen</v>
      </c>
      <c r="F54" s="56">
        <f>'Gesamtenergie 2019'!E15*'Energie pro Energieträger'!D$47</f>
        <v>0</v>
      </c>
      <c r="G54" s="60">
        <f>'Gesamtenergie 2019'!F15*'Energie pro Energieträger'!D$45</f>
        <v>442.90789175557711</v>
      </c>
      <c r="H54" s="57">
        <f>'Gesamtenergie 2019'!G15*'Energie pro Energieträger'!E$46</f>
        <v>5142.2254545454534</v>
      </c>
      <c r="I54" s="59">
        <f>'Gesamtenergie 2019'!H15*'Energie pro Energieträger'!E$48</f>
        <v>0</v>
      </c>
      <c r="J54" s="58">
        <f>'Gesamtenergie 2019'!I15*'Energie pro Energieträger'!E$45</f>
        <v>1101.7186390561437</v>
      </c>
    </row>
    <row r="55" spans="4:10" x14ac:dyDescent="0.25">
      <c r="D55" s="9" t="str">
        <f>'Produktion je Standort'!C15</f>
        <v>Germany</v>
      </c>
      <c r="E55" s="9" t="str">
        <f>'Produktion je Standort'!D15</f>
        <v>Eisenhuettenstadt</v>
      </c>
      <c r="F55" s="56">
        <f>'Gesamtenergie 2019'!E16*'Energie pro Energieträger'!D$47</f>
        <v>0</v>
      </c>
      <c r="G55" s="60">
        <f>'Gesamtenergie 2019'!F16*'Energie pro Energieträger'!D$45</f>
        <v>342.29042677012609</v>
      </c>
      <c r="H55" s="57">
        <f>'Gesamtenergie 2019'!G16*'Energie pro Energieträger'!E$46</f>
        <v>3974.0419580419571</v>
      </c>
      <c r="I55" s="59">
        <f>'Gesamtenergie 2019'!H16*'Energie pro Energieträger'!E$48</f>
        <v>0</v>
      </c>
      <c r="J55" s="58">
        <f>'Gesamtenergie 2019'!I16*'Energie pro Energieträger'!E$45</f>
        <v>851.43604384281423</v>
      </c>
    </row>
    <row r="56" spans="4:10" x14ac:dyDescent="0.25">
      <c r="D56" s="9" t="str">
        <f>'Produktion je Standort'!C16</f>
        <v>Germany</v>
      </c>
      <c r="E56" s="9" t="str">
        <f>'Produktion je Standort'!D16</f>
        <v>Duisburg-Huckingen</v>
      </c>
      <c r="F56" s="56">
        <f>'Gesamtenergie 2019'!E17*'Energie pro Energieträger'!D$47</f>
        <v>0</v>
      </c>
      <c r="G56" s="60">
        <f>'Gesamtenergie 2019'!F17*'Energie pro Energieträger'!D$45</f>
        <v>796.02424830261873</v>
      </c>
      <c r="H56" s="57">
        <f>'Gesamtenergie 2019'!G17*'Energie pro Energieträger'!E$46</f>
        <v>9241.9580419580398</v>
      </c>
      <c r="I56" s="59">
        <f>'Gesamtenergie 2019'!H17*'Energie pro Energieträger'!E$48</f>
        <v>0</v>
      </c>
      <c r="J56" s="58">
        <f>'Gesamtenergie 2019'!I17*'Energie pro Energieträger'!E$45</f>
        <v>1980.0838228902658</v>
      </c>
    </row>
    <row r="57" spans="4:10" x14ac:dyDescent="0.25">
      <c r="D57" s="9" t="str">
        <f>'Produktion je Standort'!C17</f>
        <v>Germany</v>
      </c>
      <c r="E57" s="9" t="str">
        <f>'Produktion je Standort'!D17</f>
        <v>Duisburg-Beeckerwerth</v>
      </c>
      <c r="F57" s="56">
        <f>'Gesamtenergie 2019'!E18*'Energie pro Energieträger'!D$47</f>
        <v>0</v>
      </c>
      <c r="G57" s="60">
        <f>'Gesamtenergie 2019'!F18*'Energie pro Energieträger'!D$45</f>
        <v>955.22909796314252</v>
      </c>
      <c r="H57" s="57">
        <f>'Gesamtenergie 2019'!G18*'Energie pro Energieträger'!E$46</f>
        <v>11090.349650349648</v>
      </c>
      <c r="I57" s="59">
        <f>'Gesamtenergie 2019'!H18*'Energie pro Energieträger'!E$48</f>
        <v>0</v>
      </c>
      <c r="J57" s="58">
        <f>'Gesamtenergie 2019'!I18*'Energie pro Energieträger'!E$45</f>
        <v>2376.1005874683187</v>
      </c>
    </row>
    <row r="58" spans="4:10" x14ac:dyDescent="0.25">
      <c r="D58" s="9" t="str">
        <f>'Produktion je Standort'!C18</f>
        <v>Germany</v>
      </c>
      <c r="E58" s="9" t="str">
        <f>'Produktion je Standort'!D18</f>
        <v>Salzgitter</v>
      </c>
      <c r="F58" s="56">
        <f>'Gesamtenergie 2019'!E19*'Energie pro Energieträger'!D$47</f>
        <v>0</v>
      </c>
      <c r="G58" s="60">
        <f>'Gesamtenergie 2019'!F19*'Energie pro Energieträger'!D$45</f>
        <v>732.34230843840919</v>
      </c>
      <c r="H58" s="57">
        <f>'Gesamtenergie 2019'!G19*'Energie pro Energieträger'!E$46</f>
        <v>8502.6013986013968</v>
      </c>
      <c r="I58" s="59">
        <f>'Gesamtenergie 2019'!H19*'Energie pro Energieträger'!E$48</f>
        <v>0</v>
      </c>
      <c r="J58" s="58">
        <f>'Gesamtenergie 2019'!I19*'Energie pro Energieträger'!E$45</f>
        <v>1821.6771170590443</v>
      </c>
    </row>
    <row r="59" spans="4:10" x14ac:dyDescent="0.25">
      <c r="D59" s="9" t="str">
        <f>'Produktion je Standort'!C19</f>
        <v>Germany</v>
      </c>
      <c r="E59" s="9" t="str">
        <f>'Produktion je Standort'!D19</f>
        <v>Dillingen</v>
      </c>
      <c r="F59" s="56">
        <f>'Gesamtenergie 2019'!E20*'Energie pro Energieträger'!D$47</f>
        <v>0</v>
      </c>
      <c r="G59" s="60">
        <f>'Gesamtenergie 2019'!F20*'Energie pro Energieträger'!D$45</f>
        <v>371.58411910766245</v>
      </c>
      <c r="H59" s="57">
        <f>'Gesamtenergie 2019'!G20*'Energie pro Energieträger'!E$46</f>
        <v>4314.1460139860137</v>
      </c>
      <c r="I59" s="59">
        <f>'Gesamtenergie 2019'!H20*'Energie pro Energieträger'!E$48</f>
        <v>0</v>
      </c>
      <c r="J59" s="58">
        <f>'Gesamtenergie 2019'!I20*'Energie pro Energieträger'!E$45</f>
        <v>924.30312852517602</v>
      </c>
    </row>
    <row r="60" spans="4:10" x14ac:dyDescent="0.25">
      <c r="D60" s="9" t="str">
        <f>'Produktion je Standort'!C20</f>
        <v>Germany</v>
      </c>
      <c r="E60" s="9" t="str">
        <f>'Produktion je Standort'!D20</f>
        <v>Duisburg</v>
      </c>
      <c r="F60" s="56">
        <f>'Gesamtenergie 2019'!E21*'Energie pro Energieträger'!D$47</f>
        <v>0</v>
      </c>
      <c r="G60" s="60">
        <f>'Gesamtenergie 2019'!F21*'Energie pro Energieträger'!D$45</f>
        <v>178.30943161978661</v>
      </c>
      <c r="H60" s="57">
        <f>'Gesamtenergie 2019'!G21*'Energie pro Energieträger'!E$46</f>
        <v>2070.1986013986011</v>
      </c>
      <c r="I60" s="59">
        <f>'Gesamtenergie 2019'!H21*'Energie pro Energieträger'!E$48</f>
        <v>0</v>
      </c>
      <c r="J60" s="58">
        <f>'Gesamtenergie 2019'!I21*'Energie pro Energieträger'!E$45</f>
        <v>443.5387763274195</v>
      </c>
    </row>
    <row r="61" spans="4:10" x14ac:dyDescent="0.25">
      <c r="D61" s="9" t="str">
        <f>'Produktion je Standort'!C21</f>
        <v>Germany</v>
      </c>
      <c r="E61" s="9" t="str">
        <f>'Produktion je Standort'!D21</f>
        <v>Duisburg-Bruckhausen</v>
      </c>
      <c r="F61" s="56">
        <f>'Gesamtenergie 2019'!E22*'Energie pro Energieträger'!D$47</f>
        <v>0</v>
      </c>
      <c r="G61" s="60">
        <f>'Gesamtenergie 2019'!F22*'Energie pro Energieträger'!D$45</f>
        <v>955.22909796314252</v>
      </c>
      <c r="H61" s="57">
        <f>'Gesamtenergie 2019'!G22*'Energie pro Energieträger'!E$46</f>
        <v>11090.349650349648</v>
      </c>
      <c r="I61" s="59">
        <f>'Gesamtenergie 2019'!H22*'Energie pro Energieträger'!E$48</f>
        <v>0</v>
      </c>
      <c r="J61" s="58">
        <f>'Gesamtenergie 2019'!I22*'Energie pro Energieträger'!E$45</f>
        <v>2376.1005874683187</v>
      </c>
    </row>
    <row r="62" spans="4:10" x14ac:dyDescent="0.25">
      <c r="D62" s="9" t="str">
        <f>'Produktion je Standort'!C22</f>
        <v>Hungaria</v>
      </c>
      <c r="E62" s="9" t="str">
        <f>'Produktion je Standort'!D22</f>
        <v>Dunauijvaros</v>
      </c>
      <c r="F62" s="56">
        <f>'Gesamtenergie 2019'!E23*'Energie pro Energieträger'!D$47</f>
        <v>0</v>
      </c>
      <c r="G62" s="60">
        <f>'Gesamtenergie 2019'!F23*'Energie pro Energieträger'!D$45</f>
        <v>254.72775945683804</v>
      </c>
      <c r="H62" s="57">
        <f>'Gesamtenergie 2019'!G23*'Energie pro Energieträger'!E$46</f>
        <v>2957.4265734265728</v>
      </c>
      <c r="I62" s="59">
        <f>'Gesamtenergie 2019'!H23*'Energie pro Energieträger'!E$48</f>
        <v>0</v>
      </c>
      <c r="J62" s="58">
        <f>'Gesamtenergie 2019'!I23*'Energie pro Energieträger'!E$45</f>
        <v>633.62682332488498</v>
      </c>
    </row>
    <row r="63" spans="4:10" x14ac:dyDescent="0.25">
      <c r="D63" s="9" t="str">
        <f>'Produktion je Standort'!C23</f>
        <v>Italy</v>
      </c>
      <c r="E63" s="9" t="str">
        <f>'Produktion je Standort'!D23</f>
        <v>Taranto</v>
      </c>
      <c r="F63" s="56">
        <f>'Gesamtenergie 2019'!E24*'Energie pro Energieträger'!D$47</f>
        <v>0</v>
      </c>
      <c r="G63" s="60">
        <f>'Gesamtenergie 2019'!F24*'Energie pro Energieträger'!D$45</f>
        <v>1353.2412221144518</v>
      </c>
      <c r="H63" s="57">
        <f>'Gesamtenergie 2019'!G24*'Energie pro Energieträger'!E$46</f>
        <v>15711.328671328667</v>
      </c>
      <c r="I63" s="59">
        <f>'Gesamtenergie 2019'!H24*'Energie pro Energieträger'!E$48</f>
        <v>0</v>
      </c>
      <c r="J63" s="58">
        <f>'Gesamtenergie 2019'!I24*'Energie pro Energieträger'!E$45</f>
        <v>3366.1424989134516</v>
      </c>
    </row>
    <row r="64" spans="4:10" x14ac:dyDescent="0.25">
      <c r="D64" s="9" t="str">
        <f>'Produktion je Standort'!C24</f>
        <v>Netherlands</v>
      </c>
      <c r="E64" s="9" t="str">
        <f>'Produktion je Standort'!D24</f>
        <v>Ijmuiden</v>
      </c>
      <c r="F64" s="56">
        <f>'Gesamtenergie 2019'!E25*'Energie pro Energieträger'!D$47</f>
        <v>0</v>
      </c>
      <c r="G64" s="60">
        <f>'Gesamtenergie 2019'!F25*'Energie pro Energieträger'!D$45</f>
        <v>1084.9810504364696</v>
      </c>
      <c r="H64" s="57">
        <f>'Gesamtenergie 2019'!G25*'Energie pro Energieträger'!E$46</f>
        <v>12596.78881118881</v>
      </c>
      <c r="I64" s="59">
        <f>'Gesamtenergie 2019'!H25*'Energie pro Energieträger'!E$48</f>
        <v>0</v>
      </c>
      <c r="J64" s="58">
        <f>'Gesamtenergie 2019'!I25*'Energie pro Energieträger'!E$45</f>
        <v>2698.8542505994324</v>
      </c>
    </row>
    <row r="65" spans="4:10" x14ac:dyDescent="0.25">
      <c r="D65" s="9" t="str">
        <f>'Produktion je Standort'!C25</f>
        <v>Poland</v>
      </c>
      <c r="E65" s="9" t="str">
        <f>'Produktion je Standort'!D25</f>
        <v>Krakow</v>
      </c>
      <c r="F65" s="56">
        <f>'Gesamtenergie 2019'!E26*'Energie pro Energieträger'!D$47</f>
        <v>0</v>
      </c>
      <c r="G65" s="60">
        <f>'Gesamtenergie 2019'!F26*'Energie pro Energieträger'!D$45</f>
        <v>433.83321532492727</v>
      </c>
      <c r="H65" s="57">
        <f>'Gesamtenergie 2019'!G26*'Energie pro Energieträger'!E$46</f>
        <v>5036.8671328671317</v>
      </c>
      <c r="I65" s="59">
        <f>'Gesamtenergie 2019'!H26*'Energie pro Energieträger'!E$48</f>
        <v>0</v>
      </c>
      <c r="J65" s="58">
        <f>'Gesamtenergie 2019'!I26*'Energie pro Energieträger'!E$45</f>
        <v>1079.1456834751948</v>
      </c>
    </row>
    <row r="66" spans="4:10" x14ac:dyDescent="0.25">
      <c r="D66" s="9" t="str">
        <f>'Produktion je Standort'!C26</f>
        <v>Poland</v>
      </c>
      <c r="E66" s="9" t="str">
        <f>'Produktion je Standort'!D26</f>
        <v>Dabrowa Gornicza</v>
      </c>
      <c r="F66" s="56">
        <f>'Gesamtenergie 2019'!E27*'Energie pro Energieträger'!D$47</f>
        <v>0</v>
      </c>
      <c r="G66" s="60">
        <f>'Gesamtenergie 2019'!F27*'Energie pro Energieträger'!D$45</f>
        <v>433.83321532492727</v>
      </c>
      <c r="H66" s="57">
        <f>'Gesamtenergie 2019'!G27*'Energie pro Energieträger'!E$46</f>
        <v>5036.8671328671317</v>
      </c>
      <c r="I66" s="59">
        <f>'Gesamtenergie 2019'!H27*'Energie pro Energieträger'!E$48</f>
        <v>0</v>
      </c>
      <c r="J66" s="58">
        <f>'Gesamtenergie 2019'!I27*'Energie pro Energieträger'!E$45</f>
        <v>1079.1456834751948</v>
      </c>
    </row>
    <row r="67" spans="4:10" x14ac:dyDescent="0.25">
      <c r="D67" s="9" t="str">
        <f>'Produktion je Standort'!C27</f>
        <v>Romania</v>
      </c>
      <c r="E67" s="9" t="str">
        <f>'Produktion je Standort'!D27</f>
        <v>Galati</v>
      </c>
      <c r="F67" s="56">
        <f>'Gesamtenergie 2019'!E28*'Energie pro Energieträger'!D$47</f>
        <v>0</v>
      </c>
      <c r="G67" s="60">
        <f>'Gesamtenergie 2019'!F28*'Energie pro Energieträger'!D$45</f>
        <v>326.36994180407368</v>
      </c>
      <c r="H67" s="57">
        <f>'Gesamtenergie 2019'!G28*'Energie pro Energieträger'!E$46</f>
        <v>3789.2027972027963</v>
      </c>
      <c r="I67" s="59">
        <f>'Gesamtenergie 2019'!H28*'Energie pro Energieträger'!E$48</f>
        <v>0</v>
      </c>
      <c r="J67" s="58">
        <f>'Gesamtenergie 2019'!I28*'Energie pro Energieträger'!E$45</f>
        <v>811.83436738500882</v>
      </c>
    </row>
    <row r="68" spans="4:10" x14ac:dyDescent="0.25">
      <c r="D68" s="9" t="str">
        <f>'Produktion je Standort'!C28</f>
        <v>Slovakia</v>
      </c>
      <c r="E68" s="9" t="str">
        <f>'Produktion je Standort'!D28</f>
        <v>Kosice</v>
      </c>
      <c r="F68" s="56">
        <f>'Gesamtenergie 2019'!E29*'Energie pro Energieträger'!D$47</f>
        <v>0</v>
      </c>
      <c r="G68" s="60">
        <f>'Gesamtenergie 2019'!F29*'Energie pro Energieträger'!D$45</f>
        <v>716.42182347235689</v>
      </c>
      <c r="H68" s="57">
        <f>'Gesamtenergie 2019'!G29*'Energie pro Energieträger'!E$46</f>
        <v>8317.7622377622356</v>
      </c>
      <c r="I68" s="59">
        <f>'Gesamtenergie 2019'!H29*'Energie pro Energieträger'!E$48</f>
        <v>0</v>
      </c>
      <c r="J68" s="58">
        <f>'Gesamtenergie 2019'!I29*'Energie pro Energieträger'!E$45</f>
        <v>1782.0754406012391</v>
      </c>
    </row>
    <row r="69" spans="4:10" x14ac:dyDescent="0.25">
      <c r="D69" s="9" t="str">
        <f>'Produktion je Standort'!C29</f>
        <v>Spain</v>
      </c>
      <c r="E69" s="9" t="str">
        <f>'Produktion je Standort'!D29</f>
        <v>Gijon</v>
      </c>
      <c r="F69" s="56">
        <f>'Gesamtenergie 2019'!E30*'Energie pro Energieträger'!D$47</f>
        <v>0</v>
      </c>
      <c r="G69" s="60">
        <f>'Gesamtenergie 2019'!F30*'Energie pro Energieträger'!D$45</f>
        <v>378.11151794374393</v>
      </c>
      <c r="H69" s="57">
        <f>'Gesamtenergie 2019'!G30*'Energie pro Energieträger'!E$46</f>
        <v>4389.9300699300684</v>
      </c>
      <c r="I69" s="59">
        <f>'Gesamtenergie 2019'!H30*'Energie pro Energieträger'!E$48</f>
        <v>0</v>
      </c>
      <c r="J69" s="58">
        <f>'Gesamtenergie 2019'!I30*'Energie pro Energieträger'!E$45</f>
        <v>940.53981587287626</v>
      </c>
    </row>
    <row r="70" spans="4:10" x14ac:dyDescent="0.25">
      <c r="D70" s="9" t="str">
        <f>'Produktion je Standort'!C30</f>
        <v>Spain</v>
      </c>
      <c r="E70" s="9" t="str">
        <f>'Produktion je Standort'!D30</f>
        <v>Aviles</v>
      </c>
      <c r="F70" s="56">
        <f>'Gesamtenergie 2019'!E31*'Energie pro Energieträger'!D$47</f>
        <v>0</v>
      </c>
      <c r="G70" s="60">
        <f>'Gesamtenergie 2019'!F31*'Energie pro Energieträger'!D$45</f>
        <v>378.11151794374393</v>
      </c>
      <c r="H70" s="57">
        <f>'Gesamtenergie 2019'!G31*'Energie pro Energieträger'!E$46</f>
        <v>4389.9300699300684</v>
      </c>
      <c r="I70" s="59">
        <f>'Gesamtenergie 2019'!H31*'Energie pro Energieträger'!E$48</f>
        <v>0</v>
      </c>
      <c r="J70" s="58">
        <f>'Gesamtenergie 2019'!I31*'Energie pro Energieträger'!E$45</f>
        <v>940.53981587287626</v>
      </c>
    </row>
    <row r="71" spans="4:10" x14ac:dyDescent="0.25">
      <c r="D71" s="9" t="str">
        <f>'Produktion je Standort'!C31</f>
        <v>Sweden</v>
      </c>
      <c r="E71" s="9" t="str">
        <f>'Produktion je Standort'!D31</f>
        <v>Lulea</v>
      </c>
      <c r="F71" s="56">
        <f>'Gesamtenergie 2019'!E32*'Energie pro Energieträger'!D$47</f>
        <v>0</v>
      </c>
      <c r="G71" s="60">
        <f>'Gesamtenergie 2019'!F32*'Energie pro Energieträger'!D$45</f>
        <v>366.1711542192046</v>
      </c>
      <c r="H71" s="57">
        <f>'Gesamtenergie 2019'!G32*'Energie pro Energieträger'!E$46</f>
        <v>4251.3006993006984</v>
      </c>
      <c r="I71" s="59">
        <f>'Gesamtenergie 2019'!H32*'Energie pro Energieträger'!E$48</f>
        <v>0</v>
      </c>
      <c r="J71" s="58">
        <f>'Gesamtenergie 2019'!I32*'Energie pro Energieträger'!E$45</f>
        <v>910.83855852952217</v>
      </c>
    </row>
    <row r="72" spans="4:10" x14ac:dyDescent="0.25">
      <c r="D72" s="9" t="str">
        <f>'Produktion je Standort'!C32</f>
        <v>Sweden</v>
      </c>
      <c r="E72" s="9" t="str">
        <f>'Produktion je Standort'!D32</f>
        <v>Oxeloesund</v>
      </c>
      <c r="F72" s="56">
        <f>'Gesamtenergie 2019'!E33*'Energie pro Energieträger'!D$47</f>
        <v>0</v>
      </c>
      <c r="G72" s="60">
        <f>'Gesamtenergie 2019'!F33*'Energie pro Energieträger'!D$45</f>
        <v>238.80727449078563</v>
      </c>
      <c r="H72" s="57">
        <f>'Gesamtenergie 2019'!G33*'Energie pro Energieträger'!E$46</f>
        <v>2772.587412587412</v>
      </c>
      <c r="I72" s="59">
        <f>'Gesamtenergie 2019'!H33*'Energie pro Energieträger'!E$48</f>
        <v>0</v>
      </c>
      <c r="J72" s="58">
        <f>'Gesamtenergie 2019'!I33*'Energie pro Energieträger'!E$45</f>
        <v>594.02514686707968</v>
      </c>
    </row>
    <row r="73" spans="4:10" x14ac:dyDescent="0.25">
      <c r="D73" s="9" t="str">
        <f>'Produktion je Standort'!C33</f>
        <v>United Kingdom</v>
      </c>
      <c r="E73" s="9" t="str">
        <f>'Produktion je Standort'!D33</f>
        <v>Port Talbot</v>
      </c>
      <c r="F73" s="56">
        <f>'Gesamtenergie 2019'!E34*'Energie pro Energieträger'!D$47</f>
        <v>0</v>
      </c>
      <c r="G73" s="60">
        <f>'Gesamtenergie 2019'!F34*'Energie pro Energieträger'!D$45</f>
        <v>602.59035596508249</v>
      </c>
      <c r="H73" s="57">
        <f>'Gesamtenergie 2019'!G34*'Energie pro Energieträger'!E$46</f>
        <v>6996.1622377622371</v>
      </c>
      <c r="I73" s="59">
        <f>'Gesamtenergie 2019'!H34*'Energie pro Energieträger'!E$48</f>
        <v>0</v>
      </c>
      <c r="J73" s="58">
        <f>'Gesamtenergie 2019'!I34*'Energie pro Energieträger'!E$45</f>
        <v>1498.9234539279312</v>
      </c>
    </row>
    <row r="74" spans="4:10" x14ac:dyDescent="0.25">
      <c r="D74" s="9" t="str">
        <f>'Produktion je Standort'!C34</f>
        <v>United Kingdom</v>
      </c>
      <c r="E74" s="9" t="str">
        <f>'Produktion je Standort'!D34</f>
        <v>Scunthorpe</v>
      </c>
      <c r="F74" s="56">
        <f>'Gesamtenergie 2019'!E35*'Energie pro Energieträger'!D$47</f>
        <v>0</v>
      </c>
      <c r="G74" s="60">
        <f>'Gesamtenergie 2019'!F35*'Energie pro Energieträger'!D$45</f>
        <v>445.77357904946649</v>
      </c>
      <c r="H74" s="57">
        <f>'Gesamtenergie 2019'!G35*'Energie pro Energieträger'!E$46</f>
        <v>5175.4965034965026</v>
      </c>
      <c r="I74" s="59">
        <f>'Gesamtenergie 2019'!H35*'Energie pro Energieträger'!E$48</f>
        <v>0</v>
      </c>
      <c r="J74" s="58">
        <f>'Gesamtenergie 2019'!I35*'Energie pro Energieträger'!E$45</f>
        <v>1108.8469408185488</v>
      </c>
    </row>
    <row r="81" spans="4:12" ht="21" x14ac:dyDescent="0.35">
      <c r="D81" s="82" t="s">
        <v>63</v>
      </c>
      <c r="E81" s="82"/>
      <c r="F81" s="82"/>
      <c r="G81" s="82"/>
      <c r="H81" s="82"/>
      <c r="I81" s="82"/>
      <c r="J81" s="82"/>
      <c r="K81" s="61"/>
      <c r="L81" s="61"/>
    </row>
    <row r="83" spans="4:12" ht="15.75" x14ac:dyDescent="0.25">
      <c r="F83" s="91" t="s">
        <v>47</v>
      </c>
      <c r="G83" s="91"/>
      <c r="H83" s="91" t="s">
        <v>43</v>
      </c>
      <c r="I83" s="91"/>
      <c r="J83" s="91"/>
    </row>
    <row r="84" spans="4:12" x14ac:dyDescent="0.25">
      <c r="D84" s="17" t="s">
        <v>57</v>
      </c>
      <c r="E84" s="17" t="s">
        <v>58</v>
      </c>
      <c r="F84" s="75" t="str">
        <f>Studienliste!$F$17</f>
        <v>ISI-05 13</v>
      </c>
      <c r="G84" s="76" t="s">
        <v>51</v>
      </c>
      <c r="H84" s="77" t="str">
        <f>Studienliste!$F$10</f>
        <v>OTTO-01 17</v>
      </c>
      <c r="I84" s="78" t="str">
        <f>Studienliste!$F$8</f>
        <v>TUD-02 20</v>
      </c>
      <c r="J84" s="79" t="str">
        <f>G84</f>
        <v>anderes Projekt</v>
      </c>
    </row>
    <row r="85" spans="4:12" x14ac:dyDescent="0.25">
      <c r="D85" s="9" t="str">
        <f>'Produktion je Standort'!C6</f>
        <v>Austria</v>
      </c>
      <c r="E85" s="9" t="str">
        <f>'Produktion je Standort'!D6</f>
        <v>Donawitz</v>
      </c>
      <c r="F85" s="56">
        <f>'Gesamtenergie 2019'!E7*'Energie pro Energieträger'!D$51</f>
        <v>17276.566999999999</v>
      </c>
      <c r="G85" s="60">
        <f>'Gesamtenergie 2019'!F7*'Energie pro Energieträger'!D$49</f>
        <v>21064.659</v>
      </c>
      <c r="H85" s="57">
        <f>'Gesamtenergie 2019'!G7*'Energie pro Energieträger'!E$50</f>
        <v>16903.039999999997</v>
      </c>
      <c r="I85" s="59">
        <f>'Gesamtenergie 2019'!H7*'Energie pro Energieträger'!E$52</f>
        <v>13152.678</v>
      </c>
      <c r="J85" s="58">
        <f>'Gesamtenergie 2019'!I7*'Energie pro Energieträger'!E$49</f>
        <v>11825.001222222221</v>
      </c>
    </row>
    <row r="86" spans="4:12" x14ac:dyDescent="0.25">
      <c r="D86" s="9" t="str">
        <f>'Produktion je Standort'!C7</f>
        <v>Austria</v>
      </c>
      <c r="E86" s="9" t="str">
        <f>'Produktion je Standort'!D7</f>
        <v>Linz</v>
      </c>
      <c r="F86" s="56">
        <f>'Gesamtenergie 2019'!E8*'Energie pro Energieträger'!D$51</f>
        <v>17276.566999999999</v>
      </c>
      <c r="G86" s="60">
        <f>'Gesamtenergie 2019'!F8*'Energie pro Energieträger'!D$49</f>
        <v>21064.659</v>
      </c>
      <c r="H86" s="57">
        <f>'Gesamtenergie 2019'!G8*'Energie pro Energieträger'!E$50</f>
        <v>16903.039999999997</v>
      </c>
      <c r="I86" s="59">
        <f>'Gesamtenergie 2019'!H8*'Energie pro Energieträger'!E$52</f>
        <v>13152.678</v>
      </c>
      <c r="J86" s="58">
        <f>'Gesamtenergie 2019'!I8*'Energie pro Energieträger'!E$49</f>
        <v>11825.001222222221</v>
      </c>
    </row>
    <row r="87" spans="4:12" x14ac:dyDescent="0.25">
      <c r="D87" s="9" t="str">
        <f>'Produktion je Standort'!C8</f>
        <v>Belgium</v>
      </c>
      <c r="E87" s="9" t="str">
        <f>'Produktion je Standort'!D8</f>
        <v>Ghent</v>
      </c>
      <c r="F87" s="56">
        <f>'Gesamtenergie 2019'!E9*'Energie pro Energieträger'!D$51</f>
        <v>24955.55</v>
      </c>
      <c r="G87" s="60">
        <f>'Gesamtenergie 2019'!F9*'Energie pro Energieträger'!D$49</f>
        <v>30427.350000000002</v>
      </c>
      <c r="H87" s="57">
        <f>'Gesamtenergie 2019'!G9*'Energie pro Energieträger'!E$50</f>
        <v>24415.999999999996</v>
      </c>
      <c r="I87" s="59">
        <f>'Gesamtenergie 2019'!H9*'Energie pro Energieträger'!E$52</f>
        <v>18998.7</v>
      </c>
      <c r="J87" s="58">
        <f>'Gesamtenergie 2019'!I9*'Energie pro Energieträger'!E$49</f>
        <v>17080.905555555553</v>
      </c>
    </row>
    <row r="88" spans="4:12" x14ac:dyDescent="0.25">
      <c r="D88" s="9" t="str">
        <f>'Produktion je Standort'!C9</f>
        <v>Czech Republic</v>
      </c>
      <c r="E88" s="9" t="str">
        <f>'Produktion je Standort'!D9</f>
        <v>Trinec</v>
      </c>
      <c r="F88" s="56">
        <f>'Gesamtenergie 2019'!E10*'Energie pro Energieträger'!D$51</f>
        <v>11827.556999999999</v>
      </c>
      <c r="G88" s="60">
        <f>'Gesamtenergie 2019'!F10*'Energie pro Energieträger'!D$49</f>
        <v>14420.889000000001</v>
      </c>
      <c r="H88" s="57">
        <f>'Gesamtenergie 2019'!G10*'Energie pro Energieträger'!E$50</f>
        <v>11571.839999999998</v>
      </c>
      <c r="I88" s="59">
        <f>'Gesamtenergie 2019'!H10*'Energie pro Energieträger'!E$52</f>
        <v>9004.3379999999997</v>
      </c>
      <c r="J88" s="58">
        <f>'Gesamtenergie 2019'!I10*'Energie pro Energieträger'!E$49</f>
        <v>8095.4089999999997</v>
      </c>
    </row>
    <row r="89" spans="4:12" x14ac:dyDescent="0.25">
      <c r="D89" s="9" t="str">
        <f>'Produktion je Standort'!C10</f>
        <v>Finland</v>
      </c>
      <c r="E89" s="9" t="str">
        <f>'Produktion je Standort'!D10</f>
        <v>Raahe</v>
      </c>
      <c r="F89" s="56">
        <f>'Gesamtenergie 2019'!E11*'Energie pro Energieträger'!D$51</f>
        <v>11905.4</v>
      </c>
      <c r="G89" s="60">
        <f>'Gesamtenergie 2019'!F11*'Energie pro Energieträger'!D$49</f>
        <v>14515.800000000001</v>
      </c>
      <c r="H89" s="57">
        <f>'Gesamtenergie 2019'!G11*'Energie pro Energieträger'!E$50</f>
        <v>11647.999999999998</v>
      </c>
      <c r="I89" s="59">
        <f>'Gesamtenergie 2019'!H11*'Energie pro Energieträger'!E$52</f>
        <v>9063.6</v>
      </c>
      <c r="J89" s="58">
        <f>'Gesamtenergie 2019'!I11*'Energie pro Energieträger'!E$49</f>
        <v>8148.688888888888</v>
      </c>
    </row>
    <row r="90" spans="4:12" x14ac:dyDescent="0.25">
      <c r="D90" s="9" t="str">
        <f>'Produktion je Standort'!C11</f>
        <v>France</v>
      </c>
      <c r="E90" s="9" t="str">
        <f>'Produktion je Standort'!D11</f>
        <v>Fos-Sur-Mer</v>
      </c>
      <c r="F90" s="56">
        <f>'Gesamtenergie 2019'!E12*'Energie pro Energieträger'!D$51</f>
        <v>17171.25</v>
      </c>
      <c r="G90" s="60">
        <f>'Gesamtenergie 2019'!F12*'Energie pro Energieträger'!D$49</f>
        <v>20936.25</v>
      </c>
      <c r="H90" s="57">
        <f>'Gesamtenergie 2019'!G12*'Energie pro Energieträger'!E$50</f>
        <v>16800</v>
      </c>
      <c r="I90" s="59">
        <f>'Gesamtenergie 2019'!H12*'Energie pro Energieträger'!E$52</f>
        <v>13072.5</v>
      </c>
      <c r="J90" s="58">
        <f>'Gesamtenergie 2019'!I12*'Energie pro Energieträger'!E$49</f>
        <v>11752.916666666666</v>
      </c>
    </row>
    <row r="91" spans="4:12" x14ac:dyDescent="0.25">
      <c r="D91" s="9" t="str">
        <f>'Produktion je Standort'!C12</f>
        <v>France</v>
      </c>
      <c r="E91" s="9" t="str">
        <f>'Produktion je Standort'!D12</f>
        <v>Dunkerque</v>
      </c>
      <c r="F91" s="56">
        <f>'Gesamtenergie 2019'!E13*'Energie pro Energieträger'!D$51</f>
        <v>31366.149999999998</v>
      </c>
      <c r="G91" s="60">
        <f>'Gesamtenergie 2019'!F13*'Energie pro Energieträger'!D$49</f>
        <v>38243.550000000003</v>
      </c>
      <c r="H91" s="57">
        <f>'Gesamtenergie 2019'!G13*'Energie pro Energieträger'!E$50</f>
        <v>30687.999999999996</v>
      </c>
      <c r="I91" s="59">
        <f>'Gesamtenergie 2019'!H13*'Energie pro Energieträger'!E$52</f>
        <v>23879.100000000002</v>
      </c>
      <c r="J91" s="58">
        <f>'Gesamtenergie 2019'!I13*'Energie pro Energieträger'!E$49</f>
        <v>21468.661111111109</v>
      </c>
    </row>
    <row r="92" spans="4:12" x14ac:dyDescent="0.25">
      <c r="D92" s="9" t="str">
        <f>'Produktion je Standort'!C13</f>
        <v>Germany</v>
      </c>
      <c r="E92" s="9" t="str">
        <f>'Produktion je Standort'!D13</f>
        <v>Bremen</v>
      </c>
      <c r="F92" s="56">
        <f>'Gesamtenergie 2019'!E14*'Energie pro Energieträger'!D$51</f>
        <v>15110.699999999999</v>
      </c>
      <c r="G92" s="60">
        <f>'Gesamtenergie 2019'!F14*'Energie pro Energieträger'!D$49</f>
        <v>18423.900000000001</v>
      </c>
      <c r="H92" s="57">
        <f>'Gesamtenergie 2019'!G14*'Energie pro Energieträger'!E$50</f>
        <v>14783.999999999998</v>
      </c>
      <c r="I92" s="59">
        <f>'Gesamtenergie 2019'!H14*'Energie pro Energieträger'!E$52</f>
        <v>11503.800000000001</v>
      </c>
      <c r="J92" s="58">
        <f>'Gesamtenergie 2019'!I14*'Energie pro Energieträger'!E$49</f>
        <v>10342.566666666666</v>
      </c>
    </row>
    <row r="93" spans="4:12" x14ac:dyDescent="0.25">
      <c r="D93" s="9" t="str">
        <f>'Produktion je Standort'!C14</f>
        <v>Germany</v>
      </c>
      <c r="E93" s="9" t="str">
        <f>'Produktion je Standort'!D14</f>
        <v>Voelklingen</v>
      </c>
      <c r="F93" s="56">
        <f>'Gesamtenergie 2019'!E15*'Energie pro Energieträger'!D$51</f>
        <v>12738.777999999998</v>
      </c>
      <c r="G93" s="60">
        <f>'Gesamtenergie 2019'!F15*'Energie pro Energieträger'!D$49</f>
        <v>15531.906000000001</v>
      </c>
      <c r="H93" s="57">
        <f>'Gesamtenergie 2019'!G15*'Energie pro Energieträger'!E$50</f>
        <v>12463.359999999999</v>
      </c>
      <c r="I93" s="59">
        <f>'Gesamtenergie 2019'!H15*'Energie pro Energieträger'!E$52</f>
        <v>9698.0519999999997</v>
      </c>
      <c r="J93" s="58">
        <f>'Gesamtenergie 2019'!I15*'Energie pro Energieträger'!E$49</f>
        <v>8719.0971111111103</v>
      </c>
    </row>
    <row r="94" spans="4:12" x14ac:dyDescent="0.25">
      <c r="D94" s="9" t="str">
        <f>'Produktion je Standort'!C15</f>
        <v>Germany</v>
      </c>
      <c r="E94" s="9" t="str">
        <f>'Produktion je Standort'!D15</f>
        <v>Eisenhuettenstadt</v>
      </c>
      <c r="F94" s="56">
        <f>'Gesamtenergie 2019'!E16*'Energie pro Energieträger'!D$51</f>
        <v>9844.8499999999985</v>
      </c>
      <c r="G94" s="60">
        <f>'Gesamtenergie 2019'!F16*'Energie pro Energieträger'!D$49</f>
        <v>12003.45</v>
      </c>
      <c r="H94" s="57">
        <f>'Gesamtenergie 2019'!G16*'Energie pro Energieträger'!E$50</f>
        <v>9631.9999999999982</v>
      </c>
      <c r="I94" s="59">
        <f>'Gesamtenergie 2019'!H16*'Energie pro Energieträger'!E$52</f>
        <v>7494.9000000000005</v>
      </c>
      <c r="J94" s="58">
        <f>'Gesamtenergie 2019'!I16*'Energie pro Energieträger'!E$49</f>
        <v>6738.3388888888885</v>
      </c>
    </row>
    <row r="95" spans="4:12" x14ac:dyDescent="0.25">
      <c r="D95" s="9" t="str">
        <f>'Produktion je Standort'!C16</f>
        <v>Germany</v>
      </c>
      <c r="E95" s="9" t="str">
        <f>'Produktion je Standort'!D16</f>
        <v>Duisburg-Huckingen</v>
      </c>
      <c r="F95" s="56">
        <f>'Gesamtenergie 2019'!E17*'Energie pro Energieträger'!D$51</f>
        <v>22895</v>
      </c>
      <c r="G95" s="60">
        <f>'Gesamtenergie 2019'!F17*'Energie pro Energieträger'!D$49</f>
        <v>27915</v>
      </c>
      <c r="H95" s="57">
        <f>'Gesamtenergie 2019'!G17*'Energie pro Energieträger'!E$50</f>
        <v>22399.999999999996</v>
      </c>
      <c r="I95" s="59">
        <f>'Gesamtenergie 2019'!H17*'Energie pro Energieträger'!E$52</f>
        <v>17430</v>
      </c>
      <c r="J95" s="58">
        <f>'Gesamtenergie 2019'!I17*'Energie pro Energieträger'!E$49</f>
        <v>15670.555555555555</v>
      </c>
    </row>
    <row r="96" spans="4:12" x14ac:dyDescent="0.25">
      <c r="D96" s="9" t="str">
        <f>'Produktion je Standort'!C17</f>
        <v>Germany</v>
      </c>
      <c r="E96" s="9" t="str">
        <f>'Produktion je Standort'!D17</f>
        <v>Duisburg-Beeckerwerth</v>
      </c>
      <c r="F96" s="56">
        <f>'Gesamtenergie 2019'!E18*'Energie pro Energieträger'!D$51</f>
        <v>27474</v>
      </c>
      <c r="G96" s="60">
        <f>'Gesamtenergie 2019'!F18*'Energie pro Energieträger'!D$49</f>
        <v>33498</v>
      </c>
      <c r="H96" s="57">
        <f>'Gesamtenergie 2019'!G18*'Energie pro Energieträger'!E$50</f>
        <v>26879.999999999996</v>
      </c>
      <c r="I96" s="59">
        <f>'Gesamtenergie 2019'!H18*'Energie pro Energieträger'!E$52</f>
        <v>20916</v>
      </c>
      <c r="J96" s="58">
        <f>'Gesamtenergie 2019'!I18*'Energie pro Energieträger'!E$49</f>
        <v>18804.666666666664</v>
      </c>
    </row>
    <row r="97" spans="4:10" x14ac:dyDescent="0.25">
      <c r="D97" s="9" t="str">
        <f>'Produktion je Standort'!C18</f>
        <v>Germany</v>
      </c>
      <c r="E97" s="9" t="str">
        <f>'Produktion je Standort'!D18</f>
        <v>Salzgitter</v>
      </c>
      <c r="F97" s="56">
        <f>'Gesamtenergie 2019'!E19*'Energie pro Energieträger'!D$51</f>
        <v>21063.399999999998</v>
      </c>
      <c r="G97" s="60">
        <f>'Gesamtenergie 2019'!F19*'Energie pro Energieträger'!D$49</f>
        <v>25681.8</v>
      </c>
      <c r="H97" s="57">
        <f>'Gesamtenergie 2019'!G19*'Energie pro Energieträger'!E$50</f>
        <v>20607.999999999996</v>
      </c>
      <c r="I97" s="59">
        <f>'Gesamtenergie 2019'!H19*'Energie pro Energieträger'!E$52</f>
        <v>16035.6</v>
      </c>
      <c r="J97" s="58">
        <f>'Gesamtenergie 2019'!I19*'Energie pro Energieträger'!E$49</f>
        <v>14416.911111111111</v>
      </c>
    </row>
    <row r="98" spans="4:10" x14ac:dyDescent="0.25">
      <c r="D98" s="9" t="str">
        <f>'Produktion je Standort'!C19</f>
        <v>Germany</v>
      </c>
      <c r="E98" s="9" t="str">
        <f>'Produktion je Standort'!D19</f>
        <v>Dillingen</v>
      </c>
      <c r="F98" s="56">
        <f>'Gesamtenergie 2019'!E20*'Energie pro Energieträger'!D$51</f>
        <v>10687.385999999999</v>
      </c>
      <c r="G98" s="60">
        <f>'Gesamtenergie 2019'!F20*'Energie pro Energieträger'!D$49</f>
        <v>13030.722</v>
      </c>
      <c r="H98" s="57">
        <f>'Gesamtenergie 2019'!G20*'Energie pro Energieträger'!E$50</f>
        <v>10456.32</v>
      </c>
      <c r="I98" s="59">
        <f>'Gesamtenergie 2019'!H20*'Energie pro Energieträger'!E$52</f>
        <v>8136.3240000000005</v>
      </c>
      <c r="J98" s="58">
        <f>'Gesamtenergie 2019'!I20*'Energie pro Energieträger'!E$49</f>
        <v>7315.0153333333328</v>
      </c>
    </row>
    <row r="99" spans="4:10" x14ac:dyDescent="0.25">
      <c r="D99" s="9" t="str">
        <f>'Produktion je Standort'!C20</f>
        <v>Germany</v>
      </c>
      <c r="E99" s="9" t="str">
        <f>'Produktion je Standort'!D20</f>
        <v>Duisburg</v>
      </c>
      <c r="F99" s="56">
        <f>'Gesamtenergie 2019'!E21*'Energie pro Energieträger'!D$51</f>
        <v>5128.4799999999996</v>
      </c>
      <c r="G99" s="60">
        <f>'Gesamtenergie 2019'!F21*'Energie pro Energieträger'!D$49</f>
        <v>6252.96</v>
      </c>
      <c r="H99" s="57">
        <f>'Gesamtenergie 2019'!G21*'Energie pro Energieträger'!E$50</f>
        <v>5017.5999999999995</v>
      </c>
      <c r="I99" s="59">
        <f>'Gesamtenergie 2019'!H21*'Energie pro Energieträger'!E$52</f>
        <v>3904.32</v>
      </c>
      <c r="J99" s="58">
        <f>'Gesamtenergie 2019'!I21*'Energie pro Energieträger'!E$49</f>
        <v>3510.2044444444441</v>
      </c>
    </row>
    <row r="100" spans="4:10" x14ac:dyDescent="0.25">
      <c r="D100" s="9" t="str">
        <f>'Produktion je Standort'!C21</f>
        <v>Germany</v>
      </c>
      <c r="E100" s="9" t="str">
        <f>'Produktion je Standort'!D21</f>
        <v>Duisburg-Bruckhausen</v>
      </c>
      <c r="F100" s="56">
        <f>'Gesamtenergie 2019'!E22*'Energie pro Energieträger'!D$51</f>
        <v>27474</v>
      </c>
      <c r="G100" s="60">
        <f>'Gesamtenergie 2019'!F22*'Energie pro Energieträger'!D$49</f>
        <v>33498</v>
      </c>
      <c r="H100" s="57">
        <f>'Gesamtenergie 2019'!G22*'Energie pro Energieträger'!E$50</f>
        <v>26879.999999999996</v>
      </c>
      <c r="I100" s="59">
        <f>'Gesamtenergie 2019'!H22*'Energie pro Energieträger'!E$52</f>
        <v>20916</v>
      </c>
      <c r="J100" s="58">
        <f>'Gesamtenergie 2019'!I22*'Energie pro Energieträger'!E$49</f>
        <v>18804.666666666664</v>
      </c>
    </row>
    <row r="101" spans="4:10" x14ac:dyDescent="0.25">
      <c r="D101" s="9" t="str">
        <f>'Produktion je Standort'!C22</f>
        <v>Hungaria</v>
      </c>
      <c r="E101" s="9" t="str">
        <f>'Produktion je Standort'!D22</f>
        <v>Dunauijvaros</v>
      </c>
      <c r="F101" s="56">
        <f>'Gesamtenergie 2019'!E23*'Energie pro Energieträger'!D$51</f>
        <v>7326.4</v>
      </c>
      <c r="G101" s="60">
        <f>'Gesamtenergie 2019'!F23*'Energie pro Energieträger'!D$49</f>
        <v>8932.8000000000011</v>
      </c>
      <c r="H101" s="57">
        <f>'Gesamtenergie 2019'!G23*'Energie pro Energieträger'!E$50</f>
        <v>7167.9999999999991</v>
      </c>
      <c r="I101" s="59">
        <f>'Gesamtenergie 2019'!H23*'Energie pro Energieträger'!E$52</f>
        <v>5577.6</v>
      </c>
      <c r="J101" s="58">
        <f>'Gesamtenergie 2019'!I23*'Energie pro Energieträger'!E$49</f>
        <v>5014.5777777777776</v>
      </c>
    </row>
    <row r="102" spans="4:10" x14ac:dyDescent="0.25">
      <c r="D102" s="9" t="str">
        <f>'Produktion je Standort'!C23</f>
        <v>Italy</v>
      </c>
      <c r="E102" s="9" t="str">
        <f>'Produktion je Standort'!D23</f>
        <v>Taranto</v>
      </c>
      <c r="F102" s="56">
        <f>'Gesamtenergie 2019'!E24*'Energie pro Energieträger'!D$51</f>
        <v>38921.5</v>
      </c>
      <c r="G102" s="60">
        <f>'Gesamtenergie 2019'!F24*'Energie pro Energieträger'!D$49</f>
        <v>47455.5</v>
      </c>
      <c r="H102" s="57">
        <f>'Gesamtenergie 2019'!G24*'Energie pro Energieträger'!E$50</f>
        <v>38079.999999999993</v>
      </c>
      <c r="I102" s="59">
        <f>'Gesamtenergie 2019'!H24*'Energie pro Energieträger'!E$52</f>
        <v>29631</v>
      </c>
      <c r="J102" s="58">
        <f>'Gesamtenergie 2019'!I24*'Energie pro Energieträger'!E$49</f>
        <v>26639.944444444442</v>
      </c>
    </row>
    <row r="103" spans="4:10" x14ac:dyDescent="0.25">
      <c r="D103" s="9" t="str">
        <f>'Produktion je Standort'!C24</f>
        <v>Netherlands</v>
      </c>
      <c r="E103" s="9" t="str">
        <f>'Produktion je Standort'!D24</f>
        <v>Ijmuiden</v>
      </c>
      <c r="F103" s="56">
        <f>'Gesamtenergie 2019'!E25*'Energie pro Energieträger'!D$51</f>
        <v>31205.884999999998</v>
      </c>
      <c r="G103" s="60">
        <f>'Gesamtenergie 2019'!F25*'Energie pro Energieträger'!D$49</f>
        <v>38048.145000000004</v>
      </c>
      <c r="H103" s="57">
        <f>'Gesamtenergie 2019'!G25*'Energie pro Energieträger'!E$50</f>
        <v>30531.199999999997</v>
      </c>
      <c r="I103" s="59">
        <f>'Gesamtenergie 2019'!H25*'Energie pro Energieträger'!E$52</f>
        <v>23757.09</v>
      </c>
      <c r="J103" s="58">
        <f>'Gesamtenergie 2019'!I25*'Energie pro Energieträger'!E$49</f>
        <v>21358.967222222222</v>
      </c>
    </row>
    <row r="104" spans="4:10" x14ac:dyDescent="0.25">
      <c r="D104" s="9" t="str">
        <f>'Produktion je Standort'!C25</f>
        <v>Poland</v>
      </c>
      <c r="E104" s="9" t="str">
        <f>'Produktion je Standort'!D25</f>
        <v>Krakow</v>
      </c>
      <c r="F104" s="56">
        <f>'Gesamtenergie 2019'!E26*'Energie pro Energieträger'!D$51</f>
        <v>12477.775</v>
      </c>
      <c r="G104" s="60">
        <f>'Gesamtenergie 2019'!F26*'Energie pro Energieträger'!D$49</f>
        <v>15213.675000000001</v>
      </c>
      <c r="H104" s="57">
        <f>'Gesamtenergie 2019'!G26*'Energie pro Energieträger'!E$50</f>
        <v>12207.999999999998</v>
      </c>
      <c r="I104" s="59">
        <f>'Gesamtenergie 2019'!H26*'Energie pro Energieträger'!E$52</f>
        <v>9499.35</v>
      </c>
      <c r="J104" s="58">
        <f>'Gesamtenergie 2019'!I26*'Energie pro Energieträger'!E$49</f>
        <v>8540.4527777777766</v>
      </c>
    </row>
    <row r="105" spans="4:10" x14ac:dyDescent="0.25">
      <c r="D105" s="9" t="str">
        <f>'Produktion je Standort'!C26</f>
        <v>Poland</v>
      </c>
      <c r="E105" s="9" t="str">
        <f>'Produktion je Standort'!D26</f>
        <v>Dabrowa Gornicza</v>
      </c>
      <c r="F105" s="56">
        <f>'Gesamtenergie 2019'!E27*'Energie pro Energieträger'!D$51</f>
        <v>12477.775</v>
      </c>
      <c r="G105" s="60">
        <f>'Gesamtenergie 2019'!F27*'Energie pro Energieträger'!D$49</f>
        <v>15213.675000000001</v>
      </c>
      <c r="H105" s="57">
        <f>'Gesamtenergie 2019'!G27*'Energie pro Energieträger'!E$50</f>
        <v>12207.999999999998</v>
      </c>
      <c r="I105" s="59">
        <f>'Gesamtenergie 2019'!H27*'Energie pro Energieträger'!E$52</f>
        <v>9499.35</v>
      </c>
      <c r="J105" s="58">
        <f>'Gesamtenergie 2019'!I27*'Energie pro Energieträger'!E$49</f>
        <v>8540.4527777777766</v>
      </c>
    </row>
    <row r="106" spans="4:10" x14ac:dyDescent="0.25">
      <c r="D106" s="9" t="str">
        <f>'Produktion je Standort'!C27</f>
        <v>Romania</v>
      </c>
      <c r="E106" s="9" t="str">
        <f>'Produktion je Standort'!D27</f>
        <v>Galati</v>
      </c>
      <c r="F106" s="56">
        <f>'Gesamtenergie 2019'!E28*'Energie pro Energieträger'!D$51</f>
        <v>9386.9499999999989</v>
      </c>
      <c r="G106" s="60">
        <f>'Gesamtenergie 2019'!F28*'Energie pro Energieträger'!D$49</f>
        <v>11445.15</v>
      </c>
      <c r="H106" s="57">
        <f>'Gesamtenergie 2019'!G28*'Energie pro Energieträger'!E$50</f>
        <v>9183.9999999999982</v>
      </c>
      <c r="I106" s="59">
        <f>'Gesamtenergie 2019'!H28*'Energie pro Energieträger'!E$52</f>
        <v>7146.3</v>
      </c>
      <c r="J106" s="58">
        <f>'Gesamtenergie 2019'!I28*'Energie pro Energieträger'!E$49</f>
        <v>6424.927777777777</v>
      </c>
    </row>
    <row r="107" spans="4:10" x14ac:dyDescent="0.25">
      <c r="D107" s="9" t="str">
        <f>'Produktion je Standort'!C28</f>
        <v>Slovakia</v>
      </c>
      <c r="E107" s="9" t="str">
        <f>'Produktion je Standort'!D28</f>
        <v>Kosice</v>
      </c>
      <c r="F107" s="56">
        <f>'Gesamtenergie 2019'!E29*'Energie pro Energieträger'!D$51</f>
        <v>20605.5</v>
      </c>
      <c r="G107" s="60">
        <f>'Gesamtenergie 2019'!F29*'Energie pro Energieträger'!D$49</f>
        <v>25123.5</v>
      </c>
      <c r="H107" s="57">
        <f>'Gesamtenergie 2019'!G29*'Energie pro Energieträger'!E$50</f>
        <v>20159.999999999996</v>
      </c>
      <c r="I107" s="59">
        <f>'Gesamtenergie 2019'!H29*'Energie pro Energieträger'!E$52</f>
        <v>15687.000000000002</v>
      </c>
      <c r="J107" s="58">
        <f>'Gesamtenergie 2019'!I29*'Energie pro Energieträger'!E$49</f>
        <v>14103.499999999998</v>
      </c>
    </row>
    <row r="108" spans="4:10" x14ac:dyDescent="0.25">
      <c r="D108" s="9" t="str">
        <f>'Produktion je Standort'!C29</f>
        <v>Spain</v>
      </c>
      <c r="E108" s="9" t="str">
        <f>'Produktion je Standort'!D29</f>
        <v>Gijon</v>
      </c>
      <c r="F108" s="56">
        <f>'Gesamtenergie 2019'!E30*'Energie pro Energieträger'!D$51</f>
        <v>10875.125</v>
      </c>
      <c r="G108" s="60">
        <f>'Gesamtenergie 2019'!F30*'Energie pro Energieträger'!D$49</f>
        <v>13259.625</v>
      </c>
      <c r="H108" s="57">
        <f>'Gesamtenergie 2019'!G30*'Energie pro Energieträger'!E$50</f>
        <v>10639.999999999998</v>
      </c>
      <c r="I108" s="59">
        <f>'Gesamtenergie 2019'!H30*'Energie pro Energieträger'!E$52</f>
        <v>8279.25</v>
      </c>
      <c r="J108" s="58">
        <f>'Gesamtenergie 2019'!I30*'Energie pro Energieträger'!E$49</f>
        <v>7443.5138888888887</v>
      </c>
    </row>
    <row r="109" spans="4:10" x14ac:dyDescent="0.25">
      <c r="D109" s="9" t="str">
        <f>'Produktion je Standort'!C30</f>
        <v>Spain</v>
      </c>
      <c r="E109" s="9" t="str">
        <f>'Produktion je Standort'!D30</f>
        <v>Aviles</v>
      </c>
      <c r="F109" s="56">
        <f>'Gesamtenergie 2019'!E31*'Energie pro Energieträger'!D$51</f>
        <v>10875.125</v>
      </c>
      <c r="G109" s="60">
        <f>'Gesamtenergie 2019'!F31*'Energie pro Energieträger'!D$49</f>
        <v>13259.625</v>
      </c>
      <c r="H109" s="57">
        <f>'Gesamtenergie 2019'!G31*'Energie pro Energieträger'!E$50</f>
        <v>10639.999999999998</v>
      </c>
      <c r="I109" s="59">
        <f>'Gesamtenergie 2019'!H31*'Energie pro Energieträger'!E$52</f>
        <v>8279.25</v>
      </c>
      <c r="J109" s="58">
        <f>'Gesamtenergie 2019'!I31*'Energie pro Energieträger'!E$49</f>
        <v>7443.5138888888887</v>
      </c>
    </row>
    <row r="110" spans="4:10" x14ac:dyDescent="0.25">
      <c r="D110" s="9" t="str">
        <f>'Produktion je Standort'!C31</f>
        <v>Sweden</v>
      </c>
      <c r="E110" s="9" t="str">
        <f>'Produktion je Standort'!D31</f>
        <v>Lulea</v>
      </c>
      <c r="F110" s="56">
        <f>'Gesamtenergie 2019'!E32*'Energie pro Energieträger'!D$51</f>
        <v>10531.699999999999</v>
      </c>
      <c r="G110" s="60">
        <f>'Gesamtenergie 2019'!F32*'Energie pro Energieträger'!D$49</f>
        <v>12840.9</v>
      </c>
      <c r="H110" s="57">
        <f>'Gesamtenergie 2019'!G32*'Energie pro Energieträger'!E$50</f>
        <v>10303.999999999998</v>
      </c>
      <c r="I110" s="59">
        <f>'Gesamtenergie 2019'!H32*'Energie pro Energieträger'!E$52</f>
        <v>8017.8</v>
      </c>
      <c r="J110" s="58">
        <f>'Gesamtenergie 2019'!I32*'Energie pro Energieträger'!E$49</f>
        <v>7208.4555555555553</v>
      </c>
    </row>
    <row r="111" spans="4:10" x14ac:dyDescent="0.25">
      <c r="D111" s="9" t="str">
        <f>'Produktion je Standort'!C32</f>
        <v>Sweden</v>
      </c>
      <c r="E111" s="9" t="str">
        <f>'Produktion je Standort'!D32</f>
        <v>Oxeloesund</v>
      </c>
      <c r="F111" s="56">
        <f>'Gesamtenergie 2019'!E33*'Energie pro Energieträger'!D$51</f>
        <v>6868.5</v>
      </c>
      <c r="G111" s="60">
        <f>'Gesamtenergie 2019'!F33*'Energie pro Energieträger'!D$49</f>
        <v>8374.5</v>
      </c>
      <c r="H111" s="57">
        <f>'Gesamtenergie 2019'!G33*'Energie pro Energieträger'!E$50</f>
        <v>6719.9999999999991</v>
      </c>
      <c r="I111" s="59">
        <f>'Gesamtenergie 2019'!H33*'Energie pro Energieträger'!E$52</f>
        <v>5229</v>
      </c>
      <c r="J111" s="58">
        <f>'Gesamtenergie 2019'!I33*'Energie pro Energieträger'!E$49</f>
        <v>4701.1666666666661</v>
      </c>
    </row>
    <row r="112" spans="4:10" x14ac:dyDescent="0.25">
      <c r="D112" s="9" t="str">
        <f>'Produktion je Standort'!C33</f>
        <v>United Kingdom</v>
      </c>
      <c r="E112" s="9" t="str">
        <f>'Produktion je Standort'!D33</f>
        <v>Port Talbot</v>
      </c>
      <c r="F112" s="56">
        <f>'Gesamtenergie 2019'!E34*'Energie pro Energieträger'!D$51</f>
        <v>17331.514999999999</v>
      </c>
      <c r="G112" s="60">
        <f>'Gesamtenergie 2019'!F34*'Energie pro Energieträger'!D$49</f>
        <v>21131.655000000002</v>
      </c>
      <c r="H112" s="57">
        <f>'Gesamtenergie 2019'!G34*'Energie pro Energieträger'!E$50</f>
        <v>16956.8</v>
      </c>
      <c r="I112" s="59">
        <f>'Gesamtenergie 2019'!H34*'Energie pro Energieträger'!E$52</f>
        <v>13194.51</v>
      </c>
      <c r="J112" s="58">
        <f>'Gesamtenergie 2019'!I34*'Energie pro Energieträger'!E$49</f>
        <v>11862.610555555555</v>
      </c>
    </row>
    <row r="113" spans="4:12" x14ac:dyDescent="0.25">
      <c r="D113" s="9" t="str">
        <f>'Produktion je Standort'!C34</f>
        <v>United Kingdom</v>
      </c>
      <c r="E113" s="9" t="str">
        <f>'Produktion je Standort'!D34</f>
        <v>Scunthorpe</v>
      </c>
      <c r="F113" s="56">
        <f>'Gesamtenergie 2019'!E35*'Energie pro Energieträger'!D$51</f>
        <v>12821.199999999999</v>
      </c>
      <c r="G113" s="60">
        <f>'Gesamtenergie 2019'!F35*'Energie pro Energieträger'!D$49</f>
        <v>15632.4</v>
      </c>
      <c r="H113" s="57">
        <f>'Gesamtenergie 2019'!G35*'Energie pro Energieträger'!E$50</f>
        <v>12543.999999999998</v>
      </c>
      <c r="I113" s="59">
        <f>'Gesamtenergie 2019'!H35*'Energie pro Energieträger'!E$52</f>
        <v>9760.8000000000011</v>
      </c>
      <c r="J113" s="58">
        <f>'Gesamtenergie 2019'!I35*'Energie pro Energieträger'!E$49</f>
        <v>8775.5111111111109</v>
      </c>
    </row>
    <row r="118" spans="4:12" ht="21" x14ac:dyDescent="0.35">
      <c r="D118" s="82" t="s">
        <v>64</v>
      </c>
      <c r="E118" s="82"/>
      <c r="F118" s="82"/>
      <c r="G118" s="82"/>
      <c r="H118" s="82"/>
      <c r="I118" s="82"/>
      <c r="J118" s="82"/>
      <c r="K118" s="61"/>
      <c r="L118" s="61"/>
    </row>
    <row r="120" spans="4:12" ht="15.75" x14ac:dyDescent="0.25">
      <c r="F120" s="91" t="s">
        <v>47</v>
      </c>
      <c r="G120" s="91"/>
      <c r="H120" s="91" t="s">
        <v>43</v>
      </c>
      <c r="I120" s="91"/>
      <c r="J120" s="91"/>
    </row>
    <row r="121" spans="4:12" x14ac:dyDescent="0.25">
      <c r="D121" s="17" t="s">
        <v>57</v>
      </c>
      <c r="E121" s="17" t="s">
        <v>58</v>
      </c>
      <c r="F121" s="75" t="str">
        <f>Studienliste!$F$17</f>
        <v>ISI-05 13</v>
      </c>
      <c r="G121" s="76" t="s">
        <v>51</v>
      </c>
      <c r="H121" s="77" t="str">
        <f>Studienliste!$F$10</f>
        <v>OTTO-01 17</v>
      </c>
      <c r="I121" s="78" t="str">
        <f>Studienliste!$F$8</f>
        <v>TUD-02 20</v>
      </c>
      <c r="J121" s="79" t="str">
        <f>G121</f>
        <v>anderes Projekt</v>
      </c>
    </row>
    <row r="122" spans="4:12" x14ac:dyDescent="0.25">
      <c r="D122" s="9" t="str">
        <f>'Produktion je Standort'!C6</f>
        <v>Austria</v>
      </c>
      <c r="E122" s="9" t="str">
        <f>'Produktion je Standort'!D6</f>
        <v>Donawitz</v>
      </c>
      <c r="F122" s="56">
        <f>'Gesamtenergie 2019'!E7*'Energie pro Energieträger'!D$55</f>
        <v>0</v>
      </c>
      <c r="G122" s="60">
        <f>'Gesamtenergie 2019'!F7*'Energie pro Energieträger'!D$53</f>
        <v>0</v>
      </c>
      <c r="H122" s="57">
        <f>'Gesamtenergie 2019'!G7*'Energie pro Energieträger'!E$54</f>
        <v>8662.5969230769206</v>
      </c>
      <c r="I122" s="59">
        <f>'Gesamtenergie 2019'!H7*'Energie pro Energieträger'!E$56</f>
        <v>13152.678</v>
      </c>
      <c r="J122" s="58">
        <f>'Gesamtenergie 2019'!I7*'Energie pro Energieträger'!E$53</f>
        <v>10017.443790196163</v>
      </c>
    </row>
    <row r="123" spans="4:12" x14ac:dyDescent="0.25">
      <c r="D123" s="9" t="str">
        <f>'Produktion je Standort'!C7</f>
        <v>Austria</v>
      </c>
      <c r="E123" s="9" t="str">
        <f>'Produktion je Standort'!D7</f>
        <v>Linz</v>
      </c>
      <c r="F123" s="56">
        <f>'Gesamtenergie 2019'!E8*'Energie pro Energieträger'!D$55</f>
        <v>0</v>
      </c>
      <c r="G123" s="60">
        <f>'Gesamtenergie 2019'!F8*'Energie pro Energieträger'!D$53</f>
        <v>0</v>
      </c>
      <c r="H123" s="57">
        <f>'Gesamtenergie 2019'!G8*'Energie pro Energieträger'!E$54</f>
        <v>8662.5969230769206</v>
      </c>
      <c r="I123" s="59">
        <f>'Gesamtenergie 2019'!H8*'Energie pro Energieträger'!E$56</f>
        <v>13152.678</v>
      </c>
      <c r="J123" s="58">
        <f>'Gesamtenergie 2019'!I8*'Energie pro Energieträger'!E$53</f>
        <v>10017.443790196163</v>
      </c>
    </row>
    <row r="124" spans="4:12" x14ac:dyDescent="0.25">
      <c r="D124" s="9" t="str">
        <f>'Produktion je Standort'!C8</f>
        <v>Belgium</v>
      </c>
      <c r="E124" s="9" t="str">
        <f>'Produktion je Standort'!D8</f>
        <v>Ghent</v>
      </c>
      <c r="F124" s="56">
        <f>'Gesamtenergie 2019'!E9*'Energie pro Energieträger'!D$55</f>
        <v>0</v>
      </c>
      <c r="G124" s="60">
        <f>'Gesamtenergie 2019'!F9*'Energie pro Energieträger'!D$53</f>
        <v>0</v>
      </c>
      <c r="H124" s="57">
        <f>'Gesamtenergie 2019'!G9*'Energie pro Energieträger'!E$54</f>
        <v>12512.895104895102</v>
      </c>
      <c r="I124" s="59">
        <f>'Gesamtenergie 2019'!H9*'Energie pro Energieträger'!E$56</f>
        <v>18998.7</v>
      </c>
      <c r="J124" s="58">
        <f>'Gesamtenergie 2019'!I9*'Energie pro Energieträger'!E$53</f>
        <v>14469.93603407609</v>
      </c>
    </row>
    <row r="125" spans="4:12" x14ac:dyDescent="0.25">
      <c r="D125" s="9" t="str">
        <f>'Produktion je Standort'!C9</f>
        <v>Czech Republic</v>
      </c>
      <c r="E125" s="9" t="str">
        <f>'Produktion je Standort'!D9</f>
        <v>Trinec</v>
      </c>
      <c r="F125" s="56">
        <f>'Gesamtenergie 2019'!E10*'Energie pro Energieträger'!D$55</f>
        <v>0</v>
      </c>
      <c r="G125" s="60">
        <f>'Gesamtenergie 2019'!F10*'Energie pro Energieträger'!D$53</f>
        <v>0</v>
      </c>
      <c r="H125" s="57">
        <f>'Gesamtenergie 2019'!G10*'Energie pro Energieträger'!E$54</f>
        <v>5930.4234965034957</v>
      </c>
      <c r="I125" s="59">
        <f>'Gesamtenergie 2019'!H10*'Energie pro Energieträger'!E$56</f>
        <v>9004.3379999999997</v>
      </c>
      <c r="J125" s="58">
        <f>'Gesamtenergie 2019'!I10*'Energie pro Energieträger'!E$53</f>
        <v>6857.9531699116596</v>
      </c>
    </row>
    <row r="126" spans="4:12" x14ac:dyDescent="0.25">
      <c r="D126" s="9" t="str">
        <f>'Produktion je Standort'!C10</f>
        <v>Finland</v>
      </c>
      <c r="E126" s="9" t="str">
        <f>'Produktion je Standort'!D10</f>
        <v>Raahe</v>
      </c>
      <c r="F126" s="56">
        <f>'Gesamtenergie 2019'!E11*'Energie pro Energieträger'!D$55</f>
        <v>0</v>
      </c>
      <c r="G126" s="60">
        <f>'Gesamtenergie 2019'!F11*'Energie pro Energieträger'!D$53</f>
        <v>0</v>
      </c>
      <c r="H126" s="57">
        <f>'Gesamtenergie 2019'!G11*'Energie pro Energieträger'!E$54</f>
        <v>5969.4545454545441</v>
      </c>
      <c r="I126" s="59">
        <f>'Gesamtenergie 2019'!H11*'Energie pro Energieträger'!E$56</f>
        <v>9063.6</v>
      </c>
      <c r="J126" s="58">
        <f>'Gesamtenergie 2019'!I11*'Energie pro Energieträger'!E$53</f>
        <v>6903.0887502014375</v>
      </c>
    </row>
    <row r="127" spans="4:12" x14ac:dyDescent="0.25">
      <c r="D127" s="9" t="str">
        <f>'Produktion je Standort'!C11</f>
        <v>France</v>
      </c>
      <c r="E127" s="9" t="str">
        <f>'Produktion je Standort'!D11</f>
        <v>Fos-Sur-Mer</v>
      </c>
      <c r="F127" s="56">
        <f>'Gesamtenergie 2019'!E12*'Energie pro Energieträger'!D$55</f>
        <v>0</v>
      </c>
      <c r="G127" s="60">
        <f>'Gesamtenergie 2019'!F12*'Energie pro Energieträger'!D$53</f>
        <v>0</v>
      </c>
      <c r="H127" s="57">
        <f>'Gesamtenergie 2019'!G12*'Energie pro Energieträger'!E$54</f>
        <v>8609.7902097902097</v>
      </c>
      <c r="I127" s="59">
        <f>'Gesamtenergie 2019'!H12*'Energie pro Energieträger'!E$56</f>
        <v>13072.5</v>
      </c>
      <c r="J127" s="58">
        <f>'Gesamtenergie 2019'!I12*'Energie pro Energieträger'!E$53</f>
        <v>9956.3780050982277</v>
      </c>
    </row>
    <row r="128" spans="4:12" x14ac:dyDescent="0.25">
      <c r="D128" s="9" t="str">
        <f>'Produktion je Standort'!C12</f>
        <v>France</v>
      </c>
      <c r="E128" s="9" t="str">
        <f>'Produktion je Standort'!D12</f>
        <v>Dunkerque</v>
      </c>
      <c r="F128" s="56">
        <f>'Gesamtenergie 2019'!E13*'Energie pro Energieträger'!D$55</f>
        <v>0</v>
      </c>
      <c r="G128" s="60">
        <f>'Gesamtenergie 2019'!F13*'Energie pro Energieträger'!D$53</f>
        <v>0</v>
      </c>
      <c r="H128" s="57">
        <f>'Gesamtenergie 2019'!G13*'Energie pro Energieträger'!E$54</f>
        <v>15727.21678321678</v>
      </c>
      <c r="I128" s="59">
        <f>'Gesamtenergie 2019'!H13*'Energie pro Energieträger'!E$56</f>
        <v>23879.100000000002</v>
      </c>
      <c r="J128" s="58">
        <f>'Gesamtenergie 2019'!I13*'Energie pro Energieträger'!E$53</f>
        <v>18186.983822646096</v>
      </c>
    </row>
    <row r="129" spans="4:10" x14ac:dyDescent="0.25">
      <c r="D129" s="9" t="str">
        <f>'Produktion je Standort'!C13</f>
        <v>Germany</v>
      </c>
      <c r="E129" s="9" t="str">
        <f>'Produktion je Standort'!D13</f>
        <v>Bremen</v>
      </c>
      <c r="F129" s="56">
        <f>'Gesamtenergie 2019'!E14*'Energie pro Energieträger'!D$55</f>
        <v>0</v>
      </c>
      <c r="G129" s="60">
        <f>'Gesamtenergie 2019'!F14*'Energie pro Energieträger'!D$53</f>
        <v>0</v>
      </c>
      <c r="H129" s="57">
        <f>'Gesamtenergie 2019'!G14*'Energie pro Energieträger'!E$54</f>
        <v>7576.6153846153829</v>
      </c>
      <c r="I129" s="59">
        <f>'Gesamtenergie 2019'!H14*'Energie pro Energieträger'!E$56</f>
        <v>11503.800000000001</v>
      </c>
      <c r="J129" s="58">
        <f>'Gesamtenergie 2019'!I14*'Energie pro Energieträger'!E$53</f>
        <v>8761.6126444864403</v>
      </c>
    </row>
    <row r="130" spans="4:10" x14ac:dyDescent="0.25">
      <c r="D130" s="9" t="str">
        <f>'Produktion je Standort'!C14</f>
        <v>Germany</v>
      </c>
      <c r="E130" s="9" t="str">
        <f>'Produktion je Standort'!D14</f>
        <v>Voelklingen</v>
      </c>
      <c r="F130" s="56">
        <f>'Gesamtenergie 2019'!E15*'Energie pro Energieträger'!D$55</f>
        <v>0</v>
      </c>
      <c r="G130" s="60">
        <f>'Gesamtenergie 2019'!F15*'Energie pro Energieträger'!D$53</f>
        <v>0</v>
      </c>
      <c r="H130" s="57">
        <f>'Gesamtenergie 2019'!G15*'Energie pro Energieträger'!E$54</f>
        <v>6387.3163636363624</v>
      </c>
      <c r="I130" s="59">
        <f>'Gesamtenergie 2019'!H15*'Energie pro Energieträger'!E$56</f>
        <v>9698.0519999999997</v>
      </c>
      <c r="J130" s="58">
        <f>'Gesamtenergie 2019'!I15*'Energie pro Energieträger'!E$53</f>
        <v>7386.3049627155387</v>
      </c>
    </row>
    <row r="131" spans="4:10" x14ac:dyDescent="0.25">
      <c r="D131" s="9" t="str">
        <f>'Produktion je Standort'!C15</f>
        <v>Germany</v>
      </c>
      <c r="E131" s="9" t="str">
        <f>'Produktion je Standort'!D15</f>
        <v>Eisenhuettenstadt</v>
      </c>
      <c r="F131" s="56">
        <f>'Gesamtenergie 2019'!E16*'Energie pro Energieträger'!D$55</f>
        <v>0</v>
      </c>
      <c r="G131" s="60">
        <f>'Gesamtenergie 2019'!F16*'Energie pro Energieträger'!D$53</f>
        <v>0</v>
      </c>
      <c r="H131" s="57">
        <f>'Gesamtenergie 2019'!G16*'Energie pro Energieträger'!E$54</f>
        <v>4936.2797202797192</v>
      </c>
      <c r="I131" s="59">
        <f>'Gesamtenergie 2019'!H16*'Energie pro Energieträger'!E$56</f>
        <v>7494.9000000000005</v>
      </c>
      <c r="J131" s="58">
        <f>'Gesamtenergie 2019'!I16*'Energie pro Energieträger'!E$53</f>
        <v>5708.323389589651</v>
      </c>
    </row>
    <row r="132" spans="4:10" x14ac:dyDescent="0.25">
      <c r="D132" s="9" t="str">
        <f>'Produktion je Standort'!C16</f>
        <v>Germany</v>
      </c>
      <c r="E132" s="9" t="str">
        <f>'Produktion je Standort'!D16</f>
        <v>Duisburg-Huckingen</v>
      </c>
      <c r="F132" s="56">
        <f>'Gesamtenergie 2019'!E17*'Energie pro Energieträger'!D$55</f>
        <v>0</v>
      </c>
      <c r="G132" s="60">
        <f>'Gesamtenergie 2019'!F17*'Energie pro Energieträger'!D$53</f>
        <v>0</v>
      </c>
      <c r="H132" s="57">
        <f>'Gesamtenergie 2019'!G17*'Energie pro Energieträger'!E$54</f>
        <v>11479.720279720277</v>
      </c>
      <c r="I132" s="59">
        <f>'Gesamtenergie 2019'!H17*'Energie pro Energieträger'!E$56</f>
        <v>17430</v>
      </c>
      <c r="J132" s="58">
        <f>'Gesamtenergie 2019'!I17*'Energie pro Energieträger'!E$53</f>
        <v>13275.170673464305</v>
      </c>
    </row>
    <row r="133" spans="4:10" x14ac:dyDescent="0.25">
      <c r="D133" s="9" t="str">
        <f>'Produktion je Standort'!C17</f>
        <v>Germany</v>
      </c>
      <c r="E133" s="9" t="str">
        <f>'Produktion je Standort'!D17</f>
        <v>Duisburg-Beeckerwerth</v>
      </c>
      <c r="F133" s="56">
        <f>'Gesamtenergie 2019'!E18*'Energie pro Energieträger'!D$55</f>
        <v>0</v>
      </c>
      <c r="G133" s="60">
        <f>'Gesamtenergie 2019'!F18*'Energie pro Energieträger'!D$53</f>
        <v>0</v>
      </c>
      <c r="H133" s="57">
        <f>'Gesamtenergie 2019'!G18*'Energie pro Energieträger'!E$54</f>
        <v>13775.664335664333</v>
      </c>
      <c r="I133" s="59">
        <f>'Gesamtenergie 2019'!H18*'Energie pro Energieträger'!E$56</f>
        <v>20916</v>
      </c>
      <c r="J133" s="58">
        <f>'Gesamtenergie 2019'!I18*'Energie pro Energieträger'!E$53</f>
        <v>15930.204808157163</v>
      </c>
    </row>
    <row r="134" spans="4:10" x14ac:dyDescent="0.25">
      <c r="D134" s="9" t="str">
        <f>'Produktion je Standort'!C18</f>
        <v>Germany</v>
      </c>
      <c r="E134" s="9" t="str">
        <f>'Produktion je Standort'!D18</f>
        <v>Salzgitter</v>
      </c>
      <c r="F134" s="56">
        <f>'Gesamtenergie 2019'!E19*'Energie pro Energieträger'!D$55</f>
        <v>0</v>
      </c>
      <c r="G134" s="60">
        <f>'Gesamtenergie 2019'!F19*'Energie pro Energieträger'!D$53</f>
        <v>0</v>
      </c>
      <c r="H134" s="57">
        <f>'Gesamtenergie 2019'!G19*'Energie pro Energieträger'!E$54</f>
        <v>10561.342657342655</v>
      </c>
      <c r="I134" s="59">
        <f>'Gesamtenergie 2019'!H19*'Energie pro Energieträger'!E$56</f>
        <v>16035.6</v>
      </c>
      <c r="J134" s="58">
        <f>'Gesamtenergie 2019'!I19*'Energie pro Energieträger'!E$53</f>
        <v>12213.157019587159</v>
      </c>
    </row>
    <row r="135" spans="4:10" x14ac:dyDescent="0.25">
      <c r="D135" s="9" t="str">
        <f>'Produktion je Standort'!C19</f>
        <v>Germany</v>
      </c>
      <c r="E135" s="9" t="str">
        <f>'Produktion je Standort'!D19</f>
        <v>Dillingen</v>
      </c>
      <c r="F135" s="56">
        <f>'Gesamtenergie 2019'!E20*'Energie pro Energieträger'!D$55</f>
        <v>0</v>
      </c>
      <c r="G135" s="60">
        <f>'Gesamtenergie 2019'!F20*'Energie pro Energieträger'!D$53</f>
        <v>0</v>
      </c>
      <c r="H135" s="57">
        <f>'Gesamtenergie 2019'!G20*'Energie pro Energieträger'!E$54</f>
        <v>5358.7334265734262</v>
      </c>
      <c r="I135" s="59">
        <f>'Gesamtenergie 2019'!H20*'Energie pro Energieträger'!E$56</f>
        <v>8136.3240000000005</v>
      </c>
      <c r="J135" s="58">
        <f>'Gesamtenergie 2019'!I20*'Energie pro Energieträger'!E$53</f>
        <v>6196.8496703731371</v>
      </c>
    </row>
    <row r="136" spans="4:10" x14ac:dyDescent="0.25">
      <c r="D136" s="9" t="str">
        <f>'Produktion je Standort'!C20</f>
        <v>Germany</v>
      </c>
      <c r="E136" s="9" t="str">
        <f>'Produktion je Standort'!D20</f>
        <v>Duisburg</v>
      </c>
      <c r="F136" s="56">
        <f>'Gesamtenergie 2019'!E21*'Energie pro Energieträger'!D$55</f>
        <v>0</v>
      </c>
      <c r="G136" s="60">
        <f>'Gesamtenergie 2019'!F21*'Energie pro Energieträger'!D$53</f>
        <v>0</v>
      </c>
      <c r="H136" s="57">
        <f>'Gesamtenergie 2019'!G21*'Energie pro Energieträger'!E$54</f>
        <v>2571.457342657342</v>
      </c>
      <c r="I136" s="59">
        <f>'Gesamtenergie 2019'!H21*'Energie pro Energieträger'!E$56</f>
        <v>3904.32</v>
      </c>
      <c r="J136" s="58">
        <f>'Gesamtenergie 2019'!I21*'Energie pro Energieträger'!E$53</f>
        <v>2973.6382308560042</v>
      </c>
    </row>
    <row r="137" spans="4:10" x14ac:dyDescent="0.25">
      <c r="D137" s="9" t="str">
        <f>'Produktion je Standort'!C21</f>
        <v>Germany</v>
      </c>
      <c r="E137" s="9" t="str">
        <f>'Produktion je Standort'!D21</f>
        <v>Duisburg-Bruckhausen</v>
      </c>
      <c r="F137" s="56">
        <f>'Gesamtenergie 2019'!E22*'Energie pro Energieträger'!D$55</f>
        <v>0</v>
      </c>
      <c r="G137" s="60">
        <f>'Gesamtenergie 2019'!F22*'Energie pro Energieträger'!D$53</f>
        <v>0</v>
      </c>
      <c r="H137" s="57">
        <f>'Gesamtenergie 2019'!G22*'Energie pro Energieträger'!E$54</f>
        <v>13775.664335664333</v>
      </c>
      <c r="I137" s="59">
        <f>'Gesamtenergie 2019'!H22*'Energie pro Energieträger'!E$56</f>
        <v>20916</v>
      </c>
      <c r="J137" s="58">
        <f>'Gesamtenergie 2019'!I22*'Energie pro Energieträger'!E$53</f>
        <v>15930.204808157163</v>
      </c>
    </row>
    <row r="138" spans="4:10" x14ac:dyDescent="0.25">
      <c r="D138" s="9" t="str">
        <f>'Produktion je Standort'!C22</f>
        <v>Hungaria</v>
      </c>
      <c r="E138" s="9" t="str">
        <f>'Produktion je Standort'!D22</f>
        <v>Dunauijvaros</v>
      </c>
      <c r="F138" s="56">
        <f>'Gesamtenergie 2019'!E23*'Energie pro Energieträger'!D$55</f>
        <v>0</v>
      </c>
      <c r="G138" s="60">
        <f>'Gesamtenergie 2019'!F23*'Energie pro Energieträger'!D$53</f>
        <v>0</v>
      </c>
      <c r="H138" s="57">
        <f>'Gesamtenergie 2019'!G23*'Energie pro Energieträger'!E$54</f>
        <v>3673.5104895104887</v>
      </c>
      <c r="I138" s="59">
        <f>'Gesamtenergie 2019'!H23*'Energie pro Energieträger'!E$56</f>
        <v>5577.6</v>
      </c>
      <c r="J138" s="58">
        <f>'Gesamtenergie 2019'!I23*'Energie pro Energieträger'!E$53</f>
        <v>4248.0546155085776</v>
      </c>
    </row>
    <row r="139" spans="4:10" x14ac:dyDescent="0.25">
      <c r="D139" s="9" t="str">
        <f>'Produktion je Standort'!C23</f>
        <v>Italy</v>
      </c>
      <c r="E139" s="9" t="str">
        <f>'Produktion je Standort'!D23</f>
        <v>Taranto</v>
      </c>
      <c r="F139" s="56">
        <f>'Gesamtenergie 2019'!E24*'Energie pro Energieträger'!D$55</f>
        <v>0</v>
      </c>
      <c r="G139" s="60">
        <f>'Gesamtenergie 2019'!F24*'Energie pro Energieträger'!D$53</f>
        <v>0</v>
      </c>
      <c r="H139" s="57">
        <f>'Gesamtenergie 2019'!G24*'Energie pro Energieträger'!E$54</f>
        <v>19515.524475524471</v>
      </c>
      <c r="I139" s="59">
        <f>'Gesamtenergie 2019'!H24*'Energie pro Energieträger'!E$56</f>
        <v>29631</v>
      </c>
      <c r="J139" s="58">
        <f>'Gesamtenergie 2019'!I24*'Energie pro Energieträger'!E$53</f>
        <v>22567.790144889317</v>
      </c>
    </row>
    <row r="140" spans="4:10" x14ac:dyDescent="0.25">
      <c r="D140" s="9" t="str">
        <f>'Produktion je Standort'!C24</f>
        <v>Netherlands</v>
      </c>
      <c r="E140" s="9" t="str">
        <f>'Produktion je Standort'!D24</f>
        <v>Ijmuiden</v>
      </c>
      <c r="F140" s="56">
        <f>'Gesamtenergie 2019'!E25*'Energie pro Energieträger'!D$55</f>
        <v>0</v>
      </c>
      <c r="G140" s="60">
        <f>'Gesamtenergie 2019'!F25*'Energie pro Energieträger'!D$53</f>
        <v>0</v>
      </c>
      <c r="H140" s="57">
        <f>'Gesamtenergie 2019'!G25*'Energie pro Energieträger'!E$54</f>
        <v>15646.858741258739</v>
      </c>
      <c r="I140" s="59">
        <f>'Gesamtenergie 2019'!H25*'Energie pro Energieträger'!E$56</f>
        <v>23757.09</v>
      </c>
      <c r="J140" s="58">
        <f>'Gesamtenergie 2019'!I25*'Energie pro Energieträger'!E$53</f>
        <v>18094.057627931848</v>
      </c>
    </row>
    <row r="141" spans="4:10" x14ac:dyDescent="0.25">
      <c r="D141" s="9" t="str">
        <f>'Produktion je Standort'!C25</f>
        <v>Poland</v>
      </c>
      <c r="E141" s="9" t="str">
        <f>'Produktion je Standort'!D25</f>
        <v>Krakow</v>
      </c>
      <c r="F141" s="56">
        <f>'Gesamtenergie 2019'!E26*'Energie pro Energieträger'!D$55</f>
        <v>0</v>
      </c>
      <c r="G141" s="60">
        <f>'Gesamtenergie 2019'!F26*'Energie pro Energieträger'!D$53</f>
        <v>0</v>
      </c>
      <c r="H141" s="57">
        <f>'Gesamtenergie 2019'!G26*'Energie pro Energieträger'!E$54</f>
        <v>6256.4475524475511</v>
      </c>
      <c r="I141" s="59">
        <f>'Gesamtenergie 2019'!H26*'Energie pro Energieträger'!E$56</f>
        <v>9499.35</v>
      </c>
      <c r="J141" s="58">
        <f>'Gesamtenergie 2019'!I26*'Energie pro Energieträger'!E$53</f>
        <v>7234.9680170380452</v>
      </c>
    </row>
    <row r="142" spans="4:10" x14ac:dyDescent="0.25">
      <c r="D142" s="9" t="str">
        <f>'Produktion je Standort'!C26</f>
        <v>Poland</v>
      </c>
      <c r="E142" s="9" t="str">
        <f>'Produktion je Standort'!D26</f>
        <v>Dabrowa Gornicza</v>
      </c>
      <c r="F142" s="56">
        <f>'Gesamtenergie 2019'!E27*'Energie pro Energieträger'!D$55</f>
        <v>0</v>
      </c>
      <c r="G142" s="60">
        <f>'Gesamtenergie 2019'!F27*'Energie pro Energieträger'!D$53</f>
        <v>0</v>
      </c>
      <c r="H142" s="57">
        <f>'Gesamtenergie 2019'!G27*'Energie pro Energieträger'!E$54</f>
        <v>6256.4475524475511</v>
      </c>
      <c r="I142" s="59">
        <f>'Gesamtenergie 2019'!H27*'Energie pro Energieträger'!E$56</f>
        <v>9499.35</v>
      </c>
      <c r="J142" s="58">
        <f>'Gesamtenergie 2019'!I27*'Energie pro Energieträger'!E$53</f>
        <v>7234.9680170380452</v>
      </c>
    </row>
    <row r="143" spans="4:10" x14ac:dyDescent="0.25">
      <c r="D143" s="9" t="str">
        <f>'Produktion je Standort'!C27</f>
        <v>Romania</v>
      </c>
      <c r="E143" s="9" t="str">
        <f>'Produktion je Standort'!D27</f>
        <v>Galati</v>
      </c>
      <c r="F143" s="56">
        <f>'Gesamtenergie 2019'!E28*'Energie pro Energieträger'!D$55</f>
        <v>0</v>
      </c>
      <c r="G143" s="60">
        <f>'Gesamtenergie 2019'!F28*'Energie pro Energieträger'!D$53</f>
        <v>0</v>
      </c>
      <c r="H143" s="57">
        <f>'Gesamtenergie 2019'!G28*'Energie pro Energieträger'!E$54</f>
        <v>4706.6853146853136</v>
      </c>
      <c r="I143" s="59">
        <f>'Gesamtenergie 2019'!H28*'Energie pro Energieträger'!E$56</f>
        <v>7146.3</v>
      </c>
      <c r="J143" s="58">
        <f>'Gesamtenergie 2019'!I28*'Energie pro Energieträger'!E$53</f>
        <v>5442.8199761203641</v>
      </c>
    </row>
    <row r="144" spans="4:10" x14ac:dyDescent="0.25">
      <c r="D144" s="9" t="str">
        <f>'Produktion je Standort'!C28</f>
        <v>Slovakia</v>
      </c>
      <c r="E144" s="9" t="str">
        <f>'Produktion je Standort'!D28</f>
        <v>Kosice</v>
      </c>
      <c r="F144" s="56">
        <f>'Gesamtenergie 2019'!E29*'Energie pro Energieträger'!D$55</f>
        <v>0</v>
      </c>
      <c r="G144" s="60">
        <f>'Gesamtenergie 2019'!F29*'Energie pro Energieträger'!D$53</f>
        <v>0</v>
      </c>
      <c r="H144" s="57">
        <f>'Gesamtenergie 2019'!G29*'Energie pro Energieträger'!E$54</f>
        <v>10331.748251748249</v>
      </c>
      <c r="I144" s="59">
        <f>'Gesamtenergie 2019'!H29*'Energie pro Energieträger'!E$56</f>
        <v>15687.000000000002</v>
      </c>
      <c r="J144" s="58">
        <f>'Gesamtenergie 2019'!I29*'Energie pro Energieträger'!E$53</f>
        <v>11947.653606117872</v>
      </c>
    </row>
    <row r="145" spans="4:10" x14ac:dyDescent="0.25">
      <c r="D145" s="9" t="str">
        <f>'Produktion je Standort'!C29</f>
        <v>Spain</v>
      </c>
      <c r="E145" s="9" t="str">
        <f>'Produktion je Standort'!D29</f>
        <v>Gijon</v>
      </c>
      <c r="F145" s="56">
        <f>'Gesamtenergie 2019'!E30*'Energie pro Energieträger'!D$55</f>
        <v>0</v>
      </c>
      <c r="G145" s="60">
        <f>'Gesamtenergie 2019'!F30*'Energie pro Energieträger'!D$53</f>
        <v>0</v>
      </c>
      <c r="H145" s="57">
        <f>'Gesamtenergie 2019'!G30*'Energie pro Energieträger'!E$54</f>
        <v>5452.8671328671317</v>
      </c>
      <c r="I145" s="59">
        <f>'Gesamtenergie 2019'!H30*'Energie pro Energieträger'!E$56</f>
        <v>8279.25</v>
      </c>
      <c r="J145" s="58">
        <f>'Gesamtenergie 2019'!I30*'Energie pro Energieträger'!E$53</f>
        <v>6305.7060698955447</v>
      </c>
    </row>
    <row r="146" spans="4:10" x14ac:dyDescent="0.25">
      <c r="D146" s="9" t="str">
        <f>'Produktion je Standort'!C30</f>
        <v>Spain</v>
      </c>
      <c r="E146" s="9" t="str">
        <f>'Produktion je Standort'!D30</f>
        <v>Aviles</v>
      </c>
      <c r="F146" s="56">
        <f>'Gesamtenergie 2019'!E31*'Energie pro Energieträger'!D$55</f>
        <v>0</v>
      </c>
      <c r="G146" s="60">
        <f>'Gesamtenergie 2019'!F31*'Energie pro Energieträger'!D$53</f>
        <v>0</v>
      </c>
      <c r="H146" s="57">
        <f>'Gesamtenergie 2019'!G31*'Energie pro Energieträger'!E$54</f>
        <v>5452.8671328671317</v>
      </c>
      <c r="I146" s="59">
        <f>'Gesamtenergie 2019'!H31*'Energie pro Energieträger'!E$56</f>
        <v>8279.25</v>
      </c>
      <c r="J146" s="58">
        <f>'Gesamtenergie 2019'!I31*'Energie pro Energieträger'!E$53</f>
        <v>6305.7060698955447</v>
      </c>
    </row>
    <row r="147" spans="4:10" x14ac:dyDescent="0.25">
      <c r="D147" s="9" t="str">
        <f>'Produktion je Standort'!C31</f>
        <v>Sweden</v>
      </c>
      <c r="E147" s="9" t="str">
        <f>'Produktion je Standort'!D31</f>
        <v>Lulea</v>
      </c>
      <c r="F147" s="56">
        <f>'Gesamtenergie 2019'!E32*'Energie pro Energieträger'!D$55</f>
        <v>0</v>
      </c>
      <c r="G147" s="60">
        <f>'Gesamtenergie 2019'!F32*'Energie pro Energieträger'!D$53</f>
        <v>0</v>
      </c>
      <c r="H147" s="57">
        <f>'Gesamtenergie 2019'!G32*'Energie pro Energieträger'!E$54</f>
        <v>5280.6713286713275</v>
      </c>
      <c r="I147" s="59">
        <f>'Gesamtenergie 2019'!H32*'Energie pro Energieträger'!E$56</f>
        <v>8017.8</v>
      </c>
      <c r="J147" s="58">
        <f>'Gesamtenergie 2019'!I32*'Energie pro Energieträger'!E$53</f>
        <v>6106.5785097935795</v>
      </c>
    </row>
    <row r="148" spans="4:10" x14ac:dyDescent="0.25">
      <c r="D148" s="9" t="str">
        <f>'Produktion je Standort'!C32</f>
        <v>Sweden</v>
      </c>
      <c r="E148" s="9" t="str">
        <f>'Produktion je Standort'!D32</f>
        <v>Oxeloesund</v>
      </c>
      <c r="F148" s="56">
        <f>'Gesamtenergie 2019'!E33*'Energie pro Energieträger'!D$55</f>
        <v>0</v>
      </c>
      <c r="G148" s="60">
        <f>'Gesamtenergie 2019'!F33*'Energie pro Energieträger'!D$53</f>
        <v>0</v>
      </c>
      <c r="H148" s="57">
        <f>'Gesamtenergie 2019'!G33*'Energie pro Energieträger'!E$54</f>
        <v>3443.9160839160832</v>
      </c>
      <c r="I148" s="59">
        <f>'Gesamtenergie 2019'!H33*'Energie pro Energieträger'!E$56</f>
        <v>5229</v>
      </c>
      <c r="J148" s="58">
        <f>'Gesamtenergie 2019'!I33*'Energie pro Energieträger'!E$53</f>
        <v>3982.5512020392907</v>
      </c>
    </row>
    <row r="149" spans="4:10" x14ac:dyDescent="0.25">
      <c r="D149" s="9" t="str">
        <f>'Produktion je Standort'!C33</f>
        <v>United Kingdom</v>
      </c>
      <c r="E149" s="9" t="str">
        <f>'Produktion je Standort'!D33</f>
        <v>Port Talbot</v>
      </c>
      <c r="F149" s="56">
        <f>'Gesamtenergie 2019'!E34*'Energie pro Energieträger'!D$55</f>
        <v>0</v>
      </c>
      <c r="G149" s="60">
        <f>'Gesamtenergie 2019'!F34*'Energie pro Energieträger'!D$53</f>
        <v>0</v>
      </c>
      <c r="H149" s="57">
        <f>'Gesamtenergie 2019'!G34*'Energie pro Energieträger'!E$54</f>
        <v>8690.1482517482509</v>
      </c>
      <c r="I149" s="59">
        <f>'Gesamtenergie 2019'!H34*'Energie pro Energieträger'!E$56</f>
        <v>13194.51</v>
      </c>
      <c r="J149" s="58">
        <f>'Gesamtenergie 2019'!I34*'Energie pro Energieträger'!E$53</f>
        <v>10049.304199812479</v>
      </c>
    </row>
    <row r="150" spans="4:10" x14ac:dyDescent="0.25">
      <c r="D150" s="9" t="str">
        <f>'Produktion je Standort'!C34</f>
        <v>United Kingdom</v>
      </c>
      <c r="E150" s="9" t="str">
        <f>'Produktion je Standort'!D34</f>
        <v>Scunthorpe</v>
      </c>
      <c r="F150" s="56">
        <f>'Gesamtenergie 2019'!E35*'Energie pro Energieträger'!D$55</f>
        <v>0</v>
      </c>
      <c r="G150" s="60">
        <f>'Gesamtenergie 2019'!F35*'Energie pro Energieträger'!D$53</f>
        <v>0</v>
      </c>
      <c r="H150" s="57">
        <f>'Gesamtenergie 2019'!G35*'Energie pro Energieträger'!E$54</f>
        <v>6428.6433566433552</v>
      </c>
      <c r="I150" s="59">
        <f>'Gesamtenergie 2019'!H35*'Energie pro Energieträger'!E$56</f>
        <v>9760.8000000000011</v>
      </c>
      <c r="J150" s="58">
        <f>'Gesamtenergie 2019'!I35*'Energie pro Energieträger'!E$53</f>
        <v>7434.0955771400104</v>
      </c>
    </row>
  </sheetData>
  <mergeCells count="12">
    <mergeCell ref="F120:G120"/>
    <mergeCell ref="H120:J120"/>
    <mergeCell ref="D118:J118"/>
    <mergeCell ref="D5:J5"/>
    <mergeCell ref="D42:J42"/>
    <mergeCell ref="D81:J81"/>
    <mergeCell ref="F7:G7"/>
    <mergeCell ref="H7:J7"/>
    <mergeCell ref="F44:G44"/>
    <mergeCell ref="H44:J44"/>
    <mergeCell ref="F83:G83"/>
    <mergeCell ref="H83:J83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C2:I34"/>
  <sheetViews>
    <sheetView workbookViewId="0">
      <selection activeCell="E5" sqref="E5:I5"/>
    </sheetView>
  </sheetViews>
  <sheetFormatPr baseColWidth="10" defaultRowHeight="15" x14ac:dyDescent="0.25"/>
  <cols>
    <col min="3" max="3" width="19.42578125" customWidth="1"/>
    <col min="4" max="4" width="27.28515625" customWidth="1"/>
    <col min="5" max="5" width="22.42578125" customWidth="1"/>
    <col min="6" max="6" width="25.5703125" customWidth="1"/>
    <col min="7" max="8" width="26.42578125" customWidth="1"/>
    <col min="9" max="9" width="29" customWidth="1"/>
  </cols>
  <sheetData>
    <row r="2" spans="3:9" ht="21" x14ac:dyDescent="0.35">
      <c r="C2" s="82" t="s">
        <v>118</v>
      </c>
      <c r="D2" s="82"/>
      <c r="E2" s="82"/>
      <c r="F2" s="82"/>
      <c r="G2" s="82"/>
      <c r="H2" s="82"/>
      <c r="I2" s="82"/>
    </row>
    <row r="4" spans="3:9" ht="15.75" x14ac:dyDescent="0.25">
      <c r="E4" s="91" t="s">
        <v>47</v>
      </c>
      <c r="F4" s="91"/>
      <c r="G4" s="91" t="s">
        <v>43</v>
      </c>
      <c r="H4" s="91"/>
      <c r="I4" s="91"/>
    </row>
    <row r="5" spans="3:9" s="1" customFormat="1" x14ac:dyDescent="0.25">
      <c r="C5" s="17" t="s">
        <v>57</v>
      </c>
      <c r="D5" s="54" t="s">
        <v>58</v>
      </c>
      <c r="E5" s="75" t="str">
        <f>Studienliste!$F$17</f>
        <v>ISI-05 13</v>
      </c>
      <c r="F5" s="76" t="s">
        <v>51</v>
      </c>
      <c r="G5" s="77" t="str">
        <f>Studienliste!$F$10</f>
        <v>OTTO-01 17</v>
      </c>
      <c r="H5" s="78" t="str">
        <f>Studienliste!$F$8</f>
        <v>TUD-02 20</v>
      </c>
      <c r="I5" s="79" t="str">
        <f>F5</f>
        <v>anderes Projekt</v>
      </c>
    </row>
    <row r="6" spans="3:9" x14ac:dyDescent="0.25">
      <c r="C6" s="9" t="str">
        <f>'Produktion je Standort'!C6</f>
        <v>Austria</v>
      </c>
      <c r="D6" s="9" t="str">
        <f>'Produktion je Standort'!D6</f>
        <v>Donawitz</v>
      </c>
      <c r="E6" s="56">
        <f>Sekundäranteil!$C$20*'Gesamtenergie 2019'!E7</f>
        <v>6219.5641199999991</v>
      </c>
      <c r="F6" s="60">
        <f>Sekundäranteil!$C$20*'Gesamtenergie 2019'!F7</f>
        <v>7583.2772399999994</v>
      </c>
      <c r="G6" s="57">
        <f>Sekundäranteil!$C$20*'Gesamtenergie 2019'!G7</f>
        <v>6085.094399999999</v>
      </c>
      <c r="H6" s="59">
        <f>Sekundäranteil!$C$20*'Gesamtenergie 2019'!H7</f>
        <v>4734.9640799999997</v>
      </c>
      <c r="I6" s="58">
        <f>Sekundäranteil!$C$20*'Gesamtenergie 2019'!I7</f>
        <v>4257.0004399999998</v>
      </c>
    </row>
    <row r="7" spans="3:9" x14ac:dyDescent="0.25">
      <c r="C7" s="9" t="str">
        <f>'Produktion je Standort'!C7</f>
        <v>Austria</v>
      </c>
      <c r="D7" s="9" t="str">
        <f>'Produktion je Standort'!D7</f>
        <v>Linz</v>
      </c>
      <c r="E7" s="56">
        <f>Sekundäranteil!$C$20*'Gesamtenergie 2019'!E8</f>
        <v>6219.5641199999991</v>
      </c>
      <c r="F7" s="60">
        <f>Sekundäranteil!$C$20*'Gesamtenergie 2019'!F8</f>
        <v>7583.2772399999994</v>
      </c>
      <c r="G7" s="57">
        <f>Sekundäranteil!$C$20*'Gesamtenergie 2019'!G8</f>
        <v>6085.094399999999</v>
      </c>
      <c r="H7" s="59">
        <f>Sekundäranteil!$C$20*'Gesamtenergie 2019'!H8</f>
        <v>4734.9640799999997</v>
      </c>
      <c r="I7" s="58">
        <f>Sekundäranteil!$C$20*'Gesamtenergie 2019'!I8</f>
        <v>4257.0004399999998</v>
      </c>
    </row>
    <row r="8" spans="3:9" x14ac:dyDescent="0.25">
      <c r="C8" s="9" t="str">
        <f>'Produktion je Standort'!C8</f>
        <v>Belgium</v>
      </c>
      <c r="D8" s="9" t="str">
        <f>'Produktion je Standort'!D8</f>
        <v>Ghent</v>
      </c>
      <c r="E8" s="56">
        <f>Sekundäranteil!$C$20*'Gesamtenergie 2019'!E9</f>
        <v>8983.9979999999996</v>
      </c>
      <c r="F8" s="60">
        <f>Sekundäranteil!$C$20*'Gesamtenergie 2019'!F9</f>
        <v>10953.846</v>
      </c>
      <c r="G8" s="57">
        <f>Sekundäranteil!$C$20*'Gesamtenergie 2019'!G9</f>
        <v>8789.7599999999984</v>
      </c>
      <c r="H8" s="59">
        <f>Sekundäranteil!$C$20*'Gesamtenergie 2019'!H9</f>
        <v>6839.5320000000002</v>
      </c>
      <c r="I8" s="58">
        <f>Sekundäranteil!$C$20*'Gesamtenergie 2019'!I9</f>
        <v>6149.1259999999993</v>
      </c>
    </row>
    <row r="9" spans="3:9" x14ac:dyDescent="0.25">
      <c r="C9" s="9" t="str">
        <f>'Produktion je Standort'!C9</f>
        <v>Czech Republic</v>
      </c>
      <c r="D9" s="9" t="str">
        <f>'Produktion je Standort'!D9</f>
        <v>Trinec</v>
      </c>
      <c r="E9" s="56">
        <f>Sekundäranteil!$C$20*'Gesamtenergie 2019'!E10</f>
        <v>4257.9205199999997</v>
      </c>
      <c r="F9" s="60">
        <f>Sekundäranteil!$C$20*'Gesamtenergie 2019'!F10</f>
        <v>5191.5200400000003</v>
      </c>
      <c r="G9" s="57">
        <f>Sekundäranteil!$C$20*'Gesamtenergie 2019'!G10</f>
        <v>4165.8623999999991</v>
      </c>
      <c r="H9" s="59">
        <f>Sekundäranteil!$C$20*'Gesamtenergie 2019'!H10</f>
        <v>3241.5616799999998</v>
      </c>
      <c r="I9" s="58">
        <f>Sekundäranteil!$C$20*'Gesamtenergie 2019'!I10</f>
        <v>2914.3472399999996</v>
      </c>
    </row>
    <row r="10" spans="3:9" x14ac:dyDescent="0.25">
      <c r="C10" s="9" t="str">
        <f>'Produktion je Standort'!C10</f>
        <v>Finland</v>
      </c>
      <c r="D10" s="9" t="str">
        <f>'Produktion je Standort'!D10</f>
        <v>Raahe</v>
      </c>
      <c r="E10" s="56">
        <f>Sekundäranteil!$C$20*'Gesamtenergie 2019'!E11</f>
        <v>4285.9439999999995</v>
      </c>
      <c r="F10" s="60">
        <f>Sekundäranteil!$C$20*'Gesamtenergie 2019'!F11</f>
        <v>5225.6880000000001</v>
      </c>
      <c r="G10" s="57">
        <f>Sekundäranteil!$C$20*'Gesamtenergie 2019'!G11</f>
        <v>4193.2799999999988</v>
      </c>
      <c r="H10" s="59">
        <f>Sekundäranteil!$C$20*'Gesamtenergie 2019'!H11</f>
        <v>3262.8960000000002</v>
      </c>
      <c r="I10" s="58">
        <f>Sekundäranteil!$C$20*'Gesamtenergie 2019'!I11</f>
        <v>2933.5279999999993</v>
      </c>
    </row>
    <row r="11" spans="3:9" x14ac:dyDescent="0.25">
      <c r="C11" s="9" t="str">
        <f>'Produktion je Standort'!C11</f>
        <v>France</v>
      </c>
      <c r="D11" s="9" t="str">
        <f>'Produktion je Standort'!D11</f>
        <v>Fos-Sur-Mer</v>
      </c>
      <c r="E11" s="56">
        <f>Sekundäranteil!$C$20*'Gesamtenergie 2019'!E12</f>
        <v>6181.65</v>
      </c>
      <c r="F11" s="60">
        <f>Sekundäranteil!$C$20*'Gesamtenergie 2019'!F12</f>
        <v>7537.0499999999993</v>
      </c>
      <c r="G11" s="57">
        <f>Sekundäranteil!$C$20*'Gesamtenergie 2019'!G12</f>
        <v>6048</v>
      </c>
      <c r="H11" s="59">
        <f>Sekundäranteil!$C$20*'Gesamtenergie 2019'!H12</f>
        <v>4706.0999999999995</v>
      </c>
      <c r="I11" s="58">
        <f>Sekundäranteil!$C$20*'Gesamtenergie 2019'!I12</f>
        <v>4231.0499999999993</v>
      </c>
    </row>
    <row r="12" spans="3:9" x14ac:dyDescent="0.25">
      <c r="C12" s="9" t="str">
        <f>'Produktion je Standort'!C12</f>
        <v>France</v>
      </c>
      <c r="D12" s="9" t="str">
        <f>'Produktion je Standort'!D12</f>
        <v>Dunkerque</v>
      </c>
      <c r="E12" s="56">
        <f>Sekundäranteil!$C$20*'Gesamtenergie 2019'!E13</f>
        <v>11291.813999999998</v>
      </c>
      <c r="F12" s="60">
        <f>Sekundäranteil!$C$20*'Gesamtenergie 2019'!F13</f>
        <v>13767.678</v>
      </c>
      <c r="G12" s="57">
        <f>Sekundäranteil!$C$20*'Gesamtenergie 2019'!G13</f>
        <v>11047.679999999998</v>
      </c>
      <c r="H12" s="59">
        <f>Sekundäranteil!$C$20*'Gesamtenergie 2019'!H13</f>
        <v>8596.4760000000006</v>
      </c>
      <c r="I12" s="58">
        <f>Sekundäranteil!$C$20*'Gesamtenergie 2019'!I13</f>
        <v>7728.7179999999989</v>
      </c>
    </row>
    <row r="13" spans="3:9" x14ac:dyDescent="0.25">
      <c r="C13" s="9" t="str">
        <f>'Produktion je Standort'!C13</f>
        <v>Germany</v>
      </c>
      <c r="D13" s="9" t="str">
        <f>'Produktion je Standort'!D13</f>
        <v>Bremen</v>
      </c>
      <c r="E13" s="56">
        <f>Sekundäranteil!$C$20*'Gesamtenergie 2019'!E14</f>
        <v>5439.851999999999</v>
      </c>
      <c r="F13" s="60">
        <f>Sekundäranteil!$C$20*'Gesamtenergie 2019'!F14</f>
        <v>6632.6040000000003</v>
      </c>
      <c r="G13" s="57">
        <f>Sekundäranteil!$C$20*'Gesamtenergie 2019'!G14</f>
        <v>5322.2399999999989</v>
      </c>
      <c r="H13" s="59">
        <f>Sekundäranteil!$C$20*'Gesamtenergie 2019'!H14</f>
        <v>4141.3680000000004</v>
      </c>
      <c r="I13" s="58">
        <f>Sekundäranteil!$C$20*'Gesamtenergie 2019'!I14</f>
        <v>3723.3239999999996</v>
      </c>
    </row>
    <row r="14" spans="3:9" x14ac:dyDescent="0.25">
      <c r="C14" s="9" t="str">
        <f>'Produktion je Standort'!C14</f>
        <v>Germany</v>
      </c>
      <c r="D14" s="9" t="str">
        <f>'Produktion je Standort'!D14</f>
        <v>Voelklingen</v>
      </c>
      <c r="E14" s="56">
        <f>Sekundäranteil!$C$20*'Gesamtenergie 2019'!E15</f>
        <v>4585.9600799999989</v>
      </c>
      <c r="F14" s="60">
        <f>Sekundäranteil!$C$20*'Gesamtenergie 2019'!F15</f>
        <v>5591.4861600000004</v>
      </c>
      <c r="G14" s="57">
        <f>Sekundäranteil!$C$20*'Gesamtenergie 2019'!G15</f>
        <v>4486.8095999999996</v>
      </c>
      <c r="H14" s="59">
        <f>Sekundäranteil!$C$20*'Gesamtenergie 2019'!H15</f>
        <v>3491.2987199999998</v>
      </c>
      <c r="I14" s="58">
        <f>Sekundäranteil!$C$20*'Gesamtenergie 2019'!I15</f>
        <v>3138.8749599999996</v>
      </c>
    </row>
    <row r="15" spans="3:9" x14ac:dyDescent="0.25">
      <c r="C15" s="9" t="str">
        <f>'Produktion je Standort'!C15</f>
        <v>Germany</v>
      </c>
      <c r="D15" s="9" t="str">
        <f>'Produktion je Standort'!D15</f>
        <v>Eisenhuettenstadt</v>
      </c>
      <c r="E15" s="56">
        <f>Sekundäranteil!$C$20*'Gesamtenergie 2019'!E16</f>
        <v>3544.1459999999993</v>
      </c>
      <c r="F15" s="60">
        <f>Sekundäranteil!$C$20*'Gesamtenergie 2019'!F16</f>
        <v>4321.2420000000002</v>
      </c>
      <c r="G15" s="57">
        <f>Sekundäranteil!$C$20*'Gesamtenergie 2019'!G16</f>
        <v>3467.5199999999991</v>
      </c>
      <c r="H15" s="59">
        <f>Sekundäranteil!$C$20*'Gesamtenergie 2019'!H16</f>
        <v>2698.1640000000002</v>
      </c>
      <c r="I15" s="58">
        <f>Sekundäranteil!$C$20*'Gesamtenergie 2019'!I16</f>
        <v>2425.8019999999997</v>
      </c>
    </row>
    <row r="16" spans="3:9" x14ac:dyDescent="0.25">
      <c r="C16" s="9" t="str">
        <f>'Produktion je Standort'!C16</f>
        <v>Germany</v>
      </c>
      <c r="D16" s="9" t="str">
        <f>'Produktion je Standort'!D16</f>
        <v>Duisburg-Huckingen</v>
      </c>
      <c r="E16" s="56">
        <f>Sekundäranteil!$C$20*'Gesamtenergie 2019'!E17</f>
        <v>8242.1999999999989</v>
      </c>
      <c r="F16" s="60">
        <f>Sekundäranteil!$C$20*'Gesamtenergie 2019'!F17</f>
        <v>10049.4</v>
      </c>
      <c r="G16" s="57">
        <f>Sekundäranteil!$C$20*'Gesamtenergie 2019'!G17</f>
        <v>8063.9999999999982</v>
      </c>
      <c r="H16" s="59">
        <f>Sekundäranteil!$C$20*'Gesamtenergie 2019'!H17</f>
        <v>6274.8</v>
      </c>
      <c r="I16" s="58">
        <f>Sekundäranteil!$C$20*'Gesamtenergie 2019'!I17</f>
        <v>5641.4</v>
      </c>
    </row>
    <row r="17" spans="3:9" x14ac:dyDescent="0.25">
      <c r="C17" s="9" t="str">
        <f>'Produktion je Standort'!C17</f>
        <v>Germany</v>
      </c>
      <c r="D17" s="9" t="str">
        <f>'Produktion je Standort'!D17</f>
        <v>Duisburg-Beeckerwerth</v>
      </c>
      <c r="E17" s="56">
        <f>Sekundäranteil!$C$20*'Gesamtenergie 2019'!E18</f>
        <v>9890.64</v>
      </c>
      <c r="F17" s="60">
        <f>Sekundäranteil!$C$20*'Gesamtenergie 2019'!F18</f>
        <v>12059.279999999999</v>
      </c>
      <c r="G17" s="57">
        <f>Sekundäranteil!$C$20*'Gesamtenergie 2019'!G18</f>
        <v>9676.7999999999975</v>
      </c>
      <c r="H17" s="59">
        <f>Sekundäranteil!$C$20*'Gesamtenergie 2019'!H18</f>
        <v>7529.7599999999993</v>
      </c>
      <c r="I17" s="58">
        <f>Sekundäranteil!$C$20*'Gesamtenergie 2019'!I18</f>
        <v>6769.6799999999985</v>
      </c>
    </row>
    <row r="18" spans="3:9" x14ac:dyDescent="0.25">
      <c r="C18" s="9" t="str">
        <f>'Produktion je Standort'!C18</f>
        <v>Germany</v>
      </c>
      <c r="D18" s="9" t="str">
        <f>'Produktion je Standort'!D18</f>
        <v>Salzgitter</v>
      </c>
      <c r="E18" s="56">
        <f>Sekundäranteil!$C$20*'Gesamtenergie 2019'!E19</f>
        <v>7582.8239999999987</v>
      </c>
      <c r="F18" s="60">
        <f>Sekundäranteil!$C$20*'Gesamtenergie 2019'!F19</f>
        <v>9245.4479999999985</v>
      </c>
      <c r="G18" s="57">
        <f>Sekundäranteil!$C$20*'Gesamtenergie 2019'!G19</f>
        <v>7418.8799999999983</v>
      </c>
      <c r="H18" s="59">
        <f>Sekundäranteil!$C$20*'Gesamtenergie 2019'!H19</f>
        <v>5772.8159999999998</v>
      </c>
      <c r="I18" s="58">
        <f>Sekundäranteil!$C$20*'Gesamtenergie 2019'!I19</f>
        <v>5190.0879999999997</v>
      </c>
    </row>
    <row r="19" spans="3:9" x14ac:dyDescent="0.25">
      <c r="C19" s="9" t="str">
        <f>'Produktion je Standort'!C19</f>
        <v>Germany</v>
      </c>
      <c r="D19" s="9" t="str">
        <f>'Produktion je Standort'!D19</f>
        <v>Dillingen</v>
      </c>
      <c r="E19" s="56">
        <f>Sekundäranteil!$C$20*'Gesamtenergie 2019'!E20</f>
        <v>3847.4589599999995</v>
      </c>
      <c r="F19" s="60">
        <f>Sekundäranteil!$C$20*'Gesamtenergie 2019'!F20</f>
        <v>4691.0599199999997</v>
      </c>
      <c r="G19" s="57">
        <f>Sekundäranteil!$C$20*'Gesamtenergie 2019'!G20</f>
        <v>3764.2751999999996</v>
      </c>
      <c r="H19" s="59">
        <f>Sekundäranteil!$C$20*'Gesamtenergie 2019'!H20</f>
        <v>2929.0766400000002</v>
      </c>
      <c r="I19" s="58">
        <f>Sekundäranteil!$C$20*'Gesamtenergie 2019'!I20</f>
        <v>2633.4055199999998</v>
      </c>
    </row>
    <row r="20" spans="3:9" x14ac:dyDescent="0.25">
      <c r="C20" s="9" t="str">
        <f>'Produktion je Standort'!C20</f>
        <v>Germany</v>
      </c>
      <c r="D20" s="9" t="str">
        <f>'Produktion je Standort'!D20</f>
        <v>Duisburg</v>
      </c>
      <c r="E20" s="56">
        <f>Sekundäranteil!$C$20*'Gesamtenergie 2019'!E21</f>
        <v>1846.2527999999998</v>
      </c>
      <c r="F20" s="60">
        <f>Sekundäranteil!$C$20*'Gesamtenergie 2019'!F21</f>
        <v>2251.0655999999999</v>
      </c>
      <c r="G20" s="57">
        <f>Sekundäranteil!$C$20*'Gesamtenergie 2019'!G21</f>
        <v>1806.3359999999998</v>
      </c>
      <c r="H20" s="59">
        <f>Sekundäranteil!$C$20*'Gesamtenergie 2019'!H21</f>
        <v>1405.5552</v>
      </c>
      <c r="I20" s="58">
        <f>Sekundäranteil!$C$20*'Gesamtenergie 2019'!I21</f>
        <v>1263.6735999999999</v>
      </c>
    </row>
    <row r="21" spans="3:9" x14ac:dyDescent="0.25">
      <c r="C21" s="9" t="str">
        <f>'Produktion je Standort'!C21</f>
        <v>Germany</v>
      </c>
      <c r="D21" s="9" t="str">
        <f>'Produktion je Standort'!D21</f>
        <v>Duisburg-Bruckhausen</v>
      </c>
      <c r="E21" s="56">
        <f>Sekundäranteil!$C$20*'Gesamtenergie 2019'!E22</f>
        <v>9890.64</v>
      </c>
      <c r="F21" s="60">
        <f>Sekundäranteil!$C$20*'Gesamtenergie 2019'!F22</f>
        <v>12059.279999999999</v>
      </c>
      <c r="G21" s="57">
        <f>Sekundäranteil!$C$20*'Gesamtenergie 2019'!G22</f>
        <v>9676.7999999999975</v>
      </c>
      <c r="H21" s="59">
        <f>Sekundäranteil!$C$20*'Gesamtenergie 2019'!H22</f>
        <v>7529.7599999999993</v>
      </c>
      <c r="I21" s="58">
        <f>Sekundäranteil!$C$20*'Gesamtenergie 2019'!I22</f>
        <v>6769.6799999999985</v>
      </c>
    </row>
    <row r="22" spans="3:9" x14ac:dyDescent="0.25">
      <c r="C22" s="9" t="str">
        <f>'Produktion je Standort'!C22</f>
        <v>Hungaria</v>
      </c>
      <c r="D22" s="9" t="str">
        <f>'Produktion je Standort'!D22</f>
        <v>Dunauijvaros</v>
      </c>
      <c r="E22" s="56">
        <f>Sekundäranteil!$C$20*'Gesamtenergie 2019'!E23</f>
        <v>2637.5039999999999</v>
      </c>
      <c r="F22" s="60">
        <f>Sekundäranteil!$C$20*'Gesamtenergie 2019'!F23</f>
        <v>3215.8080000000004</v>
      </c>
      <c r="G22" s="57">
        <f>Sekundäranteil!$C$20*'Gesamtenergie 2019'!G23</f>
        <v>2580.4799999999996</v>
      </c>
      <c r="H22" s="59">
        <f>Sekundäranteil!$C$20*'Gesamtenergie 2019'!H23</f>
        <v>2007.9360000000001</v>
      </c>
      <c r="I22" s="58">
        <f>Sekundäranteil!$C$20*'Gesamtenergie 2019'!I23</f>
        <v>1805.2479999999998</v>
      </c>
    </row>
    <row r="23" spans="3:9" x14ac:dyDescent="0.25">
      <c r="C23" s="9" t="str">
        <f>'Produktion je Standort'!C23</f>
        <v>Italy</v>
      </c>
      <c r="D23" s="9" t="str">
        <f>'Produktion je Standort'!D23</f>
        <v>Taranto</v>
      </c>
      <c r="E23" s="56">
        <f>Sekundäranteil!$C$20*'Gesamtenergie 2019'!E24</f>
        <v>14011.74</v>
      </c>
      <c r="F23" s="60">
        <f>Sekundäranteil!$C$20*'Gesamtenergie 2019'!F24</f>
        <v>17083.98</v>
      </c>
      <c r="G23" s="57">
        <f>Sekundäranteil!$C$20*'Gesamtenergie 2019'!G24</f>
        <v>13708.799999999997</v>
      </c>
      <c r="H23" s="59">
        <f>Sekundäranteil!$C$20*'Gesamtenergie 2019'!H24</f>
        <v>10667.16</v>
      </c>
      <c r="I23" s="58">
        <f>Sekundäranteil!$C$20*'Gesamtenergie 2019'!I24</f>
        <v>9590.3799999999992</v>
      </c>
    </row>
    <row r="24" spans="3:9" x14ac:dyDescent="0.25">
      <c r="C24" s="9" t="str">
        <f>'Produktion je Standort'!C24</f>
        <v>Netherlands</v>
      </c>
      <c r="D24" s="9" t="str">
        <f>'Produktion je Standort'!D24</f>
        <v>Ijmuiden</v>
      </c>
      <c r="E24" s="56">
        <f>Sekundäranteil!$C$20*'Gesamtenergie 2019'!E25</f>
        <v>11234.1186</v>
      </c>
      <c r="F24" s="60">
        <f>Sekundäranteil!$C$20*'Gesamtenergie 2019'!F25</f>
        <v>13697.332200000001</v>
      </c>
      <c r="G24" s="57">
        <f>Sekundäranteil!$C$20*'Gesamtenergie 2019'!G25</f>
        <v>10991.231999999998</v>
      </c>
      <c r="H24" s="59">
        <f>Sekundäranteil!$C$20*'Gesamtenergie 2019'!H25</f>
        <v>8552.5524000000005</v>
      </c>
      <c r="I24" s="58">
        <f>Sekundäranteil!$C$20*'Gesamtenergie 2019'!I25</f>
        <v>7689.2281999999996</v>
      </c>
    </row>
    <row r="25" spans="3:9" x14ac:dyDescent="0.25">
      <c r="C25" s="9" t="str">
        <f>'Produktion je Standort'!C25</f>
        <v>Poland</v>
      </c>
      <c r="D25" s="9" t="str">
        <f>'Produktion je Standort'!D25</f>
        <v>Krakow</v>
      </c>
      <c r="E25" s="56">
        <f>Sekundäranteil!$C$20*'Gesamtenergie 2019'!E26</f>
        <v>4491.9989999999998</v>
      </c>
      <c r="F25" s="60">
        <f>Sekundäranteil!$C$20*'Gesamtenergie 2019'!F26</f>
        <v>5476.9229999999998</v>
      </c>
      <c r="G25" s="57">
        <f>Sekundäranteil!$C$20*'Gesamtenergie 2019'!G26</f>
        <v>4394.8799999999992</v>
      </c>
      <c r="H25" s="59">
        <f>Sekundäranteil!$C$20*'Gesamtenergie 2019'!H26</f>
        <v>3419.7660000000001</v>
      </c>
      <c r="I25" s="58">
        <f>Sekundäranteil!$C$20*'Gesamtenergie 2019'!I26</f>
        <v>3074.5629999999996</v>
      </c>
    </row>
    <row r="26" spans="3:9" x14ac:dyDescent="0.25">
      <c r="C26" s="9" t="str">
        <f>'Produktion je Standort'!C26</f>
        <v>Poland</v>
      </c>
      <c r="D26" s="9" t="str">
        <f>'Produktion je Standort'!D26</f>
        <v>Dabrowa Gornicza</v>
      </c>
      <c r="E26" s="56">
        <f>Sekundäranteil!$C$20*'Gesamtenergie 2019'!E27</f>
        <v>4491.9989999999998</v>
      </c>
      <c r="F26" s="60">
        <f>Sekundäranteil!$C$20*'Gesamtenergie 2019'!F27</f>
        <v>5476.9229999999998</v>
      </c>
      <c r="G26" s="57">
        <f>Sekundäranteil!$C$20*'Gesamtenergie 2019'!G27</f>
        <v>4394.8799999999992</v>
      </c>
      <c r="H26" s="59">
        <f>Sekundäranteil!$C$20*'Gesamtenergie 2019'!H27</f>
        <v>3419.7660000000001</v>
      </c>
      <c r="I26" s="58">
        <f>Sekundäranteil!$C$20*'Gesamtenergie 2019'!I27</f>
        <v>3074.5629999999996</v>
      </c>
    </row>
    <row r="27" spans="3:9" x14ac:dyDescent="0.25">
      <c r="C27" s="9" t="str">
        <f>'Produktion je Standort'!C27</f>
        <v>Romania</v>
      </c>
      <c r="D27" s="9" t="str">
        <f>'Produktion je Standort'!D27</f>
        <v>Galati</v>
      </c>
      <c r="E27" s="56">
        <f>Sekundäranteil!$C$20*'Gesamtenergie 2019'!E28</f>
        <v>3379.3019999999997</v>
      </c>
      <c r="F27" s="60">
        <f>Sekundäranteil!$C$20*'Gesamtenergie 2019'!F28</f>
        <v>4120.2539999999999</v>
      </c>
      <c r="G27" s="57">
        <f>Sekundäranteil!$C$20*'Gesamtenergie 2019'!G28</f>
        <v>3306.2399999999993</v>
      </c>
      <c r="H27" s="59">
        <f>Sekundäranteil!$C$20*'Gesamtenergie 2019'!H28</f>
        <v>2572.6680000000001</v>
      </c>
      <c r="I27" s="58">
        <f>Sekundäranteil!$C$20*'Gesamtenergie 2019'!I28</f>
        <v>2312.9739999999997</v>
      </c>
    </row>
    <row r="28" spans="3:9" x14ac:dyDescent="0.25">
      <c r="C28" s="9" t="str">
        <f>'Produktion je Standort'!C28</f>
        <v>Slovakia</v>
      </c>
      <c r="D28" s="9" t="str">
        <f>'Produktion je Standort'!D28</f>
        <v>Kosice</v>
      </c>
      <c r="E28" s="56">
        <f>Sekundäranteil!$C$20*'Gesamtenergie 2019'!E29</f>
        <v>7417.98</v>
      </c>
      <c r="F28" s="60">
        <f>Sekundäranteil!$C$20*'Gesamtenergie 2019'!F29</f>
        <v>9044.4599999999991</v>
      </c>
      <c r="G28" s="57">
        <f>Sekundäranteil!$C$20*'Gesamtenergie 2019'!G29</f>
        <v>7257.5999999999985</v>
      </c>
      <c r="H28" s="59">
        <f>Sekundäranteil!$C$20*'Gesamtenergie 2019'!H29</f>
        <v>5647.3200000000006</v>
      </c>
      <c r="I28" s="58">
        <f>Sekundäranteil!$C$20*'Gesamtenergie 2019'!I29</f>
        <v>5077.2599999999993</v>
      </c>
    </row>
    <row r="29" spans="3:9" x14ac:dyDescent="0.25">
      <c r="C29" s="9" t="str">
        <f>'Produktion je Standort'!C29</f>
        <v>Spain</v>
      </c>
      <c r="D29" s="9" t="str">
        <f>'Produktion je Standort'!D29</f>
        <v>Gijon</v>
      </c>
      <c r="E29" s="56">
        <f>Sekundäranteil!$C$20*'Gesamtenergie 2019'!E30</f>
        <v>3915.0450000000001</v>
      </c>
      <c r="F29" s="60">
        <f>Sekundäranteil!$C$20*'Gesamtenergie 2019'!F30</f>
        <v>4773.4650000000001</v>
      </c>
      <c r="G29" s="57">
        <f>Sekundäranteil!$C$20*'Gesamtenergie 2019'!G30</f>
        <v>3830.3999999999992</v>
      </c>
      <c r="H29" s="59">
        <f>Sekundäranteil!$C$20*'Gesamtenergie 2019'!H30</f>
        <v>2980.5299999999997</v>
      </c>
      <c r="I29" s="58">
        <f>Sekundäranteil!$C$20*'Gesamtenergie 2019'!I30</f>
        <v>2679.665</v>
      </c>
    </row>
    <row r="30" spans="3:9" x14ac:dyDescent="0.25">
      <c r="C30" s="9" t="str">
        <f>'Produktion je Standort'!C30</f>
        <v>Spain</v>
      </c>
      <c r="D30" s="9" t="str">
        <f>'Produktion je Standort'!D30</f>
        <v>Aviles</v>
      </c>
      <c r="E30" s="56">
        <f>Sekundäranteil!$C$20*'Gesamtenergie 2019'!E31</f>
        <v>3915.0450000000001</v>
      </c>
      <c r="F30" s="60">
        <f>Sekundäranteil!$C$20*'Gesamtenergie 2019'!F31</f>
        <v>4773.4650000000001</v>
      </c>
      <c r="G30" s="57">
        <f>Sekundäranteil!$C$20*'Gesamtenergie 2019'!G31</f>
        <v>3830.3999999999992</v>
      </c>
      <c r="H30" s="59">
        <f>Sekundäranteil!$C$20*'Gesamtenergie 2019'!H31</f>
        <v>2980.5299999999997</v>
      </c>
      <c r="I30" s="58">
        <f>Sekundäranteil!$C$20*'Gesamtenergie 2019'!I31</f>
        <v>2679.665</v>
      </c>
    </row>
    <row r="31" spans="3:9" x14ac:dyDescent="0.25">
      <c r="C31" s="9" t="str">
        <f>'Produktion je Standort'!C31</f>
        <v>Sweden</v>
      </c>
      <c r="D31" s="9" t="str">
        <f>'Produktion je Standort'!D31</f>
        <v>Lulea</v>
      </c>
      <c r="E31" s="56">
        <f>Sekundäranteil!$C$20*'Gesamtenergie 2019'!E32</f>
        <v>3791.4119999999994</v>
      </c>
      <c r="F31" s="60">
        <f>Sekundäranteil!$C$20*'Gesamtenergie 2019'!F32</f>
        <v>4622.7239999999993</v>
      </c>
      <c r="G31" s="57">
        <f>Sekundäranteil!$C$20*'Gesamtenergie 2019'!G32</f>
        <v>3709.4399999999991</v>
      </c>
      <c r="H31" s="59">
        <f>Sekundäranteil!$C$20*'Gesamtenergie 2019'!H32</f>
        <v>2886.4079999999999</v>
      </c>
      <c r="I31" s="58">
        <f>Sekundäranteil!$C$20*'Gesamtenergie 2019'!I32</f>
        <v>2595.0439999999999</v>
      </c>
    </row>
    <row r="32" spans="3:9" x14ac:dyDescent="0.25">
      <c r="C32" s="9" t="str">
        <f>'Produktion je Standort'!C32</f>
        <v>Sweden</v>
      </c>
      <c r="D32" s="9" t="str">
        <f>'Produktion je Standort'!D32</f>
        <v>Oxeloesund</v>
      </c>
      <c r="E32" s="56">
        <f>Sekundäranteil!$C$20*'Gesamtenergie 2019'!E33</f>
        <v>2472.66</v>
      </c>
      <c r="F32" s="60">
        <f>Sekundäranteil!$C$20*'Gesamtenergie 2019'!F33</f>
        <v>3014.8199999999997</v>
      </c>
      <c r="G32" s="57">
        <f>Sekundäranteil!$C$20*'Gesamtenergie 2019'!G33</f>
        <v>2419.1999999999994</v>
      </c>
      <c r="H32" s="59">
        <f>Sekundäranteil!$C$20*'Gesamtenergie 2019'!H33</f>
        <v>1882.4399999999998</v>
      </c>
      <c r="I32" s="58">
        <f>Sekundäranteil!$C$20*'Gesamtenergie 2019'!I33</f>
        <v>1692.4199999999996</v>
      </c>
    </row>
    <row r="33" spans="3:9" x14ac:dyDescent="0.25">
      <c r="C33" s="9" t="str">
        <f>'Produktion je Standort'!C33</f>
        <v>United Kingdom</v>
      </c>
      <c r="D33" s="9" t="str">
        <f>'Produktion je Standort'!D33</f>
        <v>Port Talbot</v>
      </c>
      <c r="E33" s="56">
        <f>Sekundäranteil!$C$20*'Gesamtenergie 2019'!E34</f>
        <v>6239.3453999999992</v>
      </c>
      <c r="F33" s="60">
        <f>Sekundäranteil!$C$20*'Gesamtenergie 2019'!F34</f>
        <v>7607.3958000000002</v>
      </c>
      <c r="G33" s="57">
        <f>Sekundäranteil!$C$20*'Gesamtenergie 2019'!G34</f>
        <v>6104.4479999999994</v>
      </c>
      <c r="H33" s="59">
        <f>Sekundäranteil!$C$20*'Gesamtenergie 2019'!H34</f>
        <v>4750.0235999999995</v>
      </c>
      <c r="I33" s="58">
        <f>Sekundäranteil!$C$20*'Gesamtenergie 2019'!I34</f>
        <v>4270.5397999999996</v>
      </c>
    </row>
    <row r="34" spans="3:9" x14ac:dyDescent="0.25">
      <c r="C34" s="9" t="str">
        <f>'Produktion je Standort'!C34</f>
        <v>United Kingdom</v>
      </c>
      <c r="D34" s="9" t="str">
        <f>'Produktion je Standort'!D34</f>
        <v>Scunthorpe</v>
      </c>
      <c r="E34" s="56">
        <f>Sekundäranteil!$C$20*'Gesamtenergie 2019'!E35</f>
        <v>4615.6319999999996</v>
      </c>
      <c r="F34" s="60">
        <f>Sekundäranteil!$C$20*'Gesamtenergie 2019'!F35</f>
        <v>5627.6639999999998</v>
      </c>
      <c r="G34" s="57">
        <f>Sekundäranteil!$C$20*'Gesamtenergie 2019'!G35</f>
        <v>4515.8399999999992</v>
      </c>
      <c r="H34" s="59">
        <f>Sekundäranteil!$C$20*'Gesamtenergie 2019'!H35</f>
        <v>3513.8880000000004</v>
      </c>
      <c r="I34" s="58">
        <f>Sekundäranteil!$C$20*'Gesamtenergie 2019'!I35</f>
        <v>3159.1839999999997</v>
      </c>
    </row>
  </sheetData>
  <mergeCells count="3">
    <mergeCell ref="C2:I2"/>
    <mergeCell ref="E4:F4"/>
    <mergeCell ref="G4:I4"/>
  </mergeCells>
  <pageMargins left="0.7" right="0.7" top="0.78740157499999996" bottom="0.78740157499999996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35"/>
  <sheetViews>
    <sheetView workbookViewId="0">
      <selection activeCell="J26" sqref="J26"/>
    </sheetView>
  </sheetViews>
  <sheetFormatPr baseColWidth="10" defaultRowHeight="15" x14ac:dyDescent="0.25"/>
  <cols>
    <col min="3" max="3" width="23.85546875" customWidth="1"/>
    <col min="4" max="4" width="26.28515625" customWidth="1"/>
    <col min="5" max="5" width="20.140625" customWidth="1"/>
    <col min="6" max="6" width="23.42578125" customWidth="1"/>
    <col min="7" max="7" width="25" customWidth="1"/>
    <col min="8" max="8" width="20.5703125" customWidth="1"/>
    <col min="9" max="9" width="26.5703125" customWidth="1"/>
  </cols>
  <sheetData>
    <row r="3" spans="3:9" s="1" customFormat="1" ht="21" x14ac:dyDescent="0.35">
      <c r="C3" s="82" t="s">
        <v>128</v>
      </c>
      <c r="D3" s="82"/>
      <c r="E3" s="82"/>
      <c r="F3" s="82"/>
      <c r="G3" s="82"/>
      <c r="H3" s="82"/>
      <c r="I3" s="82"/>
    </row>
    <row r="5" spans="3:9" ht="15.75" x14ac:dyDescent="0.25">
      <c r="E5" s="91" t="s">
        <v>47</v>
      </c>
      <c r="F5" s="91"/>
      <c r="G5" s="91" t="s">
        <v>43</v>
      </c>
      <c r="H5" s="91"/>
      <c r="I5" s="91"/>
    </row>
    <row r="6" spans="3:9" x14ac:dyDescent="0.25">
      <c r="C6" s="17" t="s">
        <v>57</v>
      </c>
      <c r="D6" s="17" t="s">
        <v>58</v>
      </c>
      <c r="E6" s="75" t="str">
        <f>Studienliste!$F$17</f>
        <v>ISI-05 13</v>
      </c>
      <c r="F6" s="76" t="s">
        <v>51</v>
      </c>
      <c r="G6" s="77" t="str">
        <f>Studienliste!$F$10</f>
        <v>OTTO-01 17</v>
      </c>
      <c r="H6" s="78" t="str">
        <f>Studienliste!$F$8</f>
        <v>TUD-02 20</v>
      </c>
      <c r="I6" s="79" t="str">
        <f>F6</f>
        <v>anderes Projekt</v>
      </c>
    </row>
    <row r="7" spans="3:9" x14ac:dyDescent="0.25">
      <c r="C7" s="9" t="str">
        <f>'Produktion je Standort'!C6</f>
        <v>Austria</v>
      </c>
      <c r="D7" s="9" t="str">
        <f>'Produktion je Standort'!D6</f>
        <v>Donawitz</v>
      </c>
      <c r="E7" s="56">
        <f>IF('Produktion je Standort'!E6=0,'Produktion je Standort'!F6*('spezifische Verbräuche'!E$12+'spezifische Verbräuche'!F$12),'Produktion je Standort'!E6*('spezifische Verbräuche'!E$12+'spezifische Verbräuche'!F$12))</f>
        <v>17276.566999999999</v>
      </c>
      <c r="F7" s="60">
        <f>IF('Produktion je Standort'!E6=0,'Produktion je Standort'!F6*('spezifische Verbräuche'!F$13+'spezifische Verbräuche'!E$13),'Produktion je Standort'!E6*('spezifische Verbräuche'!F$13+'spezifische Verbräuche'!E$13))</f>
        <v>21064.659</v>
      </c>
      <c r="G7" s="57">
        <f>IF('Produktion je Standort'!E6=0,'Produktion je Standort'!F6*('spezifische Verbräuche'!G$11+'spezifische Verbräuche'!H$11),'Produktion je Standort'!E6*('spezifische Verbräuche'!G$11+'spezifische Verbräuche'!H$11))</f>
        <v>16903.039999999997</v>
      </c>
      <c r="H7" s="59">
        <f>IF('Produktion je Standort'!E6=0,'Produktion je Standort'!F6*('spezifische Verbräuche'!G$10+'spezifische Verbräuche'!H$10),'Produktion je Standort'!E6*('spezifische Verbräuche'!H$10+'spezifische Verbräuche'!G$10))</f>
        <v>13152.678</v>
      </c>
      <c r="I7" s="58">
        <f>IF('Produktion je Standort'!E6=0,'Produktion je Standort'!F6*('spezifische Verbräuche'!H$13+'spezifische Verbräuche'!G$13),'Produktion je Standort'!E6*('spezifische Verbräuche'!G$13+'spezifische Verbräuche'!H$13))</f>
        <v>11825.001222222221</v>
      </c>
    </row>
    <row r="8" spans="3:9" x14ac:dyDescent="0.25">
      <c r="C8" s="9" t="str">
        <f>'Produktion je Standort'!C7</f>
        <v>Austria</v>
      </c>
      <c r="D8" s="9" t="str">
        <f>'Produktion je Standort'!D7</f>
        <v>Linz</v>
      </c>
      <c r="E8" s="56">
        <f>IF('Produktion je Standort'!E7=0,'Produktion je Standort'!F7*('spezifische Verbräuche'!E$12+'spezifische Verbräuche'!F$12),'Produktion je Standort'!E7*('spezifische Verbräuche'!E$12+'spezifische Verbräuche'!F$12))</f>
        <v>17276.566999999999</v>
      </c>
      <c r="F8" s="60">
        <f>IF('Produktion je Standort'!E7=0,'Produktion je Standort'!F7*('spezifische Verbräuche'!F$13+'spezifische Verbräuche'!E$13),'Produktion je Standort'!E7*('spezifische Verbräuche'!F$13+'spezifische Verbräuche'!E$13))</f>
        <v>21064.659</v>
      </c>
      <c r="G8" s="57">
        <f>IF('Produktion je Standort'!E7=0,'Produktion je Standort'!F7*('spezifische Verbräuche'!G$11+'spezifische Verbräuche'!H$11),'Produktion je Standort'!E7*('spezifische Verbräuche'!G$11+'spezifische Verbräuche'!H$11))</f>
        <v>16903.039999999997</v>
      </c>
      <c r="H8" s="59">
        <f>IF('Produktion je Standort'!E7=0,'Produktion je Standort'!F7*('spezifische Verbräuche'!G$10+'spezifische Verbräuche'!H$10),'Produktion je Standort'!E7*('spezifische Verbräuche'!H$10+'spezifische Verbräuche'!G$10))</f>
        <v>13152.678</v>
      </c>
      <c r="I8" s="58">
        <f>IF('Produktion je Standort'!E7=0,'Produktion je Standort'!F7*('spezifische Verbräuche'!H$13+'spezifische Verbräuche'!G$13),'Produktion je Standort'!E7*('spezifische Verbräuche'!G$13+'spezifische Verbräuche'!H$13))</f>
        <v>11825.001222222221</v>
      </c>
    </row>
    <row r="9" spans="3:9" x14ac:dyDescent="0.25">
      <c r="C9" s="9" t="str">
        <f>'Produktion je Standort'!C8</f>
        <v>Belgium</v>
      </c>
      <c r="D9" s="9" t="str">
        <f>'Produktion je Standort'!D8</f>
        <v>Ghent</v>
      </c>
      <c r="E9" s="56">
        <f>IF('Produktion je Standort'!E8=0,'Produktion je Standort'!F8*('spezifische Verbräuche'!E$12+'spezifische Verbräuche'!F$12),'Produktion je Standort'!E8*('spezifische Verbräuche'!E$12+'spezifische Verbräuche'!F$12))</f>
        <v>24955.55</v>
      </c>
      <c r="F9" s="60">
        <f>IF('Produktion je Standort'!E8=0,'Produktion je Standort'!F8*('spezifische Verbräuche'!F$13+'spezifische Verbräuche'!E$13),'Produktion je Standort'!E8*('spezifische Verbräuche'!F$13+'spezifische Verbräuche'!E$13))</f>
        <v>30427.350000000002</v>
      </c>
      <c r="G9" s="57">
        <f>IF('Produktion je Standort'!E8=0,'Produktion je Standort'!F8*('spezifische Verbräuche'!G$11+'spezifische Verbräuche'!H$11),'Produktion je Standort'!E8*('spezifische Verbräuche'!G$11+'spezifische Verbräuche'!H$11))</f>
        <v>24415.999999999996</v>
      </c>
      <c r="H9" s="59">
        <f>IF('Produktion je Standort'!E8=0,'Produktion je Standort'!F8*('spezifische Verbräuche'!G$10+'spezifische Verbräuche'!H$10),'Produktion je Standort'!E8*('spezifische Verbräuche'!H$10+'spezifische Verbräuche'!G$10))</f>
        <v>18998.7</v>
      </c>
      <c r="I9" s="58">
        <f>IF('Produktion je Standort'!E8=0,'Produktion je Standort'!F8*('spezifische Verbräuche'!H$13+'spezifische Verbräuche'!G$13),'Produktion je Standort'!E8*('spezifische Verbräuche'!G$13+'spezifische Verbräuche'!H$13))</f>
        <v>17080.905555555553</v>
      </c>
    </row>
    <row r="10" spans="3:9" x14ac:dyDescent="0.25">
      <c r="C10" s="9" t="str">
        <f>'Produktion je Standort'!C9</f>
        <v>Czech Republic</v>
      </c>
      <c r="D10" s="9" t="str">
        <f>'Produktion je Standort'!D9</f>
        <v>Trinec</v>
      </c>
      <c r="E10" s="56">
        <f>IF('Produktion je Standort'!E9=0,'Produktion je Standort'!F9*('spezifische Verbräuche'!E$12+'spezifische Verbräuche'!F$12),'Produktion je Standort'!E9*('spezifische Verbräuche'!E$12+'spezifische Verbräuche'!F$12))</f>
        <v>11827.556999999999</v>
      </c>
      <c r="F10" s="60">
        <f>IF('Produktion je Standort'!E9=0,'Produktion je Standort'!F9*('spezifische Verbräuche'!F$13+'spezifische Verbräuche'!E$13),'Produktion je Standort'!E9*('spezifische Verbräuche'!F$13+'spezifische Verbräuche'!E$13))</f>
        <v>14420.889000000001</v>
      </c>
      <c r="G10" s="57">
        <f>IF('Produktion je Standort'!E9=0,'Produktion je Standort'!F9*('spezifische Verbräuche'!G$11+'spezifische Verbräuche'!H$11),'Produktion je Standort'!E9*('spezifische Verbräuche'!G$11+'spezifische Verbräuche'!H$11))</f>
        <v>11571.839999999998</v>
      </c>
      <c r="H10" s="59">
        <f>IF('Produktion je Standort'!E9=0,'Produktion je Standort'!F9*('spezifische Verbräuche'!G$10+'spezifische Verbräuche'!H$10),'Produktion je Standort'!E9*('spezifische Verbräuche'!H$10+'spezifische Verbräuche'!G$10))</f>
        <v>9004.3379999999997</v>
      </c>
      <c r="I10" s="58">
        <f>IF('Produktion je Standort'!E9=0,'Produktion je Standort'!F9*('spezifische Verbräuche'!H$13+'spezifische Verbräuche'!G$13),'Produktion je Standort'!E9*('spezifische Verbräuche'!G$13+'spezifische Verbräuche'!H$13))</f>
        <v>8095.4089999999997</v>
      </c>
    </row>
    <row r="11" spans="3:9" x14ac:dyDescent="0.25">
      <c r="C11" s="9" t="str">
        <f>'Produktion je Standort'!C10</f>
        <v>Finland</v>
      </c>
      <c r="D11" s="9" t="str">
        <f>'Produktion je Standort'!D10</f>
        <v>Raahe</v>
      </c>
      <c r="E11" s="56">
        <f>IF('Produktion je Standort'!E10=0,'Produktion je Standort'!F10*('spezifische Verbräuche'!E$12+'spezifische Verbräuche'!F$12),'Produktion je Standort'!E10*('spezifische Verbräuche'!E$12+'spezifische Verbräuche'!F$12))</f>
        <v>11905.4</v>
      </c>
      <c r="F11" s="60">
        <f>IF('Produktion je Standort'!E10=0,'Produktion je Standort'!F10*('spezifische Verbräuche'!F$13+'spezifische Verbräuche'!E$13),'Produktion je Standort'!E10*('spezifische Verbräuche'!F$13+'spezifische Verbräuche'!E$13))</f>
        <v>14515.800000000001</v>
      </c>
      <c r="G11" s="57">
        <f>IF('Produktion je Standort'!E10=0,'Produktion je Standort'!F10*('spezifische Verbräuche'!G$11+'spezifische Verbräuche'!H$11),'Produktion je Standort'!E10*('spezifische Verbräuche'!G$11+'spezifische Verbräuche'!H$11))</f>
        <v>11647.999999999998</v>
      </c>
      <c r="H11" s="59">
        <f>IF('Produktion je Standort'!E10=0,'Produktion je Standort'!F10*('spezifische Verbräuche'!G$10+'spezifische Verbräuche'!H$10),'Produktion je Standort'!E10*('spezifische Verbräuche'!H$10+'spezifische Verbräuche'!G$10))</f>
        <v>9063.6</v>
      </c>
      <c r="I11" s="58">
        <f>IF('Produktion je Standort'!E10=0,'Produktion je Standort'!F10*('spezifische Verbräuche'!H$13+'spezifische Verbräuche'!G$13),'Produktion je Standort'!E10*('spezifische Verbräuche'!G$13+'spezifische Verbräuche'!H$13))</f>
        <v>8148.688888888888</v>
      </c>
    </row>
    <row r="12" spans="3:9" x14ac:dyDescent="0.25">
      <c r="C12" s="9" t="str">
        <f>'Produktion je Standort'!C11</f>
        <v>France</v>
      </c>
      <c r="D12" s="9" t="str">
        <f>'Produktion je Standort'!D11</f>
        <v>Fos-Sur-Mer</v>
      </c>
      <c r="E12" s="56">
        <f>IF('Produktion je Standort'!E11=0,'Produktion je Standort'!F11*('spezifische Verbräuche'!E$12+'spezifische Verbräuche'!F$12),'Produktion je Standort'!E11*('spezifische Verbräuche'!E$12+'spezifische Verbräuche'!F$12))</f>
        <v>17171.25</v>
      </c>
      <c r="F12" s="60">
        <f>IF('Produktion je Standort'!E11=0,'Produktion je Standort'!F11*('spezifische Verbräuche'!F$13+'spezifische Verbräuche'!E$13),'Produktion je Standort'!E11*('spezifische Verbräuche'!F$13+'spezifische Verbräuche'!E$13))</f>
        <v>20936.25</v>
      </c>
      <c r="G12" s="57">
        <f>IF('Produktion je Standort'!E11=0,'Produktion je Standort'!F11*('spezifische Verbräuche'!G$11+'spezifische Verbräuche'!H$11),'Produktion je Standort'!E11*('spezifische Verbräuche'!G$11+'spezifische Verbräuche'!H$11))</f>
        <v>16800</v>
      </c>
      <c r="H12" s="59">
        <f>IF('Produktion je Standort'!E11=0,'Produktion je Standort'!F11*('spezifische Verbräuche'!G$10+'spezifische Verbräuche'!H$10),'Produktion je Standort'!E11*('spezifische Verbräuche'!H$10+'spezifische Verbräuche'!G$10))</f>
        <v>13072.5</v>
      </c>
      <c r="I12" s="58">
        <f>IF('Produktion je Standort'!E11=0,'Produktion je Standort'!F11*('spezifische Verbräuche'!H$13+'spezifische Verbräuche'!G$13),'Produktion je Standort'!E11*('spezifische Verbräuche'!G$13+'spezifische Verbräuche'!H$13))</f>
        <v>11752.916666666666</v>
      </c>
    </row>
    <row r="13" spans="3:9" x14ac:dyDescent="0.25">
      <c r="C13" s="9" t="str">
        <f>'Produktion je Standort'!C12</f>
        <v>France</v>
      </c>
      <c r="D13" s="9" t="str">
        <f>'Produktion je Standort'!D12</f>
        <v>Dunkerque</v>
      </c>
      <c r="E13" s="56">
        <f>IF('Produktion je Standort'!E12=0,'Produktion je Standort'!F12*('spezifische Verbräuche'!E$12+'spezifische Verbräuche'!F$12),'Produktion je Standort'!E12*('spezifische Verbräuche'!E$12+'spezifische Verbräuche'!F$12))</f>
        <v>31366.149999999998</v>
      </c>
      <c r="F13" s="60">
        <f>IF('Produktion je Standort'!E12=0,'Produktion je Standort'!F12*('spezifische Verbräuche'!F$13+'spezifische Verbräuche'!E$13),'Produktion je Standort'!E12*('spezifische Verbräuche'!F$13+'spezifische Verbräuche'!E$13))</f>
        <v>38243.550000000003</v>
      </c>
      <c r="G13" s="57">
        <f>IF('Produktion je Standort'!E12=0,'Produktion je Standort'!F12*('spezifische Verbräuche'!G$11+'spezifische Verbräuche'!H$11),'Produktion je Standort'!E12*('spezifische Verbräuche'!G$11+'spezifische Verbräuche'!H$11))</f>
        <v>30687.999999999996</v>
      </c>
      <c r="H13" s="59">
        <f>IF('Produktion je Standort'!E12=0,'Produktion je Standort'!F12*('spezifische Verbräuche'!G$10+'spezifische Verbräuche'!H$10),'Produktion je Standort'!E12*('spezifische Verbräuche'!H$10+'spezifische Verbräuche'!G$10))</f>
        <v>23879.100000000002</v>
      </c>
      <c r="I13" s="58">
        <f>IF('Produktion je Standort'!E12=0,'Produktion je Standort'!F12*('spezifische Verbräuche'!H$13+'spezifische Verbräuche'!G$13),'Produktion je Standort'!E12*('spezifische Verbräuche'!G$13+'spezifische Verbräuche'!H$13))</f>
        <v>21468.661111111109</v>
      </c>
    </row>
    <row r="14" spans="3:9" x14ac:dyDescent="0.25">
      <c r="C14" s="9" t="str">
        <f>'Produktion je Standort'!C13</f>
        <v>Germany</v>
      </c>
      <c r="D14" s="9" t="str">
        <f>'Produktion je Standort'!D13</f>
        <v>Bremen</v>
      </c>
      <c r="E14" s="56">
        <f>IF('Produktion je Standort'!E13=0,'Produktion je Standort'!F13*('spezifische Verbräuche'!E$12+'spezifische Verbräuche'!F$12),'Produktion je Standort'!E13*('spezifische Verbräuche'!E$12+'spezifische Verbräuche'!F$12))</f>
        <v>15110.699999999999</v>
      </c>
      <c r="F14" s="60">
        <f>IF('Produktion je Standort'!E13=0,'Produktion je Standort'!F13*('spezifische Verbräuche'!F$13+'spezifische Verbräuche'!E$13),'Produktion je Standort'!E13*('spezifische Verbräuche'!F$13+'spezifische Verbräuche'!E$13))</f>
        <v>18423.900000000001</v>
      </c>
      <c r="G14" s="57">
        <f>IF('Produktion je Standort'!E13=0,'Produktion je Standort'!F13*('spezifische Verbräuche'!G$11+'spezifische Verbräuche'!H$11),'Produktion je Standort'!E13*('spezifische Verbräuche'!G$11+'spezifische Verbräuche'!H$11))</f>
        <v>14783.999999999998</v>
      </c>
      <c r="H14" s="59">
        <f>IF('Produktion je Standort'!E13=0,'Produktion je Standort'!F13*('spezifische Verbräuche'!G$10+'spezifische Verbräuche'!H$10),'Produktion je Standort'!E13*('spezifische Verbräuche'!H$10+'spezifische Verbräuche'!G$10))</f>
        <v>11503.800000000001</v>
      </c>
      <c r="I14" s="58">
        <f>IF('Produktion je Standort'!E13=0,'Produktion je Standort'!F13*('spezifische Verbräuche'!H$13+'spezifische Verbräuche'!G$13),'Produktion je Standort'!E13*('spezifische Verbräuche'!G$13+'spezifische Verbräuche'!H$13))</f>
        <v>10342.566666666666</v>
      </c>
    </row>
    <row r="15" spans="3:9" x14ac:dyDescent="0.25">
      <c r="C15" s="9" t="str">
        <f>'Produktion je Standort'!C14</f>
        <v>Germany</v>
      </c>
      <c r="D15" s="9" t="str">
        <f>'Produktion je Standort'!D14</f>
        <v>Voelklingen</v>
      </c>
      <c r="E15" s="56">
        <f>IF('Produktion je Standort'!E14=0,'Produktion je Standort'!F14*('spezifische Verbräuche'!E$12+'spezifische Verbräuche'!F$12),'Produktion je Standort'!E14*('spezifische Verbräuche'!E$12+'spezifische Verbräuche'!F$12))</f>
        <v>12738.777999999998</v>
      </c>
      <c r="F15" s="60">
        <f>IF('Produktion je Standort'!E14=0,'Produktion je Standort'!F14*('spezifische Verbräuche'!F$13+'spezifische Verbräuche'!E$13),'Produktion je Standort'!E14*('spezifische Verbräuche'!F$13+'spezifische Verbräuche'!E$13))</f>
        <v>15531.906000000001</v>
      </c>
      <c r="G15" s="57">
        <f>IF('Produktion je Standort'!E14=0,'Produktion je Standort'!F14*('spezifische Verbräuche'!G$11+'spezifische Verbräuche'!H$11),'Produktion je Standort'!E14*('spezifische Verbräuche'!G$11+'spezifische Verbräuche'!H$11))</f>
        <v>12463.359999999999</v>
      </c>
      <c r="H15" s="59">
        <f>IF('Produktion je Standort'!E14=0,'Produktion je Standort'!F14*('spezifische Verbräuche'!G$10+'spezifische Verbräuche'!H$10),'Produktion je Standort'!E14*('spezifische Verbräuche'!H$10+'spezifische Verbräuche'!G$10))</f>
        <v>9698.0519999999997</v>
      </c>
      <c r="I15" s="58">
        <f>IF('Produktion je Standort'!E14=0,'Produktion je Standort'!F14*('spezifische Verbräuche'!H$13+'spezifische Verbräuche'!G$13),'Produktion je Standort'!E14*('spezifische Verbräuche'!G$13+'spezifische Verbräuche'!H$13))</f>
        <v>8719.0971111111103</v>
      </c>
    </row>
    <row r="16" spans="3:9" x14ac:dyDescent="0.25">
      <c r="C16" s="9" t="str">
        <f>'Produktion je Standort'!C15</f>
        <v>Germany</v>
      </c>
      <c r="D16" s="9" t="str">
        <f>'Produktion je Standort'!D15</f>
        <v>Eisenhuettenstadt</v>
      </c>
      <c r="E16" s="56">
        <f>IF('Produktion je Standort'!E15=0,'Produktion je Standort'!F15*('spezifische Verbräuche'!E$12+'spezifische Verbräuche'!F$12),'Produktion je Standort'!E15*('spezifische Verbräuche'!E$12+'spezifische Verbräuche'!F$12))</f>
        <v>9844.8499999999985</v>
      </c>
      <c r="F16" s="60">
        <f>IF('Produktion je Standort'!E15=0,'Produktion je Standort'!F15*('spezifische Verbräuche'!F$13+'spezifische Verbräuche'!E$13),'Produktion je Standort'!E15*('spezifische Verbräuche'!F$13+'spezifische Verbräuche'!E$13))</f>
        <v>12003.45</v>
      </c>
      <c r="G16" s="57">
        <f>IF('Produktion je Standort'!E15=0,'Produktion je Standort'!F15*('spezifische Verbräuche'!G$11+'spezifische Verbräuche'!H$11),'Produktion je Standort'!E15*('spezifische Verbräuche'!G$11+'spezifische Verbräuche'!H$11))</f>
        <v>9631.9999999999982</v>
      </c>
      <c r="H16" s="59">
        <f>IF('Produktion je Standort'!E15=0,'Produktion je Standort'!F15*('spezifische Verbräuche'!G$10+'spezifische Verbräuche'!H$10),'Produktion je Standort'!E15*('spezifische Verbräuche'!H$10+'spezifische Verbräuche'!G$10))</f>
        <v>7494.9000000000005</v>
      </c>
      <c r="I16" s="58">
        <f>IF('Produktion je Standort'!E15=0,'Produktion je Standort'!F15*('spezifische Verbräuche'!H$13+'spezifische Verbräuche'!G$13),'Produktion je Standort'!E15*('spezifische Verbräuche'!G$13+'spezifische Verbräuche'!H$13))</f>
        <v>6738.3388888888885</v>
      </c>
    </row>
    <row r="17" spans="3:9" x14ac:dyDescent="0.25">
      <c r="C17" s="9" t="str">
        <f>'Produktion je Standort'!C16</f>
        <v>Germany</v>
      </c>
      <c r="D17" s="9" t="str">
        <f>'Produktion je Standort'!D16</f>
        <v>Duisburg-Huckingen</v>
      </c>
      <c r="E17" s="56">
        <f>IF('Produktion je Standort'!E16=0,'Produktion je Standort'!F16*('spezifische Verbräuche'!E$12+'spezifische Verbräuche'!F$12),'Produktion je Standort'!E16*('spezifische Verbräuche'!E$12+'spezifische Verbräuche'!F$12))</f>
        <v>22895</v>
      </c>
      <c r="F17" s="60">
        <f>IF('Produktion je Standort'!E16=0,'Produktion je Standort'!F16*('spezifische Verbräuche'!F$13+'spezifische Verbräuche'!E$13),'Produktion je Standort'!E16*('spezifische Verbräuche'!F$13+'spezifische Verbräuche'!E$13))</f>
        <v>27915</v>
      </c>
      <c r="G17" s="57">
        <f>IF('Produktion je Standort'!E16=0,'Produktion je Standort'!F16*('spezifische Verbräuche'!G$11+'spezifische Verbräuche'!H$11),'Produktion je Standort'!E16*('spezifische Verbräuche'!G$11+'spezifische Verbräuche'!H$11))</f>
        <v>22399.999999999996</v>
      </c>
      <c r="H17" s="59">
        <f>IF('Produktion je Standort'!E16=0,'Produktion je Standort'!F16*('spezifische Verbräuche'!G$10+'spezifische Verbräuche'!H$10),'Produktion je Standort'!E16*('spezifische Verbräuche'!H$10+'spezifische Verbräuche'!G$10))</f>
        <v>17430</v>
      </c>
      <c r="I17" s="58">
        <f>IF('Produktion je Standort'!E16=0,'Produktion je Standort'!F16*('spezifische Verbräuche'!H$13+'spezifische Verbräuche'!G$13),'Produktion je Standort'!E16*('spezifische Verbräuche'!G$13+'spezifische Verbräuche'!H$13))</f>
        <v>15670.555555555555</v>
      </c>
    </row>
    <row r="18" spans="3:9" x14ac:dyDescent="0.25">
      <c r="C18" s="9" t="str">
        <f>'Produktion je Standort'!C17</f>
        <v>Germany</v>
      </c>
      <c r="D18" s="9" t="str">
        <f>'Produktion je Standort'!D17</f>
        <v>Duisburg-Beeckerwerth</v>
      </c>
      <c r="E18" s="56">
        <f>IF('Produktion je Standort'!E17=0,'Produktion je Standort'!F17*('spezifische Verbräuche'!E$12+'spezifische Verbräuche'!F$12),'Produktion je Standort'!E17*('spezifische Verbräuche'!E$12+'spezifische Verbräuche'!F$12))</f>
        <v>27474</v>
      </c>
      <c r="F18" s="60">
        <f>IF('Produktion je Standort'!E17=0,'Produktion je Standort'!F17*('spezifische Verbräuche'!F$13+'spezifische Verbräuche'!E$13),'Produktion je Standort'!E17*('spezifische Verbräuche'!F$13+'spezifische Verbräuche'!E$13))</f>
        <v>33498</v>
      </c>
      <c r="G18" s="57">
        <f>IF('Produktion je Standort'!E17=0,'Produktion je Standort'!F17*('spezifische Verbräuche'!G$11+'spezifische Verbräuche'!H$11),'Produktion je Standort'!E17*('spezifische Verbräuche'!G$11+'spezifische Verbräuche'!H$11))</f>
        <v>26879.999999999996</v>
      </c>
      <c r="H18" s="59">
        <f>IF('Produktion je Standort'!E17=0,'Produktion je Standort'!F17*('spezifische Verbräuche'!G$10+'spezifische Verbräuche'!H$10),'Produktion je Standort'!E17*('spezifische Verbräuche'!H$10+'spezifische Verbräuche'!G$10))</f>
        <v>20916</v>
      </c>
      <c r="I18" s="58">
        <f>IF('Produktion je Standort'!E17=0,'Produktion je Standort'!F17*('spezifische Verbräuche'!H$13+'spezifische Verbräuche'!G$13),'Produktion je Standort'!E17*('spezifische Verbräuche'!G$13+'spezifische Verbräuche'!H$13))</f>
        <v>18804.666666666664</v>
      </c>
    </row>
    <row r="19" spans="3:9" x14ac:dyDescent="0.25">
      <c r="C19" s="9" t="str">
        <f>'Produktion je Standort'!C18</f>
        <v>Germany</v>
      </c>
      <c r="D19" s="9" t="str">
        <f>'Produktion je Standort'!D18</f>
        <v>Salzgitter</v>
      </c>
      <c r="E19" s="56">
        <f>IF('Produktion je Standort'!E18=0,'Produktion je Standort'!F18*('spezifische Verbräuche'!E$12+'spezifische Verbräuche'!F$12),'Produktion je Standort'!E18*('spezifische Verbräuche'!E$12+'spezifische Verbräuche'!F$12))</f>
        <v>21063.399999999998</v>
      </c>
      <c r="F19" s="60">
        <f>IF('Produktion je Standort'!E18=0,'Produktion je Standort'!F18*('spezifische Verbräuche'!F$13+'spezifische Verbräuche'!E$13),'Produktion je Standort'!E18*('spezifische Verbräuche'!F$13+'spezifische Verbräuche'!E$13))</f>
        <v>25681.8</v>
      </c>
      <c r="G19" s="57">
        <f>IF('Produktion je Standort'!E18=0,'Produktion je Standort'!F18*('spezifische Verbräuche'!G$11+'spezifische Verbräuche'!H$11),'Produktion je Standort'!E18*('spezifische Verbräuche'!G$11+'spezifische Verbräuche'!H$11))</f>
        <v>20607.999999999996</v>
      </c>
      <c r="H19" s="59">
        <f>IF('Produktion je Standort'!E18=0,'Produktion je Standort'!F18*('spezifische Verbräuche'!G$10+'spezifische Verbräuche'!H$10),'Produktion je Standort'!E18*('spezifische Verbräuche'!H$10+'spezifische Verbräuche'!G$10))</f>
        <v>16035.6</v>
      </c>
      <c r="I19" s="58">
        <f>IF('Produktion je Standort'!E18=0,'Produktion je Standort'!F18*('spezifische Verbräuche'!H$13+'spezifische Verbräuche'!G$13),'Produktion je Standort'!E18*('spezifische Verbräuche'!G$13+'spezifische Verbräuche'!H$13))</f>
        <v>14416.911111111111</v>
      </c>
    </row>
    <row r="20" spans="3:9" x14ac:dyDescent="0.25">
      <c r="C20" s="9" t="str">
        <f>'Produktion je Standort'!C19</f>
        <v>Germany</v>
      </c>
      <c r="D20" s="9" t="str">
        <f>'Produktion je Standort'!D19</f>
        <v>Dillingen</v>
      </c>
      <c r="E20" s="56">
        <f>IF('Produktion je Standort'!E19=0,'Produktion je Standort'!F19*('spezifische Verbräuche'!E$12+'spezifische Verbräuche'!F$12),'Produktion je Standort'!E19*('spezifische Verbräuche'!E$12+'spezifische Verbräuche'!F$12))</f>
        <v>10687.385999999999</v>
      </c>
      <c r="F20" s="60">
        <f>IF('Produktion je Standort'!E19=0,'Produktion je Standort'!F19*('spezifische Verbräuche'!F$13+'spezifische Verbräuche'!E$13),'Produktion je Standort'!E19*('spezifische Verbräuche'!F$13+'spezifische Verbräuche'!E$13))</f>
        <v>13030.722</v>
      </c>
      <c r="G20" s="57">
        <f>IF('Produktion je Standort'!E19=0,'Produktion je Standort'!F19*('spezifische Verbräuche'!G$11+'spezifische Verbräuche'!H$11),'Produktion je Standort'!E19*('spezifische Verbräuche'!G$11+'spezifische Verbräuche'!H$11))</f>
        <v>10456.32</v>
      </c>
      <c r="H20" s="59">
        <f>IF('Produktion je Standort'!E19=0,'Produktion je Standort'!F19*('spezifische Verbräuche'!G$10+'spezifische Verbräuche'!H$10),'Produktion je Standort'!E19*('spezifische Verbräuche'!H$10+'spezifische Verbräuche'!G$10))</f>
        <v>8136.3240000000005</v>
      </c>
      <c r="I20" s="58">
        <f>IF('Produktion je Standort'!E19=0,'Produktion je Standort'!F19*('spezifische Verbräuche'!H$13+'spezifische Verbräuche'!G$13),'Produktion je Standort'!E19*('spezifische Verbräuche'!G$13+'spezifische Verbräuche'!H$13))</f>
        <v>7315.0153333333328</v>
      </c>
    </row>
    <row r="21" spans="3:9" x14ac:dyDescent="0.25">
      <c r="C21" s="9" t="str">
        <f>'Produktion je Standort'!C20</f>
        <v>Germany</v>
      </c>
      <c r="D21" s="9" t="str">
        <f>'Produktion je Standort'!D20</f>
        <v>Duisburg</v>
      </c>
      <c r="E21" s="56">
        <f>IF('Produktion je Standort'!E20=0,'Produktion je Standort'!F20*('spezifische Verbräuche'!E$12+'spezifische Verbräuche'!F$12),'Produktion je Standort'!E20*('spezifische Verbräuche'!E$12+'spezifische Verbräuche'!F$12))</f>
        <v>5128.4799999999996</v>
      </c>
      <c r="F21" s="60">
        <f>IF('Produktion je Standort'!E20=0,'Produktion je Standort'!F20*('spezifische Verbräuche'!F$13+'spezifische Verbräuche'!E$13),'Produktion je Standort'!E20*('spezifische Verbräuche'!F$13+'spezifische Verbräuche'!E$13))</f>
        <v>6252.96</v>
      </c>
      <c r="G21" s="57">
        <f>IF('Produktion je Standort'!E20=0,'Produktion je Standort'!F20*('spezifische Verbräuche'!G$11+'spezifische Verbräuche'!H$11),'Produktion je Standort'!E20*('spezifische Verbräuche'!G$11+'spezifische Verbräuche'!H$11))</f>
        <v>5017.5999999999995</v>
      </c>
      <c r="H21" s="59">
        <f>IF('Produktion je Standort'!E20=0,'Produktion je Standort'!F20*('spezifische Verbräuche'!G$10+'spezifische Verbräuche'!H$10),'Produktion je Standort'!E20*('spezifische Verbräuche'!H$10+'spezifische Verbräuche'!G$10))</f>
        <v>3904.32</v>
      </c>
      <c r="I21" s="58">
        <f>IF('Produktion je Standort'!E20=0,'Produktion je Standort'!F20*('spezifische Verbräuche'!H$13+'spezifische Verbräuche'!G$13),'Produktion je Standort'!E20*('spezifische Verbräuche'!G$13+'spezifische Verbräuche'!H$13))</f>
        <v>3510.2044444444441</v>
      </c>
    </row>
    <row r="22" spans="3:9" x14ac:dyDescent="0.25">
      <c r="C22" s="9" t="str">
        <f>'Produktion je Standort'!C21</f>
        <v>Germany</v>
      </c>
      <c r="D22" s="9" t="str">
        <f>'Produktion je Standort'!D21</f>
        <v>Duisburg-Bruckhausen</v>
      </c>
      <c r="E22" s="56">
        <f>IF('Produktion je Standort'!E21=0,'Produktion je Standort'!F21*('spezifische Verbräuche'!E$12+'spezifische Verbräuche'!F$12),'Produktion je Standort'!E21*('spezifische Verbräuche'!E$12+'spezifische Verbräuche'!F$12))</f>
        <v>27474</v>
      </c>
      <c r="F22" s="60">
        <f>IF('Produktion je Standort'!E21=0,'Produktion je Standort'!F21*('spezifische Verbräuche'!F$13+'spezifische Verbräuche'!E$13),'Produktion je Standort'!E21*('spezifische Verbräuche'!F$13+'spezifische Verbräuche'!E$13))</f>
        <v>33498</v>
      </c>
      <c r="G22" s="57">
        <f>IF('Produktion je Standort'!E21=0,'Produktion je Standort'!F21*('spezifische Verbräuche'!G$11+'spezifische Verbräuche'!H$11),'Produktion je Standort'!E21*('spezifische Verbräuche'!G$11+'spezifische Verbräuche'!H$11))</f>
        <v>26879.999999999996</v>
      </c>
      <c r="H22" s="59">
        <f>IF('Produktion je Standort'!E21=0,'Produktion je Standort'!F21*('spezifische Verbräuche'!G$10+'spezifische Verbräuche'!H$10),'Produktion je Standort'!E21*('spezifische Verbräuche'!H$10+'spezifische Verbräuche'!G$10))</f>
        <v>20916</v>
      </c>
      <c r="I22" s="58">
        <f>IF('Produktion je Standort'!E21=0,'Produktion je Standort'!F21*('spezifische Verbräuche'!H$13+'spezifische Verbräuche'!G$13),'Produktion je Standort'!E21*('spezifische Verbräuche'!G$13+'spezifische Verbräuche'!H$13))</f>
        <v>18804.666666666664</v>
      </c>
    </row>
    <row r="23" spans="3:9" x14ac:dyDescent="0.25">
      <c r="C23" s="9" t="str">
        <f>'Produktion je Standort'!C22</f>
        <v>Hungaria</v>
      </c>
      <c r="D23" s="9" t="str">
        <f>'Produktion je Standort'!D22</f>
        <v>Dunauijvaros</v>
      </c>
      <c r="E23" s="56">
        <f>IF('Produktion je Standort'!E22=0,'Produktion je Standort'!F22*('spezifische Verbräuche'!E$12+'spezifische Verbräuche'!F$12),'Produktion je Standort'!E22*('spezifische Verbräuche'!E$12+'spezifische Verbräuche'!F$12))</f>
        <v>7326.4</v>
      </c>
      <c r="F23" s="60">
        <f>IF('Produktion je Standort'!E22=0,'Produktion je Standort'!F22*('spezifische Verbräuche'!F$13+'spezifische Verbräuche'!E$13),'Produktion je Standort'!E22*('spezifische Verbräuche'!F$13+'spezifische Verbräuche'!E$13))</f>
        <v>8932.8000000000011</v>
      </c>
      <c r="G23" s="57">
        <f>IF('Produktion je Standort'!E22=0,'Produktion je Standort'!F22*('spezifische Verbräuche'!G$11+'spezifische Verbräuche'!H$11),'Produktion je Standort'!E22*('spezifische Verbräuche'!G$11+'spezifische Verbräuche'!H$11))</f>
        <v>7167.9999999999991</v>
      </c>
      <c r="H23" s="59">
        <f>IF('Produktion je Standort'!E22=0,'Produktion je Standort'!F22*('spezifische Verbräuche'!G$10+'spezifische Verbräuche'!H$10),'Produktion je Standort'!E22*('spezifische Verbräuche'!H$10+'spezifische Verbräuche'!G$10))</f>
        <v>5577.6</v>
      </c>
      <c r="I23" s="58">
        <f>IF('Produktion je Standort'!E22=0,'Produktion je Standort'!F22*('spezifische Verbräuche'!H$13+'spezifische Verbräuche'!G$13),'Produktion je Standort'!E22*('spezifische Verbräuche'!G$13+'spezifische Verbräuche'!H$13))</f>
        <v>5014.5777777777776</v>
      </c>
    </row>
    <row r="24" spans="3:9" x14ac:dyDescent="0.25">
      <c r="C24" s="9" t="str">
        <f>'Produktion je Standort'!C23</f>
        <v>Italy</v>
      </c>
      <c r="D24" s="9" t="str">
        <f>'Produktion je Standort'!D23</f>
        <v>Taranto</v>
      </c>
      <c r="E24" s="56">
        <f>IF('Produktion je Standort'!E23=0,'Produktion je Standort'!F23*('spezifische Verbräuche'!E$12+'spezifische Verbräuche'!F$12),'Produktion je Standort'!E23*('spezifische Verbräuche'!E$12+'spezifische Verbräuche'!F$12))</f>
        <v>38921.5</v>
      </c>
      <c r="F24" s="60">
        <f>IF('Produktion je Standort'!E23=0,'Produktion je Standort'!F23*('spezifische Verbräuche'!F$13+'spezifische Verbräuche'!E$13),'Produktion je Standort'!E23*('spezifische Verbräuche'!F$13+'spezifische Verbräuche'!E$13))</f>
        <v>47455.5</v>
      </c>
      <c r="G24" s="57">
        <f>IF('Produktion je Standort'!E23=0,'Produktion je Standort'!F23*('spezifische Verbräuche'!G$11+'spezifische Verbräuche'!H$11),'Produktion je Standort'!E23*('spezifische Verbräuche'!G$11+'spezifische Verbräuche'!H$11))</f>
        <v>38079.999999999993</v>
      </c>
      <c r="H24" s="59">
        <f>IF('Produktion je Standort'!E23=0,'Produktion je Standort'!F23*('spezifische Verbräuche'!G$10+'spezifische Verbräuche'!H$10),'Produktion je Standort'!E23*('spezifische Verbräuche'!H$10+'spezifische Verbräuche'!G$10))</f>
        <v>29631</v>
      </c>
      <c r="I24" s="58">
        <f>IF('Produktion je Standort'!E23=0,'Produktion je Standort'!F23*('spezifische Verbräuche'!H$13+'spezifische Verbräuche'!G$13),'Produktion je Standort'!E23*('spezifische Verbräuche'!G$13+'spezifische Verbräuche'!H$13))</f>
        <v>26639.944444444442</v>
      </c>
    </row>
    <row r="25" spans="3:9" x14ac:dyDescent="0.25">
      <c r="C25" s="9" t="str">
        <f>'Produktion je Standort'!C24</f>
        <v>Netherlands</v>
      </c>
      <c r="D25" s="9" t="str">
        <f>'Produktion je Standort'!D24</f>
        <v>Ijmuiden</v>
      </c>
      <c r="E25" s="56">
        <f>IF('Produktion je Standort'!E24=0,'Produktion je Standort'!F24*('spezifische Verbräuche'!E$12+'spezifische Verbräuche'!F$12),'Produktion je Standort'!E24*('spezifische Verbräuche'!E$12+'spezifische Verbräuche'!F$12))</f>
        <v>31205.884999999998</v>
      </c>
      <c r="F25" s="60">
        <f>IF('Produktion je Standort'!E24=0,'Produktion je Standort'!F24*('spezifische Verbräuche'!F$13+'spezifische Verbräuche'!E$13),'Produktion je Standort'!E24*('spezifische Verbräuche'!F$13+'spezifische Verbräuche'!E$13))</f>
        <v>38048.145000000004</v>
      </c>
      <c r="G25" s="57">
        <f>IF('Produktion je Standort'!E24=0,'Produktion je Standort'!F24*('spezifische Verbräuche'!G$11+'spezifische Verbräuche'!H$11),'Produktion je Standort'!E24*('spezifische Verbräuche'!G$11+'spezifische Verbräuche'!H$11))</f>
        <v>30531.199999999997</v>
      </c>
      <c r="H25" s="59">
        <f>IF('Produktion je Standort'!E24=0,'Produktion je Standort'!F24*('spezifische Verbräuche'!G$10+'spezifische Verbräuche'!H$10),'Produktion je Standort'!E24*('spezifische Verbräuche'!H$10+'spezifische Verbräuche'!G$10))</f>
        <v>23757.09</v>
      </c>
      <c r="I25" s="58">
        <f>IF('Produktion je Standort'!E24=0,'Produktion je Standort'!F24*('spezifische Verbräuche'!H$13+'spezifische Verbräuche'!G$13),'Produktion je Standort'!E24*('spezifische Verbräuche'!G$13+'spezifische Verbräuche'!H$13))</f>
        <v>21358.967222222222</v>
      </c>
    </row>
    <row r="26" spans="3:9" x14ac:dyDescent="0.25">
      <c r="C26" s="9" t="str">
        <f>'Produktion je Standort'!C25</f>
        <v>Poland</v>
      </c>
      <c r="D26" s="9" t="str">
        <f>'Produktion je Standort'!D25</f>
        <v>Krakow</v>
      </c>
      <c r="E26" s="56">
        <f>IF('Produktion je Standort'!E25=0,'Produktion je Standort'!F25*('spezifische Verbräuche'!E$12+'spezifische Verbräuche'!F$12),'Produktion je Standort'!E25*('spezifische Verbräuche'!E$12+'spezifische Verbräuche'!F$12))</f>
        <v>12477.775</v>
      </c>
      <c r="F26" s="60">
        <f>IF('Produktion je Standort'!E25=0,'Produktion je Standort'!F25*('spezifische Verbräuche'!F$13+'spezifische Verbräuche'!E$13),'Produktion je Standort'!E25*('spezifische Verbräuche'!F$13+'spezifische Verbräuche'!E$13))</f>
        <v>15213.675000000001</v>
      </c>
      <c r="G26" s="57">
        <f>IF('Produktion je Standort'!E25=0,'Produktion je Standort'!F25*('spezifische Verbräuche'!G$11+'spezifische Verbräuche'!H$11),'Produktion je Standort'!E25*('spezifische Verbräuche'!G$11+'spezifische Verbräuche'!H$11))</f>
        <v>12207.999999999998</v>
      </c>
      <c r="H26" s="59">
        <f>IF('Produktion je Standort'!E25=0,'Produktion je Standort'!F25*('spezifische Verbräuche'!G$10+'spezifische Verbräuche'!H$10),'Produktion je Standort'!E25*('spezifische Verbräuche'!H$10+'spezifische Verbräuche'!G$10))</f>
        <v>9499.35</v>
      </c>
      <c r="I26" s="58">
        <f>IF('Produktion je Standort'!E25=0,'Produktion je Standort'!F25*('spezifische Verbräuche'!H$13+'spezifische Verbräuche'!G$13),'Produktion je Standort'!E25*('spezifische Verbräuche'!G$13+'spezifische Verbräuche'!H$13))</f>
        <v>8540.4527777777766</v>
      </c>
    </row>
    <row r="27" spans="3:9" x14ac:dyDescent="0.25">
      <c r="C27" s="9" t="str">
        <f>'Produktion je Standort'!C26</f>
        <v>Poland</v>
      </c>
      <c r="D27" s="9" t="str">
        <f>'Produktion je Standort'!D26</f>
        <v>Dabrowa Gornicza</v>
      </c>
      <c r="E27" s="56">
        <f>IF('Produktion je Standort'!E26=0,'Produktion je Standort'!F26*('spezifische Verbräuche'!E$12+'spezifische Verbräuche'!F$12),'Produktion je Standort'!E26*('spezifische Verbräuche'!E$12+'spezifische Verbräuche'!F$12))</f>
        <v>12477.775</v>
      </c>
      <c r="F27" s="60">
        <f>IF('Produktion je Standort'!E26=0,'Produktion je Standort'!F26*('spezifische Verbräuche'!F$13+'spezifische Verbräuche'!E$13),'Produktion je Standort'!E26*('spezifische Verbräuche'!F$13+'spezifische Verbräuche'!E$13))</f>
        <v>15213.675000000001</v>
      </c>
      <c r="G27" s="57">
        <f>IF('Produktion je Standort'!E26=0,'Produktion je Standort'!F26*('spezifische Verbräuche'!G$11+'spezifische Verbräuche'!H$11),'Produktion je Standort'!E26*('spezifische Verbräuche'!G$11+'spezifische Verbräuche'!H$11))</f>
        <v>12207.999999999998</v>
      </c>
      <c r="H27" s="59">
        <f>IF('Produktion je Standort'!E26=0,'Produktion je Standort'!F26*('spezifische Verbräuche'!G$10+'spezifische Verbräuche'!H$10),'Produktion je Standort'!E26*('spezifische Verbräuche'!H$10+'spezifische Verbräuche'!G$10))</f>
        <v>9499.35</v>
      </c>
      <c r="I27" s="58">
        <f>IF('Produktion je Standort'!E26=0,'Produktion je Standort'!F26*('spezifische Verbräuche'!H$13+'spezifische Verbräuche'!G$13),'Produktion je Standort'!E26*('spezifische Verbräuche'!G$13+'spezifische Verbräuche'!H$13))</f>
        <v>8540.4527777777766</v>
      </c>
    </row>
    <row r="28" spans="3:9" x14ac:dyDescent="0.25">
      <c r="C28" s="9" t="str">
        <f>'Produktion je Standort'!C27</f>
        <v>Romania</v>
      </c>
      <c r="D28" s="9" t="str">
        <f>'Produktion je Standort'!D27</f>
        <v>Galati</v>
      </c>
      <c r="E28" s="56">
        <f>IF('Produktion je Standort'!E27=0,'Produktion je Standort'!F27*('spezifische Verbräuche'!E$12+'spezifische Verbräuche'!F$12),'Produktion je Standort'!E27*('spezifische Verbräuche'!E$12+'spezifische Verbräuche'!F$12))</f>
        <v>9386.9499999999989</v>
      </c>
      <c r="F28" s="60">
        <f>IF('Produktion je Standort'!E27=0,'Produktion je Standort'!F27*('spezifische Verbräuche'!F$13+'spezifische Verbräuche'!E$13),'Produktion je Standort'!E27*('spezifische Verbräuche'!F$13+'spezifische Verbräuche'!E$13))</f>
        <v>11445.15</v>
      </c>
      <c r="G28" s="57">
        <f>IF('Produktion je Standort'!E27=0,'Produktion je Standort'!F27*('spezifische Verbräuche'!G$11+'spezifische Verbräuche'!H$11),'Produktion je Standort'!E27*('spezifische Verbräuche'!G$11+'spezifische Verbräuche'!H$11))</f>
        <v>9183.9999999999982</v>
      </c>
      <c r="H28" s="59">
        <f>IF('Produktion je Standort'!E27=0,'Produktion je Standort'!F27*('spezifische Verbräuche'!G$10+'spezifische Verbräuche'!H$10),'Produktion je Standort'!E27*('spezifische Verbräuche'!H$10+'spezifische Verbräuche'!G$10))</f>
        <v>7146.3</v>
      </c>
      <c r="I28" s="58">
        <f>IF('Produktion je Standort'!E27=0,'Produktion je Standort'!F27*('spezifische Verbräuche'!H$13+'spezifische Verbräuche'!G$13),'Produktion je Standort'!E27*('spezifische Verbräuche'!G$13+'spezifische Verbräuche'!H$13))</f>
        <v>6424.927777777777</v>
      </c>
    </row>
    <row r="29" spans="3:9" x14ac:dyDescent="0.25">
      <c r="C29" s="9" t="str">
        <f>'Produktion je Standort'!C28</f>
        <v>Slovakia</v>
      </c>
      <c r="D29" s="9" t="str">
        <f>'Produktion je Standort'!D28</f>
        <v>Kosice</v>
      </c>
      <c r="E29" s="56">
        <f>IF('Produktion je Standort'!E28=0,'Produktion je Standort'!F28*('spezifische Verbräuche'!E$12+'spezifische Verbräuche'!F$12),'Produktion je Standort'!E28*('spezifische Verbräuche'!E$12+'spezifische Verbräuche'!F$12))</f>
        <v>20605.5</v>
      </c>
      <c r="F29" s="60">
        <f>IF('Produktion je Standort'!E28=0,'Produktion je Standort'!F28*('spezifische Verbräuche'!F$13+'spezifische Verbräuche'!E$13),'Produktion je Standort'!E28*('spezifische Verbräuche'!F$13+'spezifische Verbräuche'!E$13))</f>
        <v>25123.5</v>
      </c>
      <c r="G29" s="57">
        <f>IF('Produktion je Standort'!E28=0,'Produktion je Standort'!F28*('spezifische Verbräuche'!G$11+'spezifische Verbräuche'!H$11),'Produktion je Standort'!E28*('spezifische Verbräuche'!G$11+'spezifische Verbräuche'!H$11))</f>
        <v>20159.999999999996</v>
      </c>
      <c r="H29" s="59">
        <f>IF('Produktion je Standort'!E28=0,'Produktion je Standort'!F28*('spezifische Verbräuche'!G$10+'spezifische Verbräuche'!H$10),'Produktion je Standort'!E28*('spezifische Verbräuche'!H$10+'spezifische Verbräuche'!G$10))</f>
        <v>15687.000000000002</v>
      </c>
      <c r="I29" s="58">
        <f>IF('Produktion je Standort'!E28=0,'Produktion je Standort'!F28*('spezifische Verbräuche'!H$13+'spezifische Verbräuche'!G$13),'Produktion je Standort'!E28*('spezifische Verbräuche'!G$13+'spezifische Verbräuche'!H$13))</f>
        <v>14103.499999999998</v>
      </c>
    </row>
    <row r="30" spans="3:9" x14ac:dyDescent="0.25">
      <c r="C30" s="9" t="str">
        <f>'Produktion je Standort'!C29</f>
        <v>Spain</v>
      </c>
      <c r="D30" s="9" t="str">
        <f>'Produktion je Standort'!D29</f>
        <v>Gijon</v>
      </c>
      <c r="E30" s="56">
        <f>IF('Produktion je Standort'!E29=0,'Produktion je Standort'!F29*('spezifische Verbräuche'!E$12+'spezifische Verbräuche'!F$12),'Produktion je Standort'!E29*('spezifische Verbräuche'!E$12+'spezifische Verbräuche'!F$12))</f>
        <v>10875.125</v>
      </c>
      <c r="F30" s="60">
        <f>IF('Produktion je Standort'!E29=0,'Produktion je Standort'!F29*('spezifische Verbräuche'!F$13+'spezifische Verbräuche'!E$13),'Produktion je Standort'!E29*('spezifische Verbräuche'!F$13+'spezifische Verbräuche'!E$13))</f>
        <v>13259.625</v>
      </c>
      <c r="G30" s="57">
        <f>IF('Produktion je Standort'!E29=0,'Produktion je Standort'!F29*('spezifische Verbräuche'!G$11+'spezifische Verbräuche'!H$11),'Produktion je Standort'!E29*('spezifische Verbräuche'!G$11+'spezifische Verbräuche'!H$11))</f>
        <v>10639.999999999998</v>
      </c>
      <c r="H30" s="59">
        <f>IF('Produktion je Standort'!E29=0,'Produktion je Standort'!F29*('spezifische Verbräuche'!G$10+'spezifische Verbräuche'!H$10),'Produktion je Standort'!E29*('spezifische Verbräuche'!H$10+'spezifische Verbräuche'!G$10))</f>
        <v>8279.25</v>
      </c>
      <c r="I30" s="58">
        <f>IF('Produktion je Standort'!E29=0,'Produktion je Standort'!F29*('spezifische Verbräuche'!H$13+'spezifische Verbräuche'!G$13),'Produktion je Standort'!E29*('spezifische Verbräuche'!G$13+'spezifische Verbräuche'!H$13))</f>
        <v>7443.5138888888887</v>
      </c>
    </row>
    <row r="31" spans="3:9" x14ac:dyDescent="0.25">
      <c r="C31" s="9" t="str">
        <f>'Produktion je Standort'!C30</f>
        <v>Spain</v>
      </c>
      <c r="D31" s="9" t="str">
        <f>'Produktion je Standort'!D30</f>
        <v>Aviles</v>
      </c>
      <c r="E31" s="56">
        <f>IF('Produktion je Standort'!E30=0,'Produktion je Standort'!F30*('spezifische Verbräuche'!E$12+'spezifische Verbräuche'!F$12),'Produktion je Standort'!E30*('spezifische Verbräuche'!E$12+'spezifische Verbräuche'!F$12))</f>
        <v>10875.125</v>
      </c>
      <c r="F31" s="60">
        <f>IF('Produktion je Standort'!E30=0,'Produktion je Standort'!F30*('spezifische Verbräuche'!F$13+'spezifische Verbräuche'!E$13),'Produktion je Standort'!E30*('spezifische Verbräuche'!F$13+'spezifische Verbräuche'!E$13))</f>
        <v>13259.625</v>
      </c>
      <c r="G31" s="57">
        <f>IF('Produktion je Standort'!E30=0,'Produktion je Standort'!F30*('spezifische Verbräuche'!G$11+'spezifische Verbräuche'!H$11),'Produktion je Standort'!E30*('spezifische Verbräuche'!G$11+'spezifische Verbräuche'!H$11))</f>
        <v>10639.999999999998</v>
      </c>
      <c r="H31" s="59">
        <f>IF('Produktion je Standort'!E30=0,'Produktion je Standort'!F30*('spezifische Verbräuche'!G$10+'spezifische Verbräuche'!H$10),'Produktion je Standort'!E30*('spezifische Verbräuche'!H$10+'spezifische Verbräuche'!G$10))</f>
        <v>8279.25</v>
      </c>
      <c r="I31" s="58">
        <f>IF('Produktion je Standort'!E30=0,'Produktion je Standort'!F30*('spezifische Verbräuche'!H$13+'spezifische Verbräuche'!G$13),'Produktion je Standort'!E30*('spezifische Verbräuche'!G$13+'spezifische Verbräuche'!H$13))</f>
        <v>7443.5138888888887</v>
      </c>
    </row>
    <row r="32" spans="3:9" x14ac:dyDescent="0.25">
      <c r="C32" s="9" t="str">
        <f>'Produktion je Standort'!C31</f>
        <v>Sweden</v>
      </c>
      <c r="D32" s="9" t="str">
        <f>'Produktion je Standort'!D31</f>
        <v>Lulea</v>
      </c>
      <c r="E32" s="56">
        <f>IF('Produktion je Standort'!E31=0,'Produktion je Standort'!F31*('spezifische Verbräuche'!E$12+'spezifische Verbräuche'!F$12),'Produktion je Standort'!E31*('spezifische Verbräuche'!E$12+'spezifische Verbräuche'!F$12))</f>
        <v>10531.699999999999</v>
      </c>
      <c r="F32" s="60">
        <f>IF('Produktion je Standort'!E31=0,'Produktion je Standort'!F31*('spezifische Verbräuche'!F$13+'spezifische Verbräuche'!E$13),'Produktion je Standort'!E31*('spezifische Verbräuche'!F$13+'spezifische Verbräuche'!E$13))</f>
        <v>12840.9</v>
      </c>
      <c r="G32" s="57">
        <f>IF('Produktion je Standort'!E31=0,'Produktion je Standort'!F31*('spezifische Verbräuche'!G$11+'spezifische Verbräuche'!H$11),'Produktion je Standort'!E31*('spezifische Verbräuche'!G$11+'spezifische Verbräuche'!H$11))</f>
        <v>10303.999999999998</v>
      </c>
      <c r="H32" s="59">
        <f>IF('Produktion je Standort'!E31=0,'Produktion je Standort'!F31*('spezifische Verbräuche'!G$10+'spezifische Verbräuche'!H$10),'Produktion je Standort'!E31*('spezifische Verbräuche'!H$10+'spezifische Verbräuche'!G$10))</f>
        <v>8017.8</v>
      </c>
      <c r="I32" s="58">
        <f>IF('Produktion je Standort'!E31=0,'Produktion je Standort'!F31*('spezifische Verbräuche'!H$13+'spezifische Verbräuche'!G$13),'Produktion je Standort'!E31*('spezifische Verbräuche'!G$13+'spezifische Verbräuche'!H$13))</f>
        <v>7208.4555555555553</v>
      </c>
    </row>
    <row r="33" spans="3:9" x14ac:dyDescent="0.25">
      <c r="C33" s="9" t="str">
        <f>'Produktion je Standort'!C32</f>
        <v>Sweden</v>
      </c>
      <c r="D33" s="9" t="str">
        <f>'Produktion je Standort'!D32</f>
        <v>Oxeloesund</v>
      </c>
      <c r="E33" s="56">
        <f>IF('Produktion je Standort'!E32=0,'Produktion je Standort'!F32*('spezifische Verbräuche'!E$12+'spezifische Verbräuche'!F$12),'Produktion je Standort'!E32*('spezifische Verbräuche'!E$12+'spezifische Verbräuche'!F$12))</f>
        <v>6868.5</v>
      </c>
      <c r="F33" s="60">
        <f>IF('Produktion je Standort'!E32=0,'Produktion je Standort'!F32*('spezifische Verbräuche'!F$13+'spezifische Verbräuche'!E$13),'Produktion je Standort'!E32*('spezifische Verbräuche'!F$13+'spezifische Verbräuche'!E$13))</f>
        <v>8374.5</v>
      </c>
      <c r="G33" s="57">
        <f>IF('Produktion je Standort'!E32=0,'Produktion je Standort'!F32*('spezifische Verbräuche'!G$11+'spezifische Verbräuche'!H$11),'Produktion je Standort'!E32*('spezifische Verbräuche'!G$11+'spezifische Verbräuche'!H$11))</f>
        <v>6719.9999999999991</v>
      </c>
      <c r="H33" s="59">
        <f>IF('Produktion je Standort'!E32=0,'Produktion je Standort'!F32*('spezifische Verbräuche'!G$10+'spezifische Verbräuche'!H$10),'Produktion je Standort'!E32*('spezifische Verbräuche'!H$10+'spezifische Verbräuche'!G$10))</f>
        <v>5229</v>
      </c>
      <c r="I33" s="58">
        <f>IF('Produktion je Standort'!E32=0,'Produktion je Standort'!F32*('spezifische Verbräuche'!H$13+'spezifische Verbräuche'!G$13),'Produktion je Standort'!E32*('spezifische Verbräuche'!G$13+'spezifische Verbräuche'!H$13))</f>
        <v>4701.1666666666661</v>
      </c>
    </row>
    <row r="34" spans="3:9" x14ac:dyDescent="0.25">
      <c r="C34" s="9" t="str">
        <f>'Produktion je Standort'!C33</f>
        <v>United Kingdom</v>
      </c>
      <c r="D34" s="9" t="str">
        <f>'Produktion je Standort'!D33</f>
        <v>Port Talbot</v>
      </c>
      <c r="E34" s="56">
        <f>IF('Produktion je Standort'!E33=0,'Produktion je Standort'!F33*('spezifische Verbräuche'!E$12+'spezifische Verbräuche'!F$12),'Produktion je Standort'!E33*('spezifische Verbräuche'!E$12+'spezifische Verbräuche'!F$12))</f>
        <v>17331.514999999999</v>
      </c>
      <c r="F34" s="60">
        <f>IF('Produktion je Standort'!E33=0,'Produktion je Standort'!F33*('spezifische Verbräuche'!F$13+'spezifische Verbräuche'!E$13),'Produktion je Standort'!E33*('spezifische Verbräuche'!F$13+'spezifische Verbräuche'!E$13))</f>
        <v>21131.655000000002</v>
      </c>
      <c r="G34" s="57">
        <f>IF('Produktion je Standort'!E33=0,'Produktion je Standort'!F33*('spezifische Verbräuche'!G$11+'spezifische Verbräuche'!H$11),'Produktion je Standort'!E33*('spezifische Verbräuche'!G$11+'spezifische Verbräuche'!H$11))</f>
        <v>16956.8</v>
      </c>
      <c r="H34" s="59">
        <f>IF('Produktion je Standort'!E33=0,'Produktion je Standort'!F33*('spezifische Verbräuche'!G$10+'spezifische Verbräuche'!H$10),'Produktion je Standort'!E33*('spezifische Verbräuche'!H$10+'spezifische Verbräuche'!G$10))</f>
        <v>13194.51</v>
      </c>
      <c r="I34" s="58">
        <f>IF('Produktion je Standort'!E33=0,'Produktion je Standort'!F33*('spezifische Verbräuche'!H$13+'spezifische Verbräuche'!G$13),'Produktion je Standort'!E33*('spezifische Verbräuche'!G$13+'spezifische Verbräuche'!H$13))</f>
        <v>11862.610555555555</v>
      </c>
    </row>
    <row r="35" spans="3:9" x14ac:dyDescent="0.25">
      <c r="C35" s="9" t="str">
        <f>'Produktion je Standort'!C34</f>
        <v>United Kingdom</v>
      </c>
      <c r="D35" s="9" t="str">
        <f>'Produktion je Standort'!D34</f>
        <v>Scunthorpe</v>
      </c>
      <c r="E35" s="56">
        <f>IF('Produktion je Standort'!E34=0,'Produktion je Standort'!F34*('spezifische Verbräuche'!E$12+'spezifische Verbräuche'!F$12),'Produktion je Standort'!E34*('spezifische Verbräuche'!E$12+'spezifische Verbräuche'!F$12))</f>
        <v>12821.199999999999</v>
      </c>
      <c r="F35" s="60">
        <f>IF('Produktion je Standort'!E34=0,'Produktion je Standort'!F34*('spezifische Verbräuche'!F$13+'spezifische Verbräuche'!E$13),'Produktion je Standort'!E34*('spezifische Verbräuche'!F$13+'spezifische Verbräuche'!E$13))</f>
        <v>15632.4</v>
      </c>
      <c r="G35" s="57">
        <f>IF('Produktion je Standort'!E34=0,'Produktion je Standort'!F34*('spezifische Verbräuche'!G$11+'spezifische Verbräuche'!H$11),'Produktion je Standort'!E34*('spezifische Verbräuche'!G$11+'spezifische Verbräuche'!H$11))</f>
        <v>12543.999999999998</v>
      </c>
      <c r="H35" s="59">
        <f>IF('Produktion je Standort'!E34=0,'Produktion je Standort'!F34*('spezifische Verbräuche'!G$10+'spezifische Verbräuche'!H$10),'Produktion je Standort'!E34*('spezifische Verbräuche'!H$10+'spezifische Verbräuche'!G$10))</f>
        <v>9760.8000000000011</v>
      </c>
      <c r="I35" s="58">
        <f>IF('Produktion je Standort'!E34=0,'Produktion je Standort'!F34*('spezifische Verbräuche'!H$13+'spezifische Verbräuche'!G$13),'Produktion je Standort'!E34*('spezifische Verbräuche'!G$13+'spezifische Verbräuche'!H$13))</f>
        <v>8775.5111111111109</v>
      </c>
    </row>
  </sheetData>
  <mergeCells count="3">
    <mergeCell ref="C3:I3"/>
    <mergeCell ref="E5:F5"/>
    <mergeCell ref="G5:I5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Studienliste</vt:lpstr>
      <vt:lpstr>Produktion je Standort</vt:lpstr>
      <vt:lpstr>spezifische Verbräuche</vt:lpstr>
      <vt:lpstr>Energie pro Energieträger</vt:lpstr>
      <vt:lpstr>Sekundäranteil</vt:lpstr>
      <vt:lpstr>Gesamtenergie 2019</vt:lpstr>
      <vt:lpstr>Verbrauch je Träger 2019</vt:lpstr>
      <vt:lpstr>Energiebedarf Sek.stahl 2019</vt:lpstr>
      <vt:lpstr>Gesamtenergie 2050</vt:lpstr>
      <vt:lpstr>Verbrauch je Träger 2050</vt:lpstr>
      <vt:lpstr>Energiebedarf Sek.Stahl 2050</vt:lpstr>
      <vt:lpstr>Energie-Mehrbedarf 2050</vt:lpstr>
      <vt:lpstr>Gesamtenergie 2050 var.</vt:lpstr>
      <vt:lpstr>Verbrauch je Träger 2050 var.</vt:lpstr>
      <vt:lpstr>Energiebedarf Sek.stahl var.</vt:lpstr>
      <vt:lpstr>Energie-Mehrbedarf 2050 var.</vt:lpstr>
    </vt:vector>
  </TitlesOfParts>
  <Company>FFE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agrobe</dc:creator>
  <cp:lastModifiedBy>agrobe</cp:lastModifiedBy>
  <dcterms:created xsi:type="dcterms:W3CDTF">2020-09-29T09:40:51Z</dcterms:created>
  <dcterms:modified xsi:type="dcterms:W3CDTF">2020-10-12T14:29:28Z</dcterms:modified>
</cp:coreProperties>
</file>