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H2 Stahl\"/>
    </mc:Choice>
  </mc:AlternateContent>
  <bookViews>
    <workbookView xWindow="0" yWindow="0" windowWidth="28800" windowHeight="14130" tabRatio="822" firstSheet="11" activeTab="16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Energiebedarf Sek.stahl 2019" sheetId="14" r:id="rId8"/>
    <sheet name="Gesamtenergie 2050" sheetId="21" r:id="rId9"/>
    <sheet name="Verbrauch je Träger 2050" sheetId="22" r:id="rId10"/>
    <sheet name="Energiebedarf Sek.Stahl 2050" sheetId="13" r:id="rId11"/>
    <sheet name="Energie-Mehrbedarf 2050" sheetId="20" r:id="rId12"/>
    <sheet name="Gesamtenergie 2050 var." sheetId="16" r:id="rId13"/>
    <sheet name="Verbrauch je Träger 2050 var." sheetId="19" r:id="rId14"/>
    <sheet name="Energiebedarf Sek.stahl var." sheetId="17" r:id="rId15"/>
    <sheet name="Energie-Mehrbedarf 2050 var." sheetId="18" r:id="rId16"/>
    <sheet name="notiz Energie pro Energieträger" sheetId="8" r:id="rId17"/>
    <sheet name="abs. Vebrauch pro Energieträger" sheetId="10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" i="22" l="1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J146" i="22"/>
  <c r="I146" i="22"/>
  <c r="H146" i="22"/>
  <c r="G146" i="22"/>
  <c r="F146" i="22"/>
  <c r="E146" i="22"/>
  <c r="D146" i="22"/>
  <c r="J145" i="22"/>
  <c r="I145" i="22"/>
  <c r="H145" i="22"/>
  <c r="G145" i="22"/>
  <c r="F145" i="22"/>
  <c r="E145" i="22"/>
  <c r="D145" i="22"/>
  <c r="J144" i="22"/>
  <c r="I144" i="22"/>
  <c r="H144" i="22"/>
  <c r="G144" i="22"/>
  <c r="F144" i="22"/>
  <c r="E144" i="22"/>
  <c r="D144" i="22"/>
  <c r="J143" i="22"/>
  <c r="I143" i="22"/>
  <c r="H143" i="22"/>
  <c r="G143" i="22"/>
  <c r="F143" i="22"/>
  <c r="E143" i="22"/>
  <c r="D143" i="22"/>
  <c r="J142" i="22"/>
  <c r="I142" i="22"/>
  <c r="H142" i="22"/>
  <c r="G142" i="22"/>
  <c r="F142" i="22"/>
  <c r="E142" i="22"/>
  <c r="D142" i="22"/>
  <c r="J141" i="22"/>
  <c r="I141" i="22"/>
  <c r="H141" i="22"/>
  <c r="G141" i="22"/>
  <c r="F141" i="22"/>
  <c r="E141" i="22"/>
  <c r="D141" i="22"/>
  <c r="J140" i="22"/>
  <c r="I140" i="22"/>
  <c r="H140" i="22"/>
  <c r="G140" i="22"/>
  <c r="F140" i="22"/>
  <c r="E140" i="22"/>
  <c r="D140" i="22"/>
  <c r="J139" i="22"/>
  <c r="I139" i="22"/>
  <c r="H139" i="22"/>
  <c r="G139" i="22"/>
  <c r="F139" i="22"/>
  <c r="E139" i="22"/>
  <c r="D139" i="22"/>
  <c r="J138" i="22"/>
  <c r="I138" i="22"/>
  <c r="H138" i="22"/>
  <c r="G138" i="22"/>
  <c r="F138" i="22"/>
  <c r="E138" i="22"/>
  <c r="D138" i="22"/>
  <c r="J137" i="22"/>
  <c r="I137" i="22"/>
  <c r="H137" i="22"/>
  <c r="G137" i="22"/>
  <c r="F137" i="22"/>
  <c r="E137" i="22"/>
  <c r="D137" i="22"/>
  <c r="J136" i="22"/>
  <c r="I136" i="22"/>
  <c r="H136" i="22"/>
  <c r="G136" i="22"/>
  <c r="F136" i="22"/>
  <c r="E136" i="22"/>
  <c r="D136" i="22"/>
  <c r="J135" i="22"/>
  <c r="I135" i="22"/>
  <c r="H135" i="22"/>
  <c r="G135" i="22"/>
  <c r="F135" i="22"/>
  <c r="E135" i="22"/>
  <c r="D135" i="22"/>
  <c r="J134" i="22"/>
  <c r="I134" i="22"/>
  <c r="H134" i="22"/>
  <c r="G134" i="22"/>
  <c r="F134" i="22"/>
  <c r="E134" i="22"/>
  <c r="D134" i="22"/>
  <c r="J133" i="22"/>
  <c r="I133" i="22"/>
  <c r="H133" i="22"/>
  <c r="G133" i="22"/>
  <c r="F133" i="22"/>
  <c r="E133" i="22"/>
  <c r="D133" i="22"/>
  <c r="J132" i="22"/>
  <c r="I132" i="22"/>
  <c r="H132" i="22"/>
  <c r="G132" i="22"/>
  <c r="F132" i="22"/>
  <c r="E132" i="22"/>
  <c r="D132" i="22"/>
  <c r="J131" i="22"/>
  <c r="I131" i="22"/>
  <c r="H131" i="22"/>
  <c r="G131" i="22"/>
  <c r="F131" i="22"/>
  <c r="E131" i="22"/>
  <c r="D131" i="22"/>
  <c r="J130" i="22"/>
  <c r="I130" i="22"/>
  <c r="H130" i="22"/>
  <c r="G130" i="22"/>
  <c r="F130" i="22"/>
  <c r="E130" i="22"/>
  <c r="D130" i="22"/>
  <c r="J129" i="22"/>
  <c r="I129" i="22"/>
  <c r="H129" i="22"/>
  <c r="G129" i="22"/>
  <c r="F129" i="22"/>
  <c r="E129" i="22"/>
  <c r="D129" i="22"/>
  <c r="J128" i="22"/>
  <c r="I128" i="22"/>
  <c r="H128" i="22"/>
  <c r="G128" i="22"/>
  <c r="F128" i="22"/>
  <c r="E128" i="22"/>
  <c r="D128" i="22"/>
  <c r="J127" i="22"/>
  <c r="I127" i="22"/>
  <c r="H127" i="22"/>
  <c r="G127" i="22"/>
  <c r="F127" i="22"/>
  <c r="E127" i="22"/>
  <c r="D127" i="22"/>
  <c r="J126" i="22"/>
  <c r="I126" i="22"/>
  <c r="H126" i="22"/>
  <c r="G126" i="22"/>
  <c r="F126" i="22"/>
  <c r="E126" i="22"/>
  <c r="D126" i="22"/>
  <c r="J125" i="22"/>
  <c r="I125" i="22"/>
  <c r="H125" i="22"/>
  <c r="G125" i="22"/>
  <c r="F125" i="22"/>
  <c r="E125" i="22"/>
  <c r="D125" i="22"/>
  <c r="J124" i="22"/>
  <c r="I124" i="22"/>
  <c r="H124" i="22"/>
  <c r="G124" i="22"/>
  <c r="F124" i="22"/>
  <c r="E124" i="22"/>
  <c r="D124" i="22"/>
  <c r="J123" i="22"/>
  <c r="I123" i="22"/>
  <c r="H123" i="22"/>
  <c r="G123" i="22"/>
  <c r="F123" i="22"/>
  <c r="E123" i="22"/>
  <c r="D123" i="22"/>
  <c r="J122" i="22"/>
  <c r="I122" i="22"/>
  <c r="H122" i="22"/>
  <c r="G122" i="22"/>
  <c r="F122" i="22"/>
  <c r="E122" i="22"/>
  <c r="D122" i="22"/>
  <c r="J121" i="22"/>
  <c r="I121" i="22"/>
  <c r="H121" i="22"/>
  <c r="F121" i="22"/>
  <c r="J113" i="22"/>
  <c r="I113" i="22"/>
  <c r="H113" i="22"/>
  <c r="G113" i="22"/>
  <c r="F113" i="22"/>
  <c r="E113" i="22"/>
  <c r="D113" i="22"/>
  <c r="J112" i="22"/>
  <c r="I112" i="22"/>
  <c r="H112" i="22"/>
  <c r="G112" i="22"/>
  <c r="F112" i="22"/>
  <c r="E112" i="22"/>
  <c r="D112" i="22"/>
  <c r="J111" i="22"/>
  <c r="I111" i="22"/>
  <c r="H111" i="22"/>
  <c r="G111" i="22"/>
  <c r="F111" i="22"/>
  <c r="E111" i="22"/>
  <c r="D111" i="22"/>
  <c r="J110" i="22"/>
  <c r="I110" i="22"/>
  <c r="H110" i="22"/>
  <c r="G110" i="22"/>
  <c r="F110" i="22"/>
  <c r="E110" i="22"/>
  <c r="D110" i="22"/>
  <c r="J109" i="22"/>
  <c r="I109" i="22"/>
  <c r="H109" i="22"/>
  <c r="G109" i="22"/>
  <c r="F109" i="22"/>
  <c r="E109" i="22"/>
  <c r="D109" i="22"/>
  <c r="J108" i="22"/>
  <c r="I108" i="22"/>
  <c r="H108" i="22"/>
  <c r="G108" i="22"/>
  <c r="F108" i="22"/>
  <c r="E108" i="22"/>
  <c r="D108" i="22"/>
  <c r="J107" i="22"/>
  <c r="I107" i="22"/>
  <c r="H107" i="22"/>
  <c r="G107" i="22"/>
  <c r="F107" i="22"/>
  <c r="E107" i="22"/>
  <c r="D107" i="22"/>
  <c r="J106" i="22"/>
  <c r="I106" i="22"/>
  <c r="H106" i="22"/>
  <c r="G106" i="22"/>
  <c r="F106" i="22"/>
  <c r="E106" i="22"/>
  <c r="D106" i="22"/>
  <c r="J105" i="22"/>
  <c r="I105" i="22"/>
  <c r="H105" i="22"/>
  <c r="G105" i="22"/>
  <c r="F105" i="22"/>
  <c r="E105" i="22"/>
  <c r="D105" i="22"/>
  <c r="J104" i="22"/>
  <c r="I104" i="22"/>
  <c r="H104" i="22"/>
  <c r="G104" i="22"/>
  <c r="F104" i="22"/>
  <c r="E104" i="22"/>
  <c r="D104" i="22"/>
  <c r="J103" i="22"/>
  <c r="I103" i="22"/>
  <c r="H103" i="22"/>
  <c r="G103" i="22"/>
  <c r="F103" i="22"/>
  <c r="E103" i="22"/>
  <c r="D103" i="22"/>
  <c r="J102" i="22"/>
  <c r="I102" i="22"/>
  <c r="H102" i="22"/>
  <c r="G102" i="22"/>
  <c r="F102" i="22"/>
  <c r="E102" i="22"/>
  <c r="D102" i="22"/>
  <c r="J101" i="22"/>
  <c r="I101" i="22"/>
  <c r="H101" i="22"/>
  <c r="G101" i="22"/>
  <c r="F101" i="22"/>
  <c r="E101" i="22"/>
  <c r="D101" i="22"/>
  <c r="J100" i="22"/>
  <c r="I100" i="22"/>
  <c r="H100" i="22"/>
  <c r="G100" i="22"/>
  <c r="F100" i="22"/>
  <c r="E100" i="22"/>
  <c r="D100" i="22"/>
  <c r="J99" i="22"/>
  <c r="I99" i="22"/>
  <c r="H99" i="22"/>
  <c r="G99" i="22"/>
  <c r="F99" i="22"/>
  <c r="E99" i="22"/>
  <c r="D99" i="22"/>
  <c r="J98" i="22"/>
  <c r="I98" i="22"/>
  <c r="H98" i="22"/>
  <c r="G98" i="22"/>
  <c r="F98" i="22"/>
  <c r="E98" i="22"/>
  <c r="D98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J90" i="22"/>
  <c r="I90" i="22"/>
  <c r="H90" i="22"/>
  <c r="G90" i="22"/>
  <c r="F90" i="22"/>
  <c r="E90" i="22"/>
  <c r="D90" i="22"/>
  <c r="J89" i="22"/>
  <c r="I89" i="22"/>
  <c r="H89" i="22"/>
  <c r="G89" i="22"/>
  <c r="F89" i="22"/>
  <c r="E89" i="22"/>
  <c r="D89" i="22"/>
  <c r="J88" i="22"/>
  <c r="I88" i="22"/>
  <c r="H88" i="22"/>
  <c r="G88" i="22"/>
  <c r="F88" i="22"/>
  <c r="E88" i="22"/>
  <c r="D88" i="22"/>
  <c r="J87" i="22"/>
  <c r="I87" i="22"/>
  <c r="H87" i="22"/>
  <c r="G87" i="22"/>
  <c r="F87" i="22"/>
  <c r="E87" i="22"/>
  <c r="D87" i="22"/>
  <c r="J86" i="22"/>
  <c r="I86" i="22"/>
  <c r="H86" i="22"/>
  <c r="G86" i="22"/>
  <c r="F86" i="22"/>
  <c r="E86" i="22"/>
  <c r="D86" i="22"/>
  <c r="J85" i="22"/>
  <c r="I85" i="22"/>
  <c r="H85" i="22"/>
  <c r="G85" i="22"/>
  <c r="F85" i="22"/>
  <c r="E85" i="22"/>
  <c r="D85" i="22"/>
  <c r="J84" i="22"/>
  <c r="I84" i="22"/>
  <c r="H84" i="22"/>
  <c r="F84" i="22"/>
  <c r="J74" i="22"/>
  <c r="I74" i="22"/>
  <c r="H74" i="22"/>
  <c r="G74" i="22"/>
  <c r="F74" i="22"/>
  <c r="E74" i="22"/>
  <c r="D74" i="22"/>
  <c r="J73" i="22"/>
  <c r="I73" i="22"/>
  <c r="H73" i="22"/>
  <c r="G73" i="22"/>
  <c r="F73" i="22"/>
  <c r="E73" i="22"/>
  <c r="D73" i="22"/>
  <c r="J72" i="22"/>
  <c r="I72" i="22"/>
  <c r="H72" i="22"/>
  <c r="G72" i="22"/>
  <c r="F72" i="22"/>
  <c r="E72" i="22"/>
  <c r="D72" i="22"/>
  <c r="J71" i="22"/>
  <c r="I71" i="22"/>
  <c r="H71" i="22"/>
  <c r="G71" i="22"/>
  <c r="F71" i="22"/>
  <c r="E71" i="22"/>
  <c r="D71" i="22"/>
  <c r="J70" i="22"/>
  <c r="I70" i="22"/>
  <c r="H70" i="22"/>
  <c r="G70" i="22"/>
  <c r="F70" i="22"/>
  <c r="E70" i="22"/>
  <c r="D70" i="22"/>
  <c r="J69" i="22"/>
  <c r="I69" i="22"/>
  <c r="H69" i="22"/>
  <c r="G69" i="22"/>
  <c r="F69" i="22"/>
  <c r="E69" i="22"/>
  <c r="D69" i="22"/>
  <c r="J68" i="22"/>
  <c r="I68" i="22"/>
  <c r="H68" i="22"/>
  <c r="G68" i="22"/>
  <c r="F68" i="22"/>
  <c r="E68" i="22"/>
  <c r="D68" i="22"/>
  <c r="J67" i="22"/>
  <c r="I67" i="22"/>
  <c r="H67" i="22"/>
  <c r="G67" i="22"/>
  <c r="F67" i="22"/>
  <c r="E67" i="22"/>
  <c r="D67" i="22"/>
  <c r="J66" i="22"/>
  <c r="I66" i="22"/>
  <c r="H66" i="22"/>
  <c r="G66" i="22"/>
  <c r="F66" i="22"/>
  <c r="E66" i="22"/>
  <c r="D66" i="22"/>
  <c r="J65" i="22"/>
  <c r="I65" i="22"/>
  <c r="H65" i="22"/>
  <c r="G65" i="22"/>
  <c r="F65" i="22"/>
  <c r="E65" i="22"/>
  <c r="D65" i="22"/>
  <c r="J64" i="22"/>
  <c r="I64" i="22"/>
  <c r="H64" i="22"/>
  <c r="G64" i="22"/>
  <c r="F64" i="22"/>
  <c r="E64" i="22"/>
  <c r="D64" i="22"/>
  <c r="J63" i="22"/>
  <c r="I63" i="22"/>
  <c r="H63" i="22"/>
  <c r="G63" i="22"/>
  <c r="F63" i="22"/>
  <c r="E63" i="22"/>
  <c r="D63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J60" i="22"/>
  <c r="I60" i="22"/>
  <c r="H60" i="22"/>
  <c r="G60" i="22"/>
  <c r="F60" i="22"/>
  <c r="E60" i="22"/>
  <c r="D60" i="22"/>
  <c r="J59" i="22"/>
  <c r="I59" i="22"/>
  <c r="H59" i="22"/>
  <c r="G59" i="22"/>
  <c r="F59" i="22"/>
  <c r="E59" i="22"/>
  <c r="D59" i="22"/>
  <c r="J58" i="22"/>
  <c r="I58" i="22"/>
  <c r="H58" i="22"/>
  <c r="G58" i="22"/>
  <c r="F58" i="22"/>
  <c r="E58" i="22"/>
  <c r="D58" i="22"/>
  <c r="J57" i="22"/>
  <c r="I57" i="22"/>
  <c r="H57" i="22"/>
  <c r="G57" i="22"/>
  <c r="F57" i="22"/>
  <c r="E57" i="22"/>
  <c r="D57" i="22"/>
  <c r="J56" i="22"/>
  <c r="I56" i="22"/>
  <c r="H56" i="22"/>
  <c r="G56" i="22"/>
  <c r="F56" i="22"/>
  <c r="E56" i="22"/>
  <c r="D56" i="22"/>
  <c r="J55" i="22"/>
  <c r="I55" i="22"/>
  <c r="H55" i="22"/>
  <c r="G55" i="22"/>
  <c r="F55" i="22"/>
  <c r="E55" i="22"/>
  <c r="D55" i="22"/>
  <c r="J54" i="22"/>
  <c r="I54" i="22"/>
  <c r="H54" i="22"/>
  <c r="G54" i="22"/>
  <c r="F54" i="22"/>
  <c r="E54" i="22"/>
  <c r="D54" i="22"/>
  <c r="J53" i="22"/>
  <c r="I53" i="22"/>
  <c r="H53" i="22"/>
  <c r="G53" i="22"/>
  <c r="F53" i="22"/>
  <c r="E53" i="22"/>
  <c r="D53" i="22"/>
  <c r="J52" i="22"/>
  <c r="I52" i="22"/>
  <c r="H52" i="22"/>
  <c r="G52" i="22"/>
  <c r="F52" i="22"/>
  <c r="E52" i="22"/>
  <c r="D52" i="22"/>
  <c r="J51" i="22"/>
  <c r="I51" i="22"/>
  <c r="H51" i="22"/>
  <c r="G51" i="22"/>
  <c r="F51" i="22"/>
  <c r="E51" i="22"/>
  <c r="D51" i="22"/>
  <c r="J50" i="22"/>
  <c r="I50" i="22"/>
  <c r="H50" i="22"/>
  <c r="G50" i="22"/>
  <c r="F50" i="22"/>
  <c r="E50" i="22"/>
  <c r="D50" i="22"/>
  <c r="J49" i="22"/>
  <c r="I49" i="22"/>
  <c r="H49" i="22"/>
  <c r="G49" i="22"/>
  <c r="F49" i="22"/>
  <c r="E49" i="22"/>
  <c r="D49" i="22"/>
  <c r="J48" i="22"/>
  <c r="I48" i="22"/>
  <c r="H48" i="22"/>
  <c r="G48" i="22"/>
  <c r="F48" i="22"/>
  <c r="E48" i="22"/>
  <c r="D48" i="22"/>
  <c r="J47" i="22"/>
  <c r="I47" i="22"/>
  <c r="H47" i="22"/>
  <c r="G47" i="22"/>
  <c r="F47" i="22"/>
  <c r="E47" i="22"/>
  <c r="D47" i="22"/>
  <c r="J46" i="22"/>
  <c r="I46" i="22"/>
  <c r="H46" i="22"/>
  <c r="G46" i="22"/>
  <c r="F46" i="22"/>
  <c r="E46" i="22"/>
  <c r="D46" i="22"/>
  <c r="J45" i="22"/>
  <c r="I45" i="22"/>
  <c r="H45" i="22"/>
  <c r="F45" i="22"/>
  <c r="J37" i="22"/>
  <c r="I37" i="22"/>
  <c r="H37" i="22"/>
  <c r="G37" i="22"/>
  <c r="F37" i="22"/>
  <c r="E37" i="22"/>
  <c r="D37" i="22"/>
  <c r="J36" i="22"/>
  <c r="I36" i="22"/>
  <c r="H36" i="22"/>
  <c r="G36" i="22"/>
  <c r="F36" i="22"/>
  <c r="E36" i="22"/>
  <c r="D36" i="22"/>
  <c r="J35" i="22"/>
  <c r="I35" i="22"/>
  <c r="H35" i="22"/>
  <c r="G35" i="22"/>
  <c r="F35" i="22"/>
  <c r="E35" i="22"/>
  <c r="D35" i="22"/>
  <c r="J34" i="22"/>
  <c r="I34" i="22"/>
  <c r="H34" i="22"/>
  <c r="G34" i="22"/>
  <c r="F34" i="22"/>
  <c r="E34" i="22"/>
  <c r="D34" i="22"/>
  <c r="J33" i="22"/>
  <c r="I33" i="22"/>
  <c r="H33" i="22"/>
  <c r="G33" i="22"/>
  <c r="F33" i="22"/>
  <c r="E33" i="22"/>
  <c r="D33" i="22"/>
  <c r="J32" i="22"/>
  <c r="I32" i="22"/>
  <c r="H32" i="22"/>
  <c r="G32" i="22"/>
  <c r="F32" i="22"/>
  <c r="E32" i="22"/>
  <c r="D32" i="22"/>
  <c r="J31" i="22"/>
  <c r="I31" i="22"/>
  <c r="H31" i="22"/>
  <c r="G31" i="22"/>
  <c r="F31" i="22"/>
  <c r="E31" i="22"/>
  <c r="D31" i="22"/>
  <c r="J30" i="22"/>
  <c r="I30" i="22"/>
  <c r="H30" i="22"/>
  <c r="G30" i="22"/>
  <c r="F30" i="22"/>
  <c r="E30" i="22"/>
  <c r="D30" i="22"/>
  <c r="J29" i="22"/>
  <c r="I29" i="22"/>
  <c r="H29" i="22"/>
  <c r="G29" i="22"/>
  <c r="F29" i="22"/>
  <c r="E29" i="22"/>
  <c r="D29" i="22"/>
  <c r="J28" i="22"/>
  <c r="I28" i="22"/>
  <c r="H28" i="22"/>
  <c r="G28" i="22"/>
  <c r="F28" i="22"/>
  <c r="E28" i="22"/>
  <c r="D28" i="22"/>
  <c r="J27" i="22"/>
  <c r="I27" i="22"/>
  <c r="H27" i="22"/>
  <c r="G27" i="22"/>
  <c r="F27" i="22"/>
  <c r="E27" i="22"/>
  <c r="D27" i="22"/>
  <c r="J26" i="22"/>
  <c r="I26" i="22"/>
  <c r="H26" i="22"/>
  <c r="G26" i="22"/>
  <c r="F26" i="22"/>
  <c r="E26" i="22"/>
  <c r="D26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D23" i="22"/>
  <c r="J22" i="22"/>
  <c r="I22" i="22"/>
  <c r="H22" i="22"/>
  <c r="G22" i="22"/>
  <c r="F22" i="22"/>
  <c r="E22" i="22"/>
  <c r="D22" i="22"/>
  <c r="J21" i="22"/>
  <c r="I21" i="22"/>
  <c r="H21" i="22"/>
  <c r="G21" i="22"/>
  <c r="F21" i="22"/>
  <c r="E21" i="22"/>
  <c r="D21" i="22"/>
  <c r="J20" i="22"/>
  <c r="I20" i="22"/>
  <c r="H20" i="22"/>
  <c r="G20" i="22"/>
  <c r="F20" i="22"/>
  <c r="E20" i="22"/>
  <c r="D20" i="22"/>
  <c r="J19" i="22"/>
  <c r="I19" i="22"/>
  <c r="H19" i="22"/>
  <c r="G19" i="22"/>
  <c r="F19" i="22"/>
  <c r="E19" i="22"/>
  <c r="D19" i="22"/>
  <c r="J18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J16" i="22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F8" i="22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E6" i="21"/>
  <c r="E27" i="1" l="1"/>
  <c r="J121" i="15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8" i="1" l="1"/>
  <c r="D9" i="1"/>
  <c r="D10" i="1"/>
  <c r="D11" i="1"/>
  <c r="D12" i="1"/>
  <c r="D7" i="1"/>
  <c r="D123" i="15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G13" i="5"/>
  <c r="H13" i="5"/>
  <c r="E31" i="6"/>
  <c r="F64" i="6"/>
  <c r="D64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I68" i="15" l="1"/>
  <c r="H29" i="16"/>
  <c r="H99" i="13"/>
  <c r="H64" i="13"/>
  <c r="H29" i="13"/>
  <c r="H28" i="14"/>
  <c r="I35" i="15"/>
  <c r="H33" i="16"/>
  <c r="H103" i="13"/>
  <c r="H68" i="13"/>
  <c r="H33" i="13"/>
  <c r="H32" i="14"/>
  <c r="I125" i="15"/>
  <c r="H46" i="20" s="1"/>
  <c r="H10" i="16"/>
  <c r="H80" i="13"/>
  <c r="H45" i="13"/>
  <c r="H10" i="13"/>
  <c r="H9" i="14"/>
  <c r="I129" i="15"/>
  <c r="H14" i="16"/>
  <c r="H84" i="13"/>
  <c r="H85" i="20" s="1"/>
  <c r="H49" i="13"/>
  <c r="H14" i="13"/>
  <c r="H13" i="14"/>
  <c r="H18" i="16"/>
  <c r="H88" i="13"/>
  <c r="H53" i="13"/>
  <c r="H18" i="13"/>
  <c r="H17" i="14"/>
  <c r="I24" i="15"/>
  <c r="H22" i="16"/>
  <c r="H92" i="13"/>
  <c r="H57" i="13"/>
  <c r="H22" i="13"/>
  <c r="H21" i="14"/>
  <c r="H26" i="16"/>
  <c r="H96" i="13"/>
  <c r="H61" i="13"/>
  <c r="H26" i="13"/>
  <c r="H25" i="14"/>
  <c r="I108" i="15"/>
  <c r="H30" i="16"/>
  <c r="H100" i="13"/>
  <c r="H65" i="13"/>
  <c r="H30" i="13"/>
  <c r="H29" i="14"/>
  <c r="H34" i="16"/>
  <c r="H104" i="13"/>
  <c r="H69" i="13"/>
  <c r="H34" i="13"/>
  <c r="H33" i="14"/>
  <c r="I46" i="15"/>
  <c r="H7" i="16"/>
  <c r="H77" i="13"/>
  <c r="H42" i="13"/>
  <c r="H7" i="13"/>
  <c r="H6" i="14"/>
  <c r="H11" i="16"/>
  <c r="H81" i="13"/>
  <c r="H46" i="13"/>
  <c r="H11" i="13"/>
  <c r="H10" i="14"/>
  <c r="I93" i="15"/>
  <c r="H15" i="16"/>
  <c r="H85" i="13"/>
  <c r="H50" i="13"/>
  <c r="H15" i="13"/>
  <c r="H14" i="14"/>
  <c r="H19" i="16"/>
  <c r="H89" i="13"/>
  <c r="H54" i="13"/>
  <c r="H19" i="13"/>
  <c r="H18" i="14"/>
  <c r="I62" i="15"/>
  <c r="H23" i="16"/>
  <c r="H93" i="13"/>
  <c r="H58" i="13"/>
  <c r="H23" i="13"/>
  <c r="H22" i="14"/>
  <c r="I66" i="15"/>
  <c r="H27" i="16"/>
  <c r="H97" i="13"/>
  <c r="H62" i="13"/>
  <c r="H27" i="13"/>
  <c r="H26" i="14"/>
  <c r="H31" i="16"/>
  <c r="H101" i="13"/>
  <c r="H66" i="13"/>
  <c r="H31" i="13"/>
  <c r="H30" i="14"/>
  <c r="I113" i="15"/>
  <c r="H35" i="16"/>
  <c r="H105" i="13"/>
  <c r="H70" i="13"/>
  <c r="H35" i="13"/>
  <c r="H34" i="14"/>
  <c r="I10" i="15"/>
  <c r="H8" i="16"/>
  <c r="H78" i="13"/>
  <c r="H43" i="13"/>
  <c r="H8" i="13"/>
  <c r="H7" i="14"/>
  <c r="H12" i="16"/>
  <c r="H82" i="13"/>
  <c r="H47" i="13"/>
  <c r="H12" i="13"/>
  <c r="H11" i="14"/>
  <c r="I131" i="15"/>
  <c r="H16" i="16"/>
  <c r="H86" i="13"/>
  <c r="H51" i="13"/>
  <c r="H16" i="13"/>
  <c r="H15" i="14"/>
  <c r="H16" i="20" s="1"/>
  <c r="H20" i="16"/>
  <c r="H90" i="13"/>
  <c r="H55" i="13"/>
  <c r="H20" i="13"/>
  <c r="H19" i="14"/>
  <c r="H24" i="16"/>
  <c r="H94" i="13"/>
  <c r="H59" i="13"/>
  <c r="H24" i="13"/>
  <c r="H23" i="14"/>
  <c r="H28" i="16"/>
  <c r="H98" i="13"/>
  <c r="H63" i="13"/>
  <c r="H28" i="13"/>
  <c r="H27" i="14"/>
  <c r="H32" i="16"/>
  <c r="H102" i="13"/>
  <c r="H67" i="13"/>
  <c r="H32" i="13"/>
  <c r="H31" i="14"/>
  <c r="H9" i="16"/>
  <c r="H79" i="13"/>
  <c r="H44" i="13"/>
  <c r="H9" i="13"/>
  <c r="H8" i="14"/>
  <c r="I15" i="15"/>
  <c r="H13" i="16"/>
  <c r="H83" i="13"/>
  <c r="H48" i="13"/>
  <c r="H13" i="13"/>
  <c r="H12" i="14"/>
  <c r="H17" i="16"/>
  <c r="H87" i="13"/>
  <c r="H52" i="13"/>
  <c r="H17" i="13"/>
  <c r="H16" i="14"/>
  <c r="I99" i="15"/>
  <c r="H21" i="16"/>
  <c r="H91" i="13"/>
  <c r="H56" i="13"/>
  <c r="H21" i="13"/>
  <c r="H20" i="14"/>
  <c r="H25" i="16"/>
  <c r="H95" i="13"/>
  <c r="H60" i="13"/>
  <c r="H25" i="13"/>
  <c r="H24" i="14"/>
  <c r="H52" i="20"/>
  <c r="H81" i="20"/>
  <c r="H50" i="20"/>
  <c r="H14" i="20"/>
  <c r="F21" i="9"/>
  <c r="F31" i="9"/>
  <c r="I25" i="15"/>
  <c r="I50" i="15"/>
  <c r="I74" i="15"/>
  <c r="I97" i="15"/>
  <c r="I13" i="15"/>
  <c r="I29" i="15"/>
  <c r="I58" i="15"/>
  <c r="I85" i="15"/>
  <c r="I101" i="15"/>
  <c r="I32" i="9"/>
  <c r="I17" i="15"/>
  <c r="I33" i="15"/>
  <c r="I92" i="15"/>
  <c r="I109" i="15"/>
  <c r="I9" i="15"/>
  <c r="I11" i="15"/>
  <c r="I132" i="15"/>
  <c r="I95" i="15"/>
  <c r="I27" i="15"/>
  <c r="I17" i="9"/>
  <c r="I27" i="9"/>
  <c r="F15" i="9"/>
  <c r="F26" i="9"/>
  <c r="I31" i="15"/>
  <c r="I52" i="15"/>
  <c r="I49" i="15"/>
  <c r="I133" i="15"/>
  <c r="I96" i="15"/>
  <c r="I137" i="15"/>
  <c r="I100" i="15"/>
  <c r="I65" i="15"/>
  <c r="I141" i="15"/>
  <c r="I149" i="15"/>
  <c r="I112" i="15"/>
  <c r="I7" i="9"/>
  <c r="I18" i="9"/>
  <c r="I23" i="9"/>
  <c r="I29" i="9"/>
  <c r="F32" i="9"/>
  <c r="F28" i="9"/>
  <c r="F24" i="9"/>
  <c r="F20" i="9"/>
  <c r="F16" i="9"/>
  <c r="F12" i="9"/>
  <c r="F8" i="9"/>
  <c r="F11" i="9"/>
  <c r="F17" i="9"/>
  <c r="F22" i="9"/>
  <c r="F27" i="9"/>
  <c r="I19" i="15"/>
  <c r="I53" i="15"/>
  <c r="I61" i="15"/>
  <c r="I103" i="15"/>
  <c r="I145" i="15"/>
  <c r="I9" i="9"/>
  <c r="I14" i="9"/>
  <c r="I19" i="9"/>
  <c r="I25" i="9"/>
  <c r="I30" i="9"/>
  <c r="I35" i="9"/>
  <c r="F7" i="9"/>
  <c r="F13" i="9"/>
  <c r="F18" i="9"/>
  <c r="F23" i="9"/>
  <c r="F29" i="9"/>
  <c r="F34" i="9"/>
  <c r="I20" i="15"/>
  <c r="I28" i="15"/>
  <c r="I48" i="15"/>
  <c r="I56" i="15"/>
  <c r="I69" i="15"/>
  <c r="I87" i="15"/>
  <c r="I104" i="15"/>
  <c r="I86" i="15"/>
  <c r="I47" i="15"/>
  <c r="I123" i="15"/>
  <c r="I90" i="15"/>
  <c r="I51" i="15"/>
  <c r="I14" i="15"/>
  <c r="I127" i="15"/>
  <c r="I94" i="15"/>
  <c r="I55" i="15"/>
  <c r="I18" i="15"/>
  <c r="I98" i="15"/>
  <c r="I59" i="15"/>
  <c r="I22" i="15"/>
  <c r="I102" i="15"/>
  <c r="I63" i="15"/>
  <c r="I26" i="15"/>
  <c r="I139" i="15"/>
  <c r="I106" i="15"/>
  <c r="I67" i="15"/>
  <c r="I30" i="15"/>
  <c r="I143" i="15"/>
  <c r="I110" i="15"/>
  <c r="I71" i="15"/>
  <c r="I34" i="15"/>
  <c r="I147" i="15"/>
  <c r="I28" i="9"/>
  <c r="I24" i="9"/>
  <c r="I20" i="9"/>
  <c r="I16" i="9"/>
  <c r="I12" i="9"/>
  <c r="I8" i="9"/>
  <c r="I10" i="9"/>
  <c r="I15" i="9"/>
  <c r="I21" i="9"/>
  <c r="I26" i="9"/>
  <c r="I31" i="9"/>
  <c r="F9" i="9"/>
  <c r="F14" i="9"/>
  <c r="F19" i="9"/>
  <c r="F25" i="9"/>
  <c r="F30" i="9"/>
  <c r="F35" i="9"/>
  <c r="I23" i="15"/>
  <c r="I36" i="15"/>
  <c r="I57" i="15"/>
  <c r="I64" i="15"/>
  <c r="I73" i="15"/>
  <c r="I88" i="15"/>
  <c r="I124" i="15"/>
  <c r="I135" i="15"/>
  <c r="I60" i="15"/>
  <c r="I136" i="15"/>
  <c r="I72" i="15"/>
  <c r="I148" i="15"/>
  <c r="I111" i="15"/>
  <c r="G99" i="15"/>
  <c r="I128" i="15"/>
  <c r="I91" i="15"/>
  <c r="I144" i="15"/>
  <c r="I107" i="15"/>
  <c r="I11" i="9"/>
  <c r="I22" i="9"/>
  <c r="I33" i="9"/>
  <c r="F10" i="9"/>
  <c r="I140" i="15"/>
  <c r="I16" i="15"/>
  <c r="I32" i="15"/>
  <c r="I13" i="9"/>
  <c r="I34" i="9"/>
  <c r="F33" i="9"/>
  <c r="I12" i="15"/>
  <c r="I126" i="15"/>
  <c r="I130" i="15"/>
  <c r="I134" i="15"/>
  <c r="I138" i="15"/>
  <c r="I142" i="15"/>
  <c r="I146" i="15"/>
  <c r="I150" i="15"/>
  <c r="I21" i="15"/>
  <c r="I37" i="15"/>
  <c r="I54" i="15"/>
  <c r="I70" i="15"/>
  <c r="I89" i="15"/>
  <c r="I105" i="15"/>
  <c r="I122" i="15"/>
  <c r="F60" i="6"/>
  <c r="E60" i="6"/>
  <c r="F59" i="6"/>
  <c r="E59" i="6"/>
  <c r="E58" i="6"/>
  <c r="F57" i="6"/>
  <c r="E57" i="6"/>
  <c r="F56" i="6"/>
  <c r="E56" i="6"/>
  <c r="F55" i="6"/>
  <c r="E55" i="6"/>
  <c r="E54" i="6"/>
  <c r="F53" i="6"/>
  <c r="E53" i="6"/>
  <c r="F48" i="6"/>
  <c r="E48" i="6"/>
  <c r="F47" i="6"/>
  <c r="E47" i="6"/>
  <c r="E46" i="6"/>
  <c r="F45" i="6"/>
  <c r="E45" i="6"/>
  <c r="F44" i="6"/>
  <c r="E44" i="6"/>
  <c r="F43" i="6"/>
  <c r="E43" i="6"/>
  <c r="E64" i="6" s="1"/>
  <c r="E42" i="6"/>
  <c r="F41" i="6"/>
  <c r="E41" i="6"/>
  <c r="D59" i="6"/>
  <c r="D57" i="6"/>
  <c r="D55" i="6"/>
  <c r="D53" i="6"/>
  <c r="D47" i="6"/>
  <c r="D45" i="6"/>
  <c r="D43" i="6"/>
  <c r="D41" i="6"/>
  <c r="M122" i="10"/>
  <c r="P122" i="10" s="1"/>
  <c r="K122" i="10"/>
  <c r="N122" i="10" s="1"/>
  <c r="J122" i="10"/>
  <c r="I122" i="10"/>
  <c r="L122" i="10" s="1"/>
  <c r="O122" i="10" s="1"/>
  <c r="H122" i="10"/>
  <c r="M84" i="10"/>
  <c r="P84" i="10" s="1"/>
  <c r="K84" i="10"/>
  <c r="N84" i="10" s="1"/>
  <c r="J84" i="10"/>
  <c r="I84" i="10"/>
  <c r="L84" i="10" s="1"/>
  <c r="O84" i="10" s="1"/>
  <c r="H84" i="10"/>
  <c r="N47" i="10"/>
  <c r="M47" i="10"/>
  <c r="P47" i="10" s="1"/>
  <c r="K47" i="10"/>
  <c r="J47" i="10"/>
  <c r="I47" i="10"/>
  <c r="L47" i="10" s="1"/>
  <c r="O47" i="10" s="1"/>
  <c r="H47" i="10"/>
  <c r="P10" i="10"/>
  <c r="M10" i="10"/>
  <c r="N10" i="10"/>
  <c r="K10" i="10"/>
  <c r="J10" i="10"/>
  <c r="I10" i="10"/>
  <c r="L10" i="10" s="1"/>
  <c r="O10" i="10" s="1"/>
  <c r="H10" i="10"/>
  <c r="F9" i="16" l="1"/>
  <c r="F79" i="13"/>
  <c r="F44" i="13"/>
  <c r="F9" i="13"/>
  <c r="F8" i="14"/>
  <c r="I29" i="16"/>
  <c r="I99" i="13"/>
  <c r="I64" i="13"/>
  <c r="I29" i="13"/>
  <c r="I28" i="14"/>
  <c r="I13" i="16"/>
  <c r="I83" i="13"/>
  <c r="I48" i="13"/>
  <c r="I13" i="13"/>
  <c r="I12" i="14"/>
  <c r="F10" i="16"/>
  <c r="F45" i="13"/>
  <c r="F80" i="13"/>
  <c r="F10" i="13"/>
  <c r="F9" i="14"/>
  <c r="F25" i="16"/>
  <c r="F95" i="13"/>
  <c r="F25" i="13"/>
  <c r="F60" i="13"/>
  <c r="F24" i="14"/>
  <c r="I31" i="16"/>
  <c r="I101" i="13"/>
  <c r="I66" i="13"/>
  <c r="I31" i="13"/>
  <c r="I30" i="14"/>
  <c r="I10" i="16"/>
  <c r="I80" i="13"/>
  <c r="I10" i="13"/>
  <c r="I45" i="13"/>
  <c r="I9" i="14"/>
  <c r="I20" i="16"/>
  <c r="I90" i="13"/>
  <c r="I55" i="13"/>
  <c r="I20" i="13"/>
  <c r="I19" i="14"/>
  <c r="F29" i="16"/>
  <c r="F99" i="13"/>
  <c r="F29" i="13"/>
  <c r="F64" i="13"/>
  <c r="F28" i="14"/>
  <c r="F7" i="16"/>
  <c r="F77" i="13"/>
  <c r="F42" i="13"/>
  <c r="F7" i="13"/>
  <c r="F6" i="14"/>
  <c r="I19" i="16"/>
  <c r="I89" i="13"/>
  <c r="I54" i="13"/>
  <c r="I19" i="13"/>
  <c r="I18" i="14"/>
  <c r="F27" i="16"/>
  <c r="F97" i="13"/>
  <c r="F62" i="13"/>
  <c r="F27" i="13"/>
  <c r="F26" i="14"/>
  <c r="F8" i="16"/>
  <c r="F8" i="13"/>
  <c r="F78" i="13"/>
  <c r="F43" i="13"/>
  <c r="F7" i="14"/>
  <c r="F24" i="16"/>
  <c r="F24" i="13"/>
  <c r="F94" i="13"/>
  <c r="F59" i="13"/>
  <c r="F23" i="14"/>
  <c r="I23" i="16"/>
  <c r="I93" i="13"/>
  <c r="I58" i="13"/>
  <c r="I23" i="13"/>
  <c r="I22" i="14"/>
  <c r="I27" i="16"/>
  <c r="I97" i="13"/>
  <c r="I62" i="13"/>
  <c r="I27" i="13"/>
  <c r="I26" i="14"/>
  <c r="H10" i="20"/>
  <c r="H27" i="19"/>
  <c r="H103" i="19"/>
  <c r="H139" i="19"/>
  <c r="H64" i="19"/>
  <c r="H95" i="17"/>
  <c r="H60" i="17"/>
  <c r="H61" i="18" s="1"/>
  <c r="H25" i="17"/>
  <c r="H15" i="19"/>
  <c r="H91" i="19"/>
  <c r="H127" i="19"/>
  <c r="H84" i="18" s="1"/>
  <c r="H52" i="19"/>
  <c r="H83" i="17"/>
  <c r="H48" i="17"/>
  <c r="H13" i="17"/>
  <c r="H106" i="19"/>
  <c r="H67" i="19"/>
  <c r="H142" i="19"/>
  <c r="H30" i="19"/>
  <c r="H98" i="17"/>
  <c r="H63" i="17"/>
  <c r="H28" i="17"/>
  <c r="H74" i="19"/>
  <c r="H37" i="19"/>
  <c r="H149" i="19"/>
  <c r="H113" i="19"/>
  <c r="H105" i="17"/>
  <c r="H70" i="17"/>
  <c r="H35" i="17"/>
  <c r="H54" i="19"/>
  <c r="H129" i="19"/>
  <c r="H51" i="18" s="1"/>
  <c r="H93" i="19"/>
  <c r="H17" i="19"/>
  <c r="H85" i="17"/>
  <c r="H50" i="17"/>
  <c r="H15" i="17"/>
  <c r="H65" i="19"/>
  <c r="H28" i="19"/>
  <c r="H104" i="19"/>
  <c r="H140" i="19"/>
  <c r="H96" i="17"/>
  <c r="H61" i="17"/>
  <c r="H26" i="17"/>
  <c r="H26" i="18" s="1"/>
  <c r="H53" i="19"/>
  <c r="H16" i="19"/>
  <c r="H92" i="19"/>
  <c r="H128" i="19"/>
  <c r="H14" i="18" s="1"/>
  <c r="H84" i="17"/>
  <c r="H49" i="17"/>
  <c r="H14" i="17"/>
  <c r="H111" i="19"/>
  <c r="H147" i="19"/>
  <c r="H72" i="19"/>
  <c r="H35" i="19"/>
  <c r="H103" i="17"/>
  <c r="H104" i="18" s="1"/>
  <c r="H68" i="17"/>
  <c r="H33" i="17"/>
  <c r="I11" i="16"/>
  <c r="I81" i="13"/>
  <c r="I46" i="13"/>
  <c r="I11" i="13"/>
  <c r="I10" i="14"/>
  <c r="I15" i="16"/>
  <c r="I85" i="13"/>
  <c r="I50" i="13"/>
  <c r="I15" i="13"/>
  <c r="I14" i="14"/>
  <c r="F11" i="16"/>
  <c r="F81" i="13"/>
  <c r="F46" i="13"/>
  <c r="F11" i="13"/>
  <c r="F10" i="14"/>
  <c r="I33" i="16"/>
  <c r="I103" i="13"/>
  <c r="I68" i="13"/>
  <c r="I33" i="13"/>
  <c r="I32" i="14"/>
  <c r="F19" i="16"/>
  <c r="F89" i="13"/>
  <c r="F54" i="13"/>
  <c r="F19" i="13"/>
  <c r="F18" i="14"/>
  <c r="I26" i="16"/>
  <c r="I96" i="13"/>
  <c r="I61" i="13"/>
  <c r="I26" i="13"/>
  <c r="I25" i="14"/>
  <c r="I8" i="16"/>
  <c r="I78" i="13"/>
  <c r="I43" i="13"/>
  <c r="I8" i="13"/>
  <c r="I7" i="14"/>
  <c r="I24" i="16"/>
  <c r="I94" i="13"/>
  <c r="I59" i="13"/>
  <c r="I24" i="13"/>
  <c r="I23" i="14"/>
  <c r="F23" i="16"/>
  <c r="F93" i="13"/>
  <c r="F58" i="13"/>
  <c r="F23" i="13"/>
  <c r="F22" i="14"/>
  <c r="I35" i="16"/>
  <c r="I105" i="13"/>
  <c r="I70" i="13"/>
  <c r="I35" i="13"/>
  <c r="I34" i="14"/>
  <c r="I14" i="16"/>
  <c r="I84" i="13"/>
  <c r="I14" i="13"/>
  <c r="I49" i="13"/>
  <c r="I13" i="14"/>
  <c r="F22" i="16"/>
  <c r="F22" i="13"/>
  <c r="F57" i="13"/>
  <c r="F92" i="13"/>
  <c r="F21" i="14"/>
  <c r="F12" i="16"/>
  <c r="F12" i="13"/>
  <c r="F82" i="13"/>
  <c r="F47" i="13"/>
  <c r="F11" i="14"/>
  <c r="F28" i="16"/>
  <c r="F28" i="13"/>
  <c r="F98" i="13"/>
  <c r="F63" i="13"/>
  <c r="F27" i="14"/>
  <c r="I18" i="16"/>
  <c r="I88" i="13"/>
  <c r="I18" i="13"/>
  <c r="I53" i="13"/>
  <c r="I17" i="14"/>
  <c r="I17" i="16"/>
  <c r="I87" i="13"/>
  <c r="I52" i="13"/>
  <c r="I17" i="13"/>
  <c r="I16" i="14"/>
  <c r="F31" i="16"/>
  <c r="F101" i="13"/>
  <c r="F66" i="13"/>
  <c r="F31" i="13"/>
  <c r="F30" i="14"/>
  <c r="H87" i="20"/>
  <c r="H23" i="19"/>
  <c r="H99" i="19"/>
  <c r="H135" i="19"/>
  <c r="H92" i="18" s="1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83" i="18" s="1"/>
  <c r="H47" i="17"/>
  <c r="H12" i="17"/>
  <c r="H62" i="19"/>
  <c r="H101" i="19"/>
  <c r="H137" i="19"/>
  <c r="H25" i="19"/>
  <c r="H93" i="17"/>
  <c r="H58" i="17"/>
  <c r="H59" i="18" s="1"/>
  <c r="H23" i="17"/>
  <c r="H73" i="19"/>
  <c r="H112" i="19"/>
  <c r="H36" i="19"/>
  <c r="H148" i="19"/>
  <c r="H104" i="17"/>
  <c r="H69" i="17"/>
  <c r="H34" i="17"/>
  <c r="H34" i="18" s="1"/>
  <c r="H61" i="19"/>
  <c r="H24" i="19"/>
  <c r="H100" i="19"/>
  <c r="H136" i="19"/>
  <c r="H93" i="18" s="1"/>
  <c r="H92" i="17"/>
  <c r="H57" i="17"/>
  <c r="H22" i="17"/>
  <c r="I34" i="16"/>
  <c r="I104" i="13"/>
  <c r="I69" i="13"/>
  <c r="I34" i="13"/>
  <c r="I33" i="14"/>
  <c r="F30" i="16"/>
  <c r="F30" i="13"/>
  <c r="F65" i="13"/>
  <c r="F100" i="13"/>
  <c r="F29" i="14"/>
  <c r="I16" i="16"/>
  <c r="I86" i="13"/>
  <c r="I51" i="13"/>
  <c r="I16" i="13"/>
  <c r="I15" i="14"/>
  <c r="F20" i="16"/>
  <c r="F20" i="13"/>
  <c r="F90" i="13"/>
  <c r="F55" i="13"/>
  <c r="F19" i="14"/>
  <c r="F33" i="16"/>
  <c r="F103" i="13"/>
  <c r="F33" i="13"/>
  <c r="F68" i="13"/>
  <c r="F32" i="14"/>
  <c r="I22" i="16"/>
  <c r="I92" i="13"/>
  <c r="I57" i="13"/>
  <c r="I22" i="13"/>
  <c r="I21" i="14"/>
  <c r="F35" i="16"/>
  <c r="F105" i="13"/>
  <c r="F70" i="13"/>
  <c r="F35" i="13"/>
  <c r="F34" i="14"/>
  <c r="F14" i="16"/>
  <c r="F49" i="13"/>
  <c r="F84" i="13"/>
  <c r="F14" i="13"/>
  <c r="F13" i="14"/>
  <c r="I21" i="16"/>
  <c r="I91" i="13"/>
  <c r="I56" i="13"/>
  <c r="I21" i="13"/>
  <c r="I20" i="14"/>
  <c r="I12" i="16"/>
  <c r="I82" i="13"/>
  <c r="I47" i="13"/>
  <c r="I12" i="13"/>
  <c r="I11" i="14"/>
  <c r="I28" i="16"/>
  <c r="I98" i="13"/>
  <c r="I63" i="13"/>
  <c r="I28" i="13"/>
  <c r="I27" i="14"/>
  <c r="F18" i="16"/>
  <c r="F53" i="13"/>
  <c r="F88" i="13"/>
  <c r="F18" i="13"/>
  <c r="F17" i="14"/>
  <c r="I30" i="16"/>
  <c r="I100" i="13"/>
  <c r="I65" i="13"/>
  <c r="I30" i="13"/>
  <c r="I29" i="14"/>
  <c r="I9" i="16"/>
  <c r="I79" i="13"/>
  <c r="I44" i="13"/>
  <c r="I9" i="13"/>
  <c r="I8" i="14"/>
  <c r="F17" i="16"/>
  <c r="F87" i="13"/>
  <c r="F52" i="13"/>
  <c r="F17" i="13"/>
  <c r="F16" i="14"/>
  <c r="F16" i="16"/>
  <c r="F16" i="13"/>
  <c r="F86" i="13"/>
  <c r="F51" i="13"/>
  <c r="F15" i="14"/>
  <c r="F32" i="16"/>
  <c r="F32" i="13"/>
  <c r="F102" i="13"/>
  <c r="F67" i="13"/>
  <c r="F31" i="14"/>
  <c r="I7" i="16"/>
  <c r="I77" i="13"/>
  <c r="I42" i="13"/>
  <c r="I7" i="13"/>
  <c r="I6" i="14"/>
  <c r="F26" i="16"/>
  <c r="F26" i="13"/>
  <c r="F61" i="13"/>
  <c r="F96" i="13"/>
  <c r="F25" i="14"/>
  <c r="G136" i="15"/>
  <c r="F21" i="16"/>
  <c r="F91" i="13"/>
  <c r="F21" i="13"/>
  <c r="F56" i="13"/>
  <c r="F20" i="14"/>
  <c r="F21" i="20" s="1"/>
  <c r="H11" i="19"/>
  <c r="H87" i="19"/>
  <c r="H123" i="19"/>
  <c r="H48" i="19"/>
  <c r="H79" i="17"/>
  <c r="H44" i="17"/>
  <c r="H9" i="17"/>
  <c r="H98" i="19"/>
  <c r="H59" i="19"/>
  <c r="H22" i="19"/>
  <c r="H134" i="19"/>
  <c r="H90" i="17"/>
  <c r="H91" i="18" s="1"/>
  <c r="H55" i="17"/>
  <c r="H20" i="17"/>
  <c r="H86" i="19"/>
  <c r="H122" i="19"/>
  <c r="H8" i="18" s="1"/>
  <c r="H47" i="19"/>
  <c r="H10" i="19"/>
  <c r="H78" i="17"/>
  <c r="H43" i="17"/>
  <c r="H8" i="17"/>
  <c r="H70" i="19"/>
  <c r="H33" i="19"/>
  <c r="H145" i="19"/>
  <c r="H31" i="18" s="1"/>
  <c r="H109" i="19"/>
  <c r="H101" i="17"/>
  <c r="H66" i="17"/>
  <c r="H31" i="17"/>
  <c r="H50" i="19"/>
  <c r="H13" i="19"/>
  <c r="H125" i="19"/>
  <c r="H47" i="18" s="1"/>
  <c r="H89" i="19"/>
  <c r="H81" i="17"/>
  <c r="H46" i="17"/>
  <c r="H11" i="17"/>
  <c r="H69" i="19"/>
  <c r="H108" i="19"/>
  <c r="H32" i="19"/>
  <c r="H144" i="19"/>
  <c r="H100" i="17"/>
  <c r="H65" i="17"/>
  <c r="H30" i="17"/>
  <c r="H49" i="19"/>
  <c r="H12" i="19"/>
  <c r="H88" i="19"/>
  <c r="H124" i="19"/>
  <c r="H80" i="17"/>
  <c r="H45" i="17"/>
  <c r="H46" i="18" s="1"/>
  <c r="H10" i="17"/>
  <c r="H107" i="19"/>
  <c r="H143" i="19"/>
  <c r="H68" i="19"/>
  <c r="H31" i="19"/>
  <c r="H99" i="17"/>
  <c r="H64" i="17"/>
  <c r="H29" i="17"/>
  <c r="F34" i="16"/>
  <c r="F34" i="13"/>
  <c r="F69" i="13"/>
  <c r="F104" i="13"/>
  <c r="F33" i="14"/>
  <c r="F13" i="16"/>
  <c r="F83" i="13"/>
  <c r="F48" i="13"/>
  <c r="F13" i="13"/>
  <c r="F12" i="14"/>
  <c r="I25" i="16"/>
  <c r="I95" i="13"/>
  <c r="I60" i="13"/>
  <c r="I25" i="13"/>
  <c r="I24" i="14"/>
  <c r="F15" i="16"/>
  <c r="F85" i="13"/>
  <c r="F50" i="13"/>
  <c r="F15" i="13"/>
  <c r="F14" i="14"/>
  <c r="J110" i="15"/>
  <c r="I32" i="16"/>
  <c r="I102" i="13"/>
  <c r="I67" i="13"/>
  <c r="I32" i="13"/>
  <c r="I31" i="14"/>
  <c r="H19" i="19"/>
  <c r="H95" i="19"/>
  <c r="H131" i="19"/>
  <c r="H56" i="19"/>
  <c r="H87" i="17"/>
  <c r="H52" i="17"/>
  <c r="H17" i="17"/>
  <c r="H110" i="19"/>
  <c r="H146" i="19"/>
  <c r="H34" i="19"/>
  <c r="H71" i="19"/>
  <c r="H102" i="17"/>
  <c r="H67" i="17"/>
  <c r="H32" i="17"/>
  <c r="H32" i="18" s="1"/>
  <c r="H94" i="19"/>
  <c r="H130" i="19"/>
  <c r="H55" i="19"/>
  <c r="H18" i="19"/>
  <c r="H86" i="17"/>
  <c r="H51" i="17"/>
  <c r="H16" i="17"/>
  <c r="H66" i="19"/>
  <c r="H29" i="19"/>
  <c r="H141" i="19"/>
  <c r="H105" i="19"/>
  <c r="H97" i="17"/>
  <c r="H98" i="18" s="1"/>
  <c r="H62" i="17"/>
  <c r="H27" i="17"/>
  <c r="H58" i="19"/>
  <c r="H21" i="19"/>
  <c r="H133" i="19"/>
  <c r="H97" i="19"/>
  <c r="H89" i="17"/>
  <c r="H54" i="17"/>
  <c r="H55" i="18" s="1"/>
  <c r="H19" i="17"/>
  <c r="H85" i="19"/>
  <c r="H46" i="19"/>
  <c r="H121" i="19"/>
  <c r="H7" i="18" s="1"/>
  <c r="H9" i="19"/>
  <c r="H77" i="17"/>
  <c r="H42" i="17"/>
  <c r="H7" i="17"/>
  <c r="H57" i="19"/>
  <c r="H20" i="19"/>
  <c r="H96" i="19"/>
  <c r="H132" i="19"/>
  <c r="H18" i="18" s="1"/>
  <c r="H88" i="17"/>
  <c r="H53" i="17"/>
  <c r="H18" i="17"/>
  <c r="H11" i="18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19" i="18"/>
  <c r="H82" i="18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H90" i="18"/>
  <c r="H63" i="18"/>
  <c r="H27" i="18"/>
  <c r="H50" i="18"/>
  <c r="H13" i="18"/>
  <c r="H48" i="18"/>
  <c r="H12" i="18"/>
  <c r="H89" i="18"/>
  <c r="H80" i="18"/>
  <c r="H45" i="18"/>
  <c r="H9" i="18"/>
  <c r="H94" i="18"/>
  <c r="H23" i="18"/>
  <c r="H101" i="18"/>
  <c r="H66" i="18"/>
  <c r="H30" i="18"/>
  <c r="H68" i="18"/>
  <c r="H103" i="18"/>
  <c r="H60" i="18"/>
  <c r="H95" i="18"/>
  <c r="H24" i="18"/>
  <c r="H56" i="18"/>
  <c r="H20" i="18"/>
  <c r="H105" i="18"/>
  <c r="H70" i="18"/>
  <c r="H97" i="18"/>
  <c r="H62" i="18"/>
  <c r="H22" i="18"/>
  <c r="H96" i="18"/>
  <c r="H25" i="18"/>
  <c r="H106" i="18"/>
  <c r="H71" i="18"/>
  <c r="H35" i="18"/>
  <c r="H78" i="18"/>
  <c r="H100" i="18"/>
  <c r="H65" i="18"/>
  <c r="H29" i="18"/>
  <c r="H69" i="18"/>
  <c r="H33" i="18"/>
  <c r="H64" i="18"/>
  <c r="H99" i="18"/>
  <c r="H28" i="18"/>
  <c r="H79" i="18"/>
  <c r="H15" i="18"/>
  <c r="H52" i="18"/>
  <c r="H87" i="18"/>
  <c r="H16" i="18"/>
  <c r="H81" i="18"/>
  <c r="H10" i="18"/>
  <c r="H88" i="18"/>
  <c r="H53" i="18"/>
  <c r="H17" i="18"/>
  <c r="G23" i="15"/>
  <c r="G33" i="15"/>
  <c r="G60" i="15"/>
  <c r="J147" i="15"/>
  <c r="G146" i="15"/>
  <c r="G109" i="15"/>
  <c r="G70" i="15"/>
  <c r="J34" i="15"/>
  <c r="J71" i="15"/>
  <c r="J146" i="15"/>
  <c r="J109" i="15"/>
  <c r="J70" i="15"/>
  <c r="J33" i="15"/>
  <c r="G73" i="15"/>
  <c r="G36" i="15"/>
  <c r="G149" i="15"/>
  <c r="G112" i="15"/>
  <c r="J64" i="15"/>
  <c r="J103" i="15"/>
  <c r="J140" i="15"/>
  <c r="J27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J126" i="15"/>
  <c r="J89" i="15"/>
  <c r="J50" i="15"/>
  <c r="J13" i="15"/>
  <c r="G97" i="15"/>
  <c r="G58" i="15"/>
  <c r="G21" i="15"/>
  <c r="G134" i="15"/>
  <c r="J47" i="15"/>
  <c r="J10" i="15"/>
  <c r="J123" i="15"/>
  <c r="J86" i="15"/>
  <c r="G144" i="15"/>
  <c r="G107" i="15"/>
  <c r="G68" i="15"/>
  <c r="G31" i="15"/>
  <c r="G122" i="15"/>
  <c r="G46" i="15"/>
  <c r="G9" i="15"/>
  <c r="G85" i="15"/>
  <c r="J134" i="15"/>
  <c r="J97" i="15"/>
  <c r="J58" i="15"/>
  <c r="J21" i="15"/>
  <c r="G126" i="15"/>
  <c r="G13" i="15"/>
  <c r="G89" i="15"/>
  <c r="G50" i="15"/>
  <c r="G98" i="15"/>
  <c r="G135" i="15"/>
  <c r="G22" i="15"/>
  <c r="G59" i="15"/>
  <c r="J144" i="15"/>
  <c r="J68" i="15"/>
  <c r="J107" i="15"/>
  <c r="J31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J99" i="15"/>
  <c r="J136" i="15"/>
  <c r="J23" i="15"/>
  <c r="J60" i="15"/>
  <c r="J127" i="15"/>
  <c r="J14" i="15"/>
  <c r="J90" i="15"/>
  <c r="J51" i="15"/>
  <c r="J143" i="15"/>
  <c r="J30" i="15"/>
  <c r="J106" i="15"/>
  <c r="J67" i="15"/>
  <c r="G62" i="15"/>
  <c r="G101" i="15"/>
  <c r="G138" i="15"/>
  <c r="G25" i="15"/>
  <c r="J150" i="15"/>
  <c r="J113" i="15"/>
  <c r="J74" i="15"/>
  <c r="J37" i="15"/>
  <c r="J53" i="15"/>
  <c r="J92" i="15"/>
  <c r="J129" i="15"/>
  <c r="J16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J138" i="15"/>
  <c r="J101" i="15"/>
  <c r="J62" i="15"/>
  <c r="J25" i="15"/>
  <c r="J142" i="15"/>
  <c r="J105" i="15"/>
  <c r="J66" i="15"/>
  <c r="J29" i="15"/>
  <c r="J137" i="15"/>
  <c r="J24" i="15"/>
  <c r="J100" i="15"/>
  <c r="J61" i="15"/>
  <c r="G140" i="15"/>
  <c r="G103" i="15"/>
  <c r="G64" i="15"/>
  <c r="G27" i="15"/>
  <c r="J88" i="15"/>
  <c r="J125" i="15"/>
  <c r="J12" i="15"/>
  <c r="J49" i="15"/>
  <c r="G128" i="15"/>
  <c r="G91" i="15"/>
  <c r="G52" i="15"/>
  <c r="G15" i="15"/>
  <c r="G131" i="15"/>
  <c r="G55" i="15"/>
  <c r="G94" i="15"/>
  <c r="G18" i="15"/>
  <c r="J122" i="15"/>
  <c r="J85" i="15"/>
  <c r="J46" i="15"/>
  <c r="J9" i="15"/>
  <c r="J52" i="15"/>
  <c r="J128" i="15"/>
  <c r="J15" i="15"/>
  <c r="J91" i="15"/>
  <c r="J104" i="15"/>
  <c r="J141" i="15"/>
  <c r="J65" i="15"/>
  <c r="J28" i="15"/>
  <c r="J139" i="15"/>
  <c r="J63" i="15"/>
  <c r="J26" i="15"/>
  <c r="J102" i="15"/>
  <c r="G148" i="15"/>
  <c r="G111" i="15"/>
  <c r="G72" i="15"/>
  <c r="G35" i="15"/>
  <c r="J148" i="15"/>
  <c r="J35" i="15"/>
  <c r="J111" i="15"/>
  <c r="J72" i="15"/>
  <c r="G108" i="15"/>
  <c r="G32" i="15"/>
  <c r="G69" i="15"/>
  <c r="G145" i="15"/>
  <c r="G124" i="15"/>
  <c r="G87" i="15"/>
  <c r="G48" i="15"/>
  <c r="G11" i="15"/>
  <c r="J130" i="15"/>
  <c r="J93" i="15"/>
  <c r="J54" i="15"/>
  <c r="J17" i="15"/>
  <c r="J94" i="15"/>
  <c r="J131" i="15"/>
  <c r="J55" i="15"/>
  <c r="J18" i="15"/>
  <c r="G57" i="15"/>
  <c r="G20" i="15"/>
  <c r="G133" i="15"/>
  <c r="G96" i="15"/>
  <c r="J69" i="15"/>
  <c r="J108" i="15"/>
  <c r="J145" i="15"/>
  <c r="J32" i="15"/>
  <c r="J48" i="15"/>
  <c r="J87" i="15"/>
  <c r="J124" i="15"/>
  <c r="J11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J133" i="15"/>
  <c r="J57" i="15"/>
  <c r="J96" i="15"/>
  <c r="J20" i="15"/>
  <c r="J132" i="15"/>
  <c r="J19" i="15"/>
  <c r="J56" i="15"/>
  <c r="J95" i="15"/>
  <c r="J149" i="15"/>
  <c r="J73" i="15"/>
  <c r="J36" i="15"/>
  <c r="J112" i="15"/>
  <c r="J59" i="15"/>
  <c r="J98" i="15"/>
  <c r="J135" i="15"/>
  <c r="J22" i="15"/>
  <c r="C31" i="6"/>
  <c r="C26" i="6"/>
  <c r="C22" i="6"/>
  <c r="C18" i="6"/>
  <c r="C14" i="6"/>
  <c r="C10" i="6"/>
  <c r="F57" i="20" l="1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I36" i="19"/>
  <c r="I112" i="19"/>
  <c r="I148" i="19"/>
  <c r="I73" i="19"/>
  <c r="I69" i="17"/>
  <c r="I104" i="17"/>
  <c r="I34" i="17"/>
  <c r="F97" i="19"/>
  <c r="F133" i="19"/>
  <c r="F58" i="19"/>
  <c r="F21" i="19"/>
  <c r="F54" i="17"/>
  <c r="F89" i="17"/>
  <c r="F19" i="17"/>
  <c r="I58" i="19"/>
  <c r="I21" i="19"/>
  <c r="I97" i="19"/>
  <c r="I133" i="19"/>
  <c r="I54" i="17"/>
  <c r="I89" i="17"/>
  <c r="I19" i="17"/>
  <c r="I12" i="19"/>
  <c r="I88" i="19"/>
  <c r="I124" i="19"/>
  <c r="I49" i="19"/>
  <c r="I45" i="17"/>
  <c r="I80" i="17"/>
  <c r="I10" i="17"/>
  <c r="H86" i="18"/>
  <c r="H44" i="18"/>
  <c r="H43" i="18"/>
  <c r="H58" i="18"/>
  <c r="H54" i="18"/>
  <c r="H21" i="18"/>
  <c r="H49" i="18"/>
  <c r="H85" i="18"/>
  <c r="F92" i="20"/>
  <c r="I103" i="19"/>
  <c r="I64" i="19"/>
  <c r="I139" i="19"/>
  <c r="I27" i="19"/>
  <c r="I60" i="17"/>
  <c r="I95" i="17"/>
  <c r="I25" i="17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55" i="17"/>
  <c r="F90" i="17"/>
  <c r="F20" i="17"/>
  <c r="I95" i="19"/>
  <c r="I56" i="19"/>
  <c r="I131" i="19"/>
  <c r="I19" i="19"/>
  <c r="I52" i="17"/>
  <c r="I87" i="17"/>
  <c r="I17" i="17"/>
  <c r="F100" i="19"/>
  <c r="F24" i="19"/>
  <c r="F136" i="19"/>
  <c r="F61" i="19"/>
  <c r="F57" i="17"/>
  <c r="F92" i="17"/>
  <c r="F22" i="17"/>
  <c r="I102" i="19"/>
  <c r="I63" i="19"/>
  <c r="I26" i="19"/>
  <c r="I138" i="19"/>
  <c r="I59" i="17"/>
  <c r="I94" i="17"/>
  <c r="I24" i="17"/>
  <c r="I111" i="19"/>
  <c r="I72" i="19"/>
  <c r="I35" i="19"/>
  <c r="I147" i="19"/>
  <c r="I68" i="17"/>
  <c r="I103" i="17"/>
  <c r="I33" i="17"/>
  <c r="H67" i="18"/>
  <c r="F63" i="19"/>
  <c r="F102" i="19"/>
  <c r="F26" i="19"/>
  <c r="F138" i="19"/>
  <c r="F59" i="17"/>
  <c r="F94" i="17"/>
  <c r="F24" i="17"/>
  <c r="F46" i="19"/>
  <c r="F121" i="19"/>
  <c r="F85" i="19"/>
  <c r="F9" i="19"/>
  <c r="F42" i="17"/>
  <c r="F77" i="17"/>
  <c r="F7" i="17"/>
  <c r="I70" i="19"/>
  <c r="I33" i="19"/>
  <c r="I109" i="19"/>
  <c r="I145" i="19"/>
  <c r="I66" i="17"/>
  <c r="I101" i="17"/>
  <c r="I31" i="17"/>
  <c r="F129" i="19"/>
  <c r="F93" i="19"/>
  <c r="F17" i="19"/>
  <c r="F54" i="19"/>
  <c r="F50" i="17"/>
  <c r="F85" i="17"/>
  <c r="F15" i="17"/>
  <c r="I99" i="19"/>
  <c r="I135" i="19"/>
  <c r="I60" i="19"/>
  <c r="I23" i="19"/>
  <c r="I56" i="17"/>
  <c r="I91" i="17"/>
  <c r="I21" i="17"/>
  <c r="F111" i="19"/>
  <c r="F72" i="19"/>
  <c r="F35" i="19"/>
  <c r="F147" i="19"/>
  <c r="F68" i="17"/>
  <c r="F103" i="17"/>
  <c r="F33" i="17"/>
  <c r="H57" i="18"/>
  <c r="H102" i="18"/>
  <c r="I110" i="19"/>
  <c r="I71" i="19"/>
  <c r="I34" i="19"/>
  <c r="I146" i="19"/>
  <c r="I67" i="17"/>
  <c r="I102" i="17"/>
  <c r="I32" i="17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96" i="17"/>
  <c r="F26" i="17"/>
  <c r="F95" i="19"/>
  <c r="F56" i="19"/>
  <c r="F19" i="19"/>
  <c r="F131" i="19"/>
  <c r="F52" i="17"/>
  <c r="F87" i="17"/>
  <c r="F17" i="17"/>
  <c r="I106" i="19"/>
  <c r="I67" i="19"/>
  <c r="I30" i="19"/>
  <c r="I142" i="19"/>
  <c r="I63" i="17"/>
  <c r="I98" i="17"/>
  <c r="I28" i="17"/>
  <c r="F113" i="19"/>
  <c r="F149" i="19"/>
  <c r="F74" i="19"/>
  <c r="F37" i="19"/>
  <c r="F70" i="17"/>
  <c r="F105" i="17"/>
  <c r="F35" i="17"/>
  <c r="I94" i="19"/>
  <c r="I55" i="19"/>
  <c r="I18" i="19"/>
  <c r="I130" i="19"/>
  <c r="I51" i="17"/>
  <c r="I86" i="17"/>
  <c r="I16" i="17"/>
  <c r="I20" i="19"/>
  <c r="I96" i="19"/>
  <c r="I132" i="19"/>
  <c r="I18" i="18" s="1"/>
  <c r="I57" i="19"/>
  <c r="I53" i="17"/>
  <c r="I88" i="17"/>
  <c r="I18" i="17"/>
  <c r="I16" i="19"/>
  <c r="I128" i="19"/>
  <c r="I53" i="19"/>
  <c r="I92" i="19"/>
  <c r="I49" i="17"/>
  <c r="I84" i="17"/>
  <c r="I14" i="17"/>
  <c r="I86" i="19"/>
  <c r="I47" i="19"/>
  <c r="I10" i="19"/>
  <c r="I122" i="19"/>
  <c r="I43" i="17"/>
  <c r="I78" i="17"/>
  <c r="I8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78" i="17"/>
  <c r="F8" i="17"/>
  <c r="F107" i="19"/>
  <c r="F68" i="19"/>
  <c r="F31" i="19"/>
  <c r="F143" i="19"/>
  <c r="F65" i="18" s="1"/>
  <c r="F64" i="17"/>
  <c r="F99" i="17"/>
  <c r="F29" i="17"/>
  <c r="F103" i="19"/>
  <c r="F64" i="19"/>
  <c r="F27" i="19"/>
  <c r="F139" i="19"/>
  <c r="F60" i="17"/>
  <c r="F95" i="17"/>
  <c r="F25" i="17"/>
  <c r="I107" i="19"/>
  <c r="I143" i="19"/>
  <c r="I68" i="19"/>
  <c r="I31" i="19"/>
  <c r="I64" i="17"/>
  <c r="I99" i="17"/>
  <c r="I29" i="17"/>
  <c r="I32" i="19"/>
  <c r="I144" i="19"/>
  <c r="I108" i="19"/>
  <c r="I69" i="19"/>
  <c r="I65" i="17"/>
  <c r="I100" i="17"/>
  <c r="I30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I50" i="19"/>
  <c r="I13" i="19"/>
  <c r="I89" i="19"/>
  <c r="I125" i="19"/>
  <c r="I46" i="17"/>
  <c r="I81" i="17"/>
  <c r="I11" i="17"/>
  <c r="I62" i="19"/>
  <c r="I25" i="19"/>
  <c r="I101" i="19"/>
  <c r="I137" i="19"/>
  <c r="I58" i="17"/>
  <c r="I93" i="17"/>
  <c r="I23" i="17"/>
  <c r="I91" i="19"/>
  <c r="I127" i="19"/>
  <c r="I52" i="19"/>
  <c r="I15" i="19"/>
  <c r="I48" i="17"/>
  <c r="I83" i="17"/>
  <c r="I13" i="17"/>
  <c r="F112" i="19"/>
  <c r="F73" i="19"/>
  <c r="F148" i="19"/>
  <c r="F36" i="19"/>
  <c r="F69" i="17"/>
  <c r="F104" i="17"/>
  <c r="F34" i="17"/>
  <c r="I85" i="19"/>
  <c r="I46" i="19"/>
  <c r="I9" i="19"/>
  <c r="I121" i="19"/>
  <c r="I42" i="17"/>
  <c r="I77" i="17"/>
  <c r="I7" i="17"/>
  <c r="I7" i="18" s="1"/>
  <c r="I87" i="19"/>
  <c r="I48" i="19"/>
  <c r="I123" i="19"/>
  <c r="I11" i="19"/>
  <c r="I44" i="17"/>
  <c r="I79" i="17"/>
  <c r="I9" i="17"/>
  <c r="I90" i="19"/>
  <c r="I51" i="19"/>
  <c r="I126" i="19"/>
  <c r="I14" i="19"/>
  <c r="I47" i="17"/>
  <c r="I82" i="17"/>
  <c r="I12" i="17"/>
  <c r="I24" i="19"/>
  <c r="I136" i="19"/>
  <c r="I61" i="19"/>
  <c r="I100" i="19"/>
  <c r="I57" i="17"/>
  <c r="I92" i="17"/>
  <c r="I22" i="17"/>
  <c r="F108" i="19"/>
  <c r="F144" i="19"/>
  <c r="F32" i="19"/>
  <c r="F69" i="19"/>
  <c r="F65" i="17"/>
  <c r="F100" i="17"/>
  <c r="F30" i="17"/>
  <c r="F67" i="19"/>
  <c r="F106" i="19"/>
  <c r="F30" i="19"/>
  <c r="F142" i="19"/>
  <c r="F63" i="17"/>
  <c r="F98" i="17"/>
  <c r="F28" i="17"/>
  <c r="I74" i="19"/>
  <c r="I37" i="19"/>
  <c r="I113" i="19"/>
  <c r="I149" i="19"/>
  <c r="I70" i="17"/>
  <c r="I105" i="17"/>
  <c r="I35" i="17"/>
  <c r="I28" i="19"/>
  <c r="I104" i="19"/>
  <c r="I140" i="19"/>
  <c r="I65" i="19"/>
  <c r="I61" i="17"/>
  <c r="I96" i="17"/>
  <c r="I26" i="17"/>
  <c r="I54" i="19"/>
  <c r="I17" i="19"/>
  <c r="I93" i="19"/>
  <c r="I129" i="19"/>
  <c r="I50" i="17"/>
  <c r="I85" i="17"/>
  <c r="I15" i="17"/>
  <c r="I15" i="18" s="1"/>
  <c r="I66" i="19"/>
  <c r="I29" i="19"/>
  <c r="I105" i="19"/>
  <c r="I141" i="19"/>
  <c r="I62" i="17"/>
  <c r="I97" i="17"/>
  <c r="I27" i="17"/>
  <c r="F105" i="19"/>
  <c r="F141" i="19"/>
  <c r="F66" i="19"/>
  <c r="F29" i="19"/>
  <c r="F62" i="17"/>
  <c r="F97" i="17"/>
  <c r="F27" i="17"/>
  <c r="I98" i="19"/>
  <c r="I59" i="19"/>
  <c r="I22" i="19"/>
  <c r="I134" i="19"/>
  <c r="I55" i="17"/>
  <c r="I90" i="17"/>
  <c r="I91" i="18" s="1"/>
  <c r="I20" i="17"/>
  <c r="F88" i="19"/>
  <c r="F49" i="19"/>
  <c r="F12" i="19"/>
  <c r="F124" i="19"/>
  <c r="F45" i="17"/>
  <c r="F80" i="17"/>
  <c r="F10" i="17"/>
  <c r="F87" i="19"/>
  <c r="F48" i="19"/>
  <c r="F11" i="19"/>
  <c r="F123" i="19"/>
  <c r="F80" i="18" s="1"/>
  <c r="F44" i="17"/>
  <c r="F79" i="17"/>
  <c r="F9" i="17"/>
  <c r="F64" i="20"/>
  <c r="F99" i="20"/>
  <c r="F28" i="20"/>
  <c r="I13" i="20"/>
  <c r="I49" i="20"/>
  <c r="I84" i="20"/>
  <c r="F60" i="20"/>
  <c r="F95" i="20"/>
  <c r="F24" i="20"/>
  <c r="I34" i="20"/>
  <c r="I105" i="20"/>
  <c r="I70" i="20"/>
  <c r="I18" i="20"/>
  <c r="I89" i="20"/>
  <c r="I54" i="20"/>
  <c r="F9" i="20"/>
  <c r="F45" i="20"/>
  <c r="F80" i="20"/>
  <c r="I33" i="20"/>
  <c r="I104" i="20"/>
  <c r="I69" i="20"/>
  <c r="F33" i="20"/>
  <c r="F69" i="20"/>
  <c r="F104" i="20"/>
  <c r="I95" i="20"/>
  <c r="I24" i="20"/>
  <c r="I60" i="20"/>
  <c r="I7" i="20"/>
  <c r="I43" i="20"/>
  <c r="I78" i="20"/>
  <c r="F52" i="20"/>
  <c r="F87" i="20"/>
  <c r="F16" i="20"/>
  <c r="F13" i="20"/>
  <c r="F84" i="20"/>
  <c r="F49" i="20"/>
  <c r="F25" i="20"/>
  <c r="F61" i="20"/>
  <c r="F96" i="20"/>
  <c r="I22" i="20"/>
  <c r="I93" i="20"/>
  <c r="I58" i="20"/>
  <c r="I98" i="20"/>
  <c r="I63" i="20"/>
  <c r="I27" i="20"/>
  <c r="I59" i="20"/>
  <c r="I23" i="20"/>
  <c r="I94" i="20"/>
  <c r="F63" i="20"/>
  <c r="F98" i="20"/>
  <c r="F27" i="20"/>
  <c r="I106" i="20"/>
  <c r="I71" i="20"/>
  <c r="I35" i="20"/>
  <c r="I99" i="20"/>
  <c r="I64" i="20"/>
  <c r="I28" i="20"/>
  <c r="I12" i="20"/>
  <c r="I83" i="20"/>
  <c r="I48" i="20"/>
  <c r="I65" i="20"/>
  <c r="I100" i="20"/>
  <c r="I29" i="20"/>
  <c r="F47" i="20"/>
  <c r="F11" i="20"/>
  <c r="F82" i="20"/>
  <c r="I90" i="20"/>
  <c r="I55" i="20"/>
  <c r="I19" i="20"/>
  <c r="F43" i="20"/>
  <c r="F7" i="20"/>
  <c r="F78" i="20"/>
  <c r="F29" i="20"/>
  <c r="F100" i="20"/>
  <c r="F65" i="20"/>
  <c r="I82" i="20"/>
  <c r="I47" i="20"/>
  <c r="I11" i="20"/>
  <c r="F68" i="20"/>
  <c r="F103" i="20"/>
  <c r="F32" i="20"/>
  <c r="F17" i="20"/>
  <c r="F53" i="20"/>
  <c r="F88" i="20"/>
  <c r="I67" i="20"/>
  <c r="I102" i="20"/>
  <c r="I31" i="20"/>
  <c r="I26" i="20"/>
  <c r="I97" i="20"/>
  <c r="I62" i="20"/>
  <c r="I21" i="20"/>
  <c r="I57" i="20"/>
  <c r="I92" i="20"/>
  <c r="F10" i="20"/>
  <c r="F46" i="20"/>
  <c r="F81" i="20"/>
  <c r="F26" i="20"/>
  <c r="F62" i="20"/>
  <c r="F97" i="20"/>
  <c r="I88" i="20"/>
  <c r="I17" i="20"/>
  <c r="I53" i="20"/>
  <c r="F22" i="20"/>
  <c r="F58" i="20"/>
  <c r="F93" i="20"/>
  <c r="I51" i="20"/>
  <c r="I15" i="20"/>
  <c r="I86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I87" i="20"/>
  <c r="I16" i="20"/>
  <c r="I52" i="20"/>
  <c r="I10" i="20"/>
  <c r="I81" i="20"/>
  <c r="I46" i="20"/>
  <c r="F35" i="20"/>
  <c r="F71" i="20"/>
  <c r="F106" i="20"/>
  <c r="F51" i="20"/>
  <c r="F15" i="20"/>
  <c r="F86" i="20"/>
  <c r="F56" i="20"/>
  <c r="F91" i="20"/>
  <c r="F20" i="20"/>
  <c r="I20" i="20"/>
  <c r="I91" i="20"/>
  <c r="I56" i="20"/>
  <c r="I80" i="20"/>
  <c r="I9" i="20"/>
  <c r="I45" i="20"/>
  <c r="I101" i="20"/>
  <c r="I30" i="20"/>
  <c r="I66" i="20"/>
  <c r="F18" i="20"/>
  <c r="F54" i="20"/>
  <c r="F89" i="20"/>
  <c r="I85" i="20"/>
  <c r="I14" i="20"/>
  <c r="I50" i="20"/>
  <c r="F23" i="20"/>
  <c r="F59" i="20"/>
  <c r="F94" i="20"/>
  <c r="F14" i="20"/>
  <c r="F50" i="20"/>
  <c r="F85" i="20"/>
  <c r="I79" i="20"/>
  <c r="I44" i="20"/>
  <c r="I8" i="20"/>
  <c r="I96" i="20"/>
  <c r="I61" i="20"/>
  <c r="I25" i="20"/>
  <c r="F70" i="20"/>
  <c r="F105" i="20"/>
  <c r="F34" i="20"/>
  <c r="I103" i="20"/>
  <c r="I32" i="20"/>
  <c r="I68" i="20"/>
  <c r="I88" i="18"/>
  <c r="I53" i="18"/>
  <c r="I17" i="18"/>
  <c r="I45" i="18"/>
  <c r="I80" i="18"/>
  <c r="I9" i="18"/>
  <c r="I51" i="18"/>
  <c r="I86" i="18"/>
  <c r="I69" i="18"/>
  <c r="I104" i="18"/>
  <c r="I33" i="18"/>
  <c r="I106" i="18"/>
  <c r="I71" i="18"/>
  <c r="I35" i="18"/>
  <c r="F86" i="18"/>
  <c r="F51" i="18"/>
  <c r="F15" i="18"/>
  <c r="I90" i="18"/>
  <c r="I55" i="18"/>
  <c r="I19" i="18"/>
  <c r="F100" i="18"/>
  <c r="F29" i="18"/>
  <c r="F62" i="18"/>
  <c r="F97" i="18"/>
  <c r="F26" i="18"/>
  <c r="I96" i="18"/>
  <c r="I61" i="18"/>
  <c r="I25" i="18"/>
  <c r="I56" i="18"/>
  <c r="I20" i="18"/>
  <c r="I70" i="18"/>
  <c r="I105" i="18"/>
  <c r="I34" i="18"/>
  <c r="I89" i="18"/>
  <c r="I54" i="18"/>
  <c r="I81" i="18"/>
  <c r="I46" i="18"/>
  <c r="I10" i="18"/>
  <c r="F96" i="18"/>
  <c r="F61" i="18"/>
  <c r="F25" i="18"/>
  <c r="I82" i="18"/>
  <c r="I47" i="18"/>
  <c r="I11" i="18"/>
  <c r="F53" i="18"/>
  <c r="F88" i="18"/>
  <c r="F17" i="18"/>
  <c r="F58" i="18"/>
  <c r="F93" i="18"/>
  <c r="F22" i="18"/>
  <c r="I101" i="18"/>
  <c r="I66" i="18"/>
  <c r="I30" i="18"/>
  <c r="F45" i="18"/>
  <c r="I43" i="18"/>
  <c r="I78" i="18"/>
  <c r="F87" i="18"/>
  <c r="F52" i="18"/>
  <c r="F16" i="18"/>
  <c r="F49" i="18"/>
  <c r="F84" i="18"/>
  <c r="F13" i="18"/>
  <c r="F95" i="18"/>
  <c r="F60" i="18"/>
  <c r="F24" i="18"/>
  <c r="F79" i="18"/>
  <c r="F44" i="18"/>
  <c r="F8" i="18"/>
  <c r="I83" i="18"/>
  <c r="I48" i="18"/>
  <c r="I12" i="18"/>
  <c r="F46" i="18"/>
  <c r="F81" i="18"/>
  <c r="F10" i="18"/>
  <c r="F91" i="18"/>
  <c r="F56" i="18"/>
  <c r="F20" i="18"/>
  <c r="F57" i="18"/>
  <c r="F92" i="18"/>
  <c r="F21" i="18"/>
  <c r="F99" i="18"/>
  <c r="F28" i="18"/>
  <c r="F64" i="18"/>
  <c r="F83" i="18"/>
  <c r="F48" i="18"/>
  <c r="F12" i="18"/>
  <c r="F54" i="18"/>
  <c r="F89" i="18"/>
  <c r="F18" i="18"/>
  <c r="I87" i="18"/>
  <c r="I52" i="18"/>
  <c r="I16" i="18"/>
  <c r="F66" i="18"/>
  <c r="F101" i="18"/>
  <c r="F30" i="18"/>
  <c r="I95" i="18"/>
  <c r="I60" i="18"/>
  <c r="I24" i="18"/>
  <c r="I84" i="18"/>
  <c r="I49" i="18"/>
  <c r="I13" i="18"/>
  <c r="I58" i="18"/>
  <c r="I93" i="18"/>
  <c r="I22" i="18"/>
  <c r="I98" i="18"/>
  <c r="I63" i="18"/>
  <c r="I27" i="18"/>
  <c r="I94" i="18"/>
  <c r="I59" i="18"/>
  <c r="I23" i="18"/>
  <c r="F98" i="18"/>
  <c r="F63" i="18"/>
  <c r="F27" i="18"/>
  <c r="I50" i="18"/>
  <c r="I85" i="18"/>
  <c r="I14" i="18"/>
  <c r="I64" i="18"/>
  <c r="I99" i="18"/>
  <c r="I28" i="18"/>
  <c r="I57" i="18"/>
  <c r="I92" i="18"/>
  <c r="I21" i="18"/>
  <c r="F50" i="18"/>
  <c r="F85" i="18"/>
  <c r="F14" i="18"/>
  <c r="F71" i="18"/>
  <c r="F106" i="18"/>
  <c r="F35" i="18"/>
  <c r="I100" i="18"/>
  <c r="I65" i="18"/>
  <c r="I29" i="18"/>
  <c r="F82" i="18"/>
  <c r="F47" i="18"/>
  <c r="F11" i="18"/>
  <c r="I44" i="18"/>
  <c r="I79" i="18"/>
  <c r="I8" i="18"/>
  <c r="F90" i="18"/>
  <c r="F55" i="18"/>
  <c r="F19" i="18"/>
  <c r="F103" i="18"/>
  <c r="F68" i="18"/>
  <c r="F32" i="18"/>
  <c r="F70" i="18"/>
  <c r="F105" i="18"/>
  <c r="F34" i="18"/>
  <c r="F67" i="18"/>
  <c r="F102" i="18"/>
  <c r="F31" i="18"/>
  <c r="F104" i="18"/>
  <c r="F69" i="18"/>
  <c r="F33" i="18"/>
  <c r="I62" i="18"/>
  <c r="I97" i="18"/>
  <c r="I26" i="18"/>
  <c r="F94" i="18"/>
  <c r="F59" i="18"/>
  <c r="F23" i="18"/>
  <c r="F78" i="18"/>
  <c r="F43" i="18"/>
  <c r="F7" i="18"/>
  <c r="I102" i="18"/>
  <c r="I67" i="18"/>
  <c r="I31" i="18"/>
  <c r="I68" i="18"/>
  <c r="I103" i="18"/>
  <c r="I32" i="18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E63" i="6"/>
  <c r="C46" i="6"/>
  <c r="E62" i="6"/>
  <c r="C44" i="6"/>
  <c r="C42" i="6"/>
  <c r="F62" i="6"/>
  <c r="F32" i="6"/>
  <c r="E32" i="6"/>
  <c r="D29" i="6"/>
  <c r="C32" i="6"/>
  <c r="C30" i="6"/>
  <c r="C27" i="6"/>
  <c r="C23" i="6"/>
  <c r="C19" i="6"/>
  <c r="C15" i="6"/>
  <c r="C11" i="6"/>
  <c r="E22" i="16" l="1"/>
  <c r="E57" i="13"/>
  <c r="E92" i="13"/>
  <c r="E22" i="13"/>
  <c r="E21" i="14"/>
  <c r="E10" i="16"/>
  <c r="E45" i="13"/>
  <c r="E80" i="13"/>
  <c r="E10" i="13"/>
  <c r="E9" i="14"/>
  <c r="E26" i="16"/>
  <c r="E61" i="13"/>
  <c r="E96" i="13"/>
  <c r="E26" i="13"/>
  <c r="E25" i="14"/>
  <c r="E7" i="16"/>
  <c r="E42" i="13"/>
  <c r="E7" i="13"/>
  <c r="E77" i="13"/>
  <c r="E6" i="14"/>
  <c r="E35" i="16"/>
  <c r="E105" i="13"/>
  <c r="E70" i="13"/>
  <c r="E35" i="13"/>
  <c r="E34" i="14"/>
  <c r="E14" i="16"/>
  <c r="E49" i="13"/>
  <c r="E14" i="13"/>
  <c r="E84" i="13"/>
  <c r="E13" i="14"/>
  <c r="E30" i="16"/>
  <c r="E65" i="13"/>
  <c r="E30" i="13"/>
  <c r="E100" i="13"/>
  <c r="E29" i="14"/>
  <c r="E11" i="16"/>
  <c r="E81" i="13"/>
  <c r="E46" i="13"/>
  <c r="E11" i="13"/>
  <c r="E10" i="14"/>
  <c r="E23" i="16"/>
  <c r="E93" i="13"/>
  <c r="E58" i="13"/>
  <c r="E23" i="13"/>
  <c r="E22" i="14"/>
  <c r="E28" i="16"/>
  <c r="E28" i="13"/>
  <c r="E98" i="13"/>
  <c r="E63" i="13"/>
  <c r="E27" i="14"/>
  <c r="F9" i="18"/>
  <c r="E18" i="16"/>
  <c r="E53" i="13"/>
  <c r="E88" i="13"/>
  <c r="E18" i="13"/>
  <c r="E17" i="14"/>
  <c r="E34" i="16"/>
  <c r="E69" i="13"/>
  <c r="E104" i="13"/>
  <c r="E34" i="13"/>
  <c r="E33" i="14"/>
  <c r="E15" i="16"/>
  <c r="E85" i="13"/>
  <c r="E50" i="13"/>
  <c r="E15" i="13"/>
  <c r="E14" i="14"/>
  <c r="E19" i="16"/>
  <c r="E89" i="13"/>
  <c r="E54" i="13"/>
  <c r="E19" i="13"/>
  <c r="E18" i="14"/>
  <c r="E27" i="16"/>
  <c r="E97" i="13"/>
  <c r="E62" i="13"/>
  <c r="E27" i="13"/>
  <c r="E26" i="14"/>
  <c r="E31" i="16"/>
  <c r="E101" i="13"/>
  <c r="E66" i="13"/>
  <c r="E31" i="13"/>
  <c r="E30" i="14"/>
  <c r="E8" i="16"/>
  <c r="E8" i="13"/>
  <c r="E78" i="13"/>
  <c r="E43" i="13"/>
  <c r="E7" i="14"/>
  <c r="E12" i="16"/>
  <c r="E12" i="13"/>
  <c r="E82" i="13"/>
  <c r="E47" i="13"/>
  <c r="E11" i="14"/>
  <c r="E16" i="16"/>
  <c r="E86" i="13"/>
  <c r="E16" i="13"/>
  <c r="E51" i="13"/>
  <c r="E15" i="14"/>
  <c r="E20" i="16"/>
  <c r="E55" i="13"/>
  <c r="E20" i="13"/>
  <c r="E90" i="13"/>
  <c r="E19" i="14"/>
  <c r="E24" i="16"/>
  <c r="E24" i="13"/>
  <c r="E94" i="13"/>
  <c r="E59" i="13"/>
  <c r="E23" i="14"/>
  <c r="E32" i="16"/>
  <c r="E102" i="13"/>
  <c r="E32" i="13"/>
  <c r="E67" i="13"/>
  <c r="E31" i="14"/>
  <c r="E9" i="16"/>
  <c r="E44" i="13"/>
  <c r="E9" i="13"/>
  <c r="E79" i="13"/>
  <c r="E8" i="14"/>
  <c r="E13" i="16"/>
  <c r="E13" i="13"/>
  <c r="E83" i="13"/>
  <c r="E48" i="13"/>
  <c r="E12" i="14"/>
  <c r="E17" i="16"/>
  <c r="E87" i="13"/>
  <c r="E17" i="13"/>
  <c r="E52" i="13"/>
  <c r="E16" i="14"/>
  <c r="E21" i="16"/>
  <c r="E91" i="13"/>
  <c r="E56" i="13"/>
  <c r="E21" i="13"/>
  <c r="E20" i="14"/>
  <c r="E25" i="16"/>
  <c r="E60" i="13"/>
  <c r="E25" i="13"/>
  <c r="E95" i="13"/>
  <c r="E24" i="14"/>
  <c r="E29" i="16"/>
  <c r="E29" i="13"/>
  <c r="E99" i="13"/>
  <c r="E64" i="13"/>
  <c r="E28" i="14"/>
  <c r="E33" i="16"/>
  <c r="E103" i="13"/>
  <c r="E33" i="13"/>
  <c r="E68" i="13"/>
  <c r="E32" i="14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N145" i="10"/>
  <c r="H145" i="10"/>
  <c r="N107" i="10"/>
  <c r="L145" i="10"/>
  <c r="I145" i="10"/>
  <c r="E145" i="10"/>
  <c r="H107" i="10"/>
  <c r="F145" i="10"/>
  <c r="L70" i="10"/>
  <c r="F70" i="10"/>
  <c r="L33" i="10"/>
  <c r="O107" i="10"/>
  <c r="L107" i="10"/>
  <c r="F107" i="10"/>
  <c r="K70" i="10"/>
  <c r="E70" i="10"/>
  <c r="K33" i="10"/>
  <c r="N70" i="10"/>
  <c r="N33" i="10"/>
  <c r="E33" i="10"/>
  <c r="O145" i="10"/>
  <c r="I107" i="10"/>
  <c r="I70" i="10"/>
  <c r="K145" i="10"/>
  <c r="O70" i="10"/>
  <c r="O33" i="10"/>
  <c r="H33" i="10"/>
  <c r="I33" i="10"/>
  <c r="H70" i="10"/>
  <c r="K107" i="10"/>
  <c r="E107" i="10"/>
  <c r="F33" i="10"/>
  <c r="K126" i="10"/>
  <c r="E126" i="10"/>
  <c r="I126" i="10"/>
  <c r="F126" i="10"/>
  <c r="N88" i="10"/>
  <c r="K88" i="10"/>
  <c r="N126" i="10"/>
  <c r="L126" i="10"/>
  <c r="O51" i="10"/>
  <c r="I51" i="10"/>
  <c r="O14" i="10"/>
  <c r="H126" i="10"/>
  <c r="N51" i="10"/>
  <c r="H51" i="10"/>
  <c r="N14" i="10"/>
  <c r="O126" i="10"/>
  <c r="H88" i="10"/>
  <c r="K51" i="10"/>
  <c r="K14" i="10"/>
  <c r="H14" i="10"/>
  <c r="O88" i="10"/>
  <c r="F88" i="10"/>
  <c r="F51" i="10"/>
  <c r="L51" i="10"/>
  <c r="L14" i="10"/>
  <c r="I14" i="10"/>
  <c r="E51" i="10"/>
  <c r="I88" i="10"/>
  <c r="F14" i="10"/>
  <c r="L88" i="10"/>
  <c r="E88" i="10"/>
  <c r="E14" i="10"/>
  <c r="K134" i="10"/>
  <c r="E134" i="10"/>
  <c r="K96" i="10"/>
  <c r="I134" i="10"/>
  <c r="F134" i="10"/>
  <c r="N96" i="10"/>
  <c r="H134" i="10"/>
  <c r="O59" i="10"/>
  <c r="I59" i="10"/>
  <c r="O22" i="10"/>
  <c r="I22" i="10"/>
  <c r="O96" i="10"/>
  <c r="N59" i="10"/>
  <c r="H59" i="10"/>
  <c r="N22" i="10"/>
  <c r="H22" i="10"/>
  <c r="O134" i="10"/>
  <c r="N134" i="10"/>
  <c r="L134" i="10"/>
  <c r="K59" i="10"/>
  <c r="K22" i="10"/>
  <c r="L96" i="10"/>
  <c r="I96" i="10"/>
  <c r="F96" i="10"/>
  <c r="F59" i="10"/>
  <c r="L59" i="10"/>
  <c r="E59" i="10"/>
  <c r="L22" i="10"/>
  <c r="F22" i="10"/>
  <c r="H96" i="10"/>
  <c r="E96" i="10"/>
  <c r="E22" i="10"/>
  <c r="K142" i="10"/>
  <c r="E142" i="10"/>
  <c r="K104" i="10"/>
  <c r="I142" i="10"/>
  <c r="F142" i="10"/>
  <c r="N104" i="10"/>
  <c r="O104" i="10"/>
  <c r="O67" i="10"/>
  <c r="I67" i="10"/>
  <c r="O30" i="10"/>
  <c r="I30" i="10"/>
  <c r="O142" i="10"/>
  <c r="L104" i="10"/>
  <c r="N67" i="10"/>
  <c r="H67" i="10"/>
  <c r="N30" i="10"/>
  <c r="H30" i="10"/>
  <c r="N142" i="10"/>
  <c r="L142" i="10"/>
  <c r="H142" i="10"/>
  <c r="H104" i="10"/>
  <c r="K67" i="10"/>
  <c r="K30" i="10"/>
  <c r="F104" i="10"/>
  <c r="F67" i="10"/>
  <c r="I104" i="10"/>
  <c r="L67" i="10"/>
  <c r="L30" i="10"/>
  <c r="E67" i="10"/>
  <c r="F30" i="10"/>
  <c r="E104" i="10"/>
  <c r="E30" i="10"/>
  <c r="K150" i="10"/>
  <c r="E150" i="10"/>
  <c r="K112" i="10"/>
  <c r="I150" i="10"/>
  <c r="F150" i="10"/>
  <c r="N112" i="10"/>
  <c r="E112" i="10"/>
  <c r="O150" i="10"/>
  <c r="L112" i="10"/>
  <c r="O75" i="10"/>
  <c r="I75" i="10"/>
  <c r="O38" i="10"/>
  <c r="I38" i="10"/>
  <c r="N150" i="10"/>
  <c r="L150" i="10"/>
  <c r="N75" i="10"/>
  <c r="H75" i="10"/>
  <c r="N38" i="10"/>
  <c r="H38" i="10"/>
  <c r="H150" i="10"/>
  <c r="O112" i="10"/>
  <c r="K75" i="10"/>
  <c r="K38" i="10"/>
  <c r="I112" i="10"/>
  <c r="F75" i="10"/>
  <c r="F112" i="10"/>
  <c r="L75" i="10"/>
  <c r="E38" i="10"/>
  <c r="H112" i="10"/>
  <c r="E75" i="10"/>
  <c r="L38" i="10"/>
  <c r="F38" i="10"/>
  <c r="N123" i="10"/>
  <c r="H123" i="10"/>
  <c r="N85" i="10"/>
  <c r="F123" i="10"/>
  <c r="O85" i="10"/>
  <c r="H85" i="10"/>
  <c r="K123" i="10"/>
  <c r="I123" i="10"/>
  <c r="K85" i="10"/>
  <c r="F85" i="10"/>
  <c r="L48" i="10"/>
  <c r="F48" i="10"/>
  <c r="L11" i="10"/>
  <c r="E123" i="10"/>
  <c r="E85" i="10"/>
  <c r="K48" i="10"/>
  <c r="E48" i="10"/>
  <c r="K11" i="10"/>
  <c r="L85" i="10"/>
  <c r="H48" i="10"/>
  <c r="E11" i="10"/>
  <c r="O48" i="10"/>
  <c r="I48" i="10"/>
  <c r="O11" i="10"/>
  <c r="H11" i="10"/>
  <c r="F11" i="10"/>
  <c r="N11" i="10"/>
  <c r="O123" i="10"/>
  <c r="L123" i="10"/>
  <c r="I85" i="10"/>
  <c r="N48" i="10"/>
  <c r="I11" i="10"/>
  <c r="N127" i="10"/>
  <c r="H127" i="10"/>
  <c r="N89" i="10"/>
  <c r="O127" i="10"/>
  <c r="K127" i="10"/>
  <c r="H89" i="10"/>
  <c r="I127" i="10"/>
  <c r="F127" i="10"/>
  <c r="F89" i="10"/>
  <c r="L52" i="10"/>
  <c r="F52" i="10"/>
  <c r="L15" i="10"/>
  <c r="E127" i="10"/>
  <c r="O89" i="10"/>
  <c r="L89" i="10"/>
  <c r="I89" i="10"/>
  <c r="E89" i="10"/>
  <c r="K52" i="10"/>
  <c r="E52" i="10"/>
  <c r="K15" i="10"/>
  <c r="L127" i="10"/>
  <c r="H52" i="10"/>
  <c r="E15" i="10"/>
  <c r="K89" i="10"/>
  <c r="O52" i="10"/>
  <c r="N52" i="10"/>
  <c r="O15" i="10"/>
  <c r="I15" i="10"/>
  <c r="F15" i="10"/>
  <c r="I52" i="10"/>
  <c r="N15" i="10"/>
  <c r="H15" i="10"/>
  <c r="N131" i="10"/>
  <c r="H131" i="10"/>
  <c r="N93" i="10"/>
  <c r="F131" i="10"/>
  <c r="O93" i="10"/>
  <c r="K93" i="10"/>
  <c r="H93" i="10"/>
  <c r="E131" i="10"/>
  <c r="F93" i="10"/>
  <c r="L56" i="10"/>
  <c r="F56" i="10"/>
  <c r="L19" i="10"/>
  <c r="L93" i="10"/>
  <c r="E93" i="10"/>
  <c r="K56" i="10"/>
  <c r="E56" i="10"/>
  <c r="K19" i="10"/>
  <c r="I93" i="10"/>
  <c r="H56" i="10"/>
  <c r="E19" i="10"/>
  <c r="O131" i="10"/>
  <c r="L131" i="10"/>
  <c r="O56" i="10"/>
  <c r="I56" i="10"/>
  <c r="H19" i="10"/>
  <c r="I19" i="10"/>
  <c r="F19" i="10"/>
  <c r="K131" i="10"/>
  <c r="I131" i="10"/>
  <c r="O19" i="10"/>
  <c r="N56" i="10"/>
  <c r="N19" i="10"/>
  <c r="N135" i="10"/>
  <c r="H135" i="10"/>
  <c r="N97" i="10"/>
  <c r="O135" i="10"/>
  <c r="K135" i="10"/>
  <c r="H97" i="10"/>
  <c r="E135" i="10"/>
  <c r="O97" i="10"/>
  <c r="L97" i="10"/>
  <c r="F97" i="10"/>
  <c r="L60" i="10"/>
  <c r="F60" i="10"/>
  <c r="L23" i="10"/>
  <c r="K97" i="10"/>
  <c r="I97" i="10"/>
  <c r="E97" i="10"/>
  <c r="K60" i="10"/>
  <c r="E60" i="10"/>
  <c r="K23" i="10"/>
  <c r="L135" i="10"/>
  <c r="I135" i="10"/>
  <c r="F135" i="10"/>
  <c r="H60" i="10"/>
  <c r="H23" i="10"/>
  <c r="E23" i="10"/>
  <c r="O60" i="10"/>
  <c r="N23" i="10"/>
  <c r="O23" i="10"/>
  <c r="N60" i="10"/>
  <c r="F23" i="10"/>
  <c r="I60" i="10"/>
  <c r="I23" i="10"/>
  <c r="N139" i="10"/>
  <c r="H139" i="10"/>
  <c r="N101" i="10"/>
  <c r="F139" i="10"/>
  <c r="O101" i="10"/>
  <c r="K101" i="10"/>
  <c r="H101" i="10"/>
  <c r="L101" i="10"/>
  <c r="F101" i="10"/>
  <c r="L64" i="10"/>
  <c r="F64" i="10"/>
  <c r="L27" i="10"/>
  <c r="O139" i="10"/>
  <c r="L139" i="10"/>
  <c r="E101" i="10"/>
  <c r="K64" i="10"/>
  <c r="E64" i="10"/>
  <c r="K27" i="10"/>
  <c r="H64" i="10"/>
  <c r="H27" i="10"/>
  <c r="E27" i="10"/>
  <c r="K139" i="10"/>
  <c r="I139" i="10"/>
  <c r="O64" i="10"/>
  <c r="I64" i="10"/>
  <c r="O27" i="10"/>
  <c r="I27" i="10"/>
  <c r="F27" i="10"/>
  <c r="E139" i="10"/>
  <c r="I101" i="10"/>
  <c r="N27" i="10"/>
  <c r="N64" i="10"/>
  <c r="N143" i="10"/>
  <c r="H143" i="10"/>
  <c r="N105" i="10"/>
  <c r="O143" i="10"/>
  <c r="K143" i="10"/>
  <c r="H105" i="10"/>
  <c r="K105" i="10"/>
  <c r="F105" i="10"/>
  <c r="L68" i="10"/>
  <c r="F68" i="10"/>
  <c r="L31" i="10"/>
  <c r="L143" i="10"/>
  <c r="I105" i="10"/>
  <c r="E105" i="10"/>
  <c r="K68" i="10"/>
  <c r="E68" i="10"/>
  <c r="K31" i="10"/>
  <c r="I143" i="10"/>
  <c r="F143" i="10"/>
  <c r="E143" i="10"/>
  <c r="O105" i="10"/>
  <c r="L105" i="10"/>
  <c r="H68" i="10"/>
  <c r="H31" i="10"/>
  <c r="E31" i="10"/>
  <c r="O68" i="10"/>
  <c r="N68" i="10"/>
  <c r="O31" i="10"/>
  <c r="I31" i="10"/>
  <c r="F31" i="10"/>
  <c r="I68" i="10"/>
  <c r="N31" i="10"/>
  <c r="N147" i="10"/>
  <c r="H147" i="10"/>
  <c r="N109" i="10"/>
  <c r="F147" i="10"/>
  <c r="O109" i="10"/>
  <c r="K109" i="10"/>
  <c r="H109" i="10"/>
  <c r="O147" i="10"/>
  <c r="L147" i="10"/>
  <c r="L72" i="10"/>
  <c r="F72" i="10"/>
  <c r="L35" i="10"/>
  <c r="K147" i="10"/>
  <c r="I147" i="10"/>
  <c r="K72" i="10"/>
  <c r="E72" i="10"/>
  <c r="K35" i="10"/>
  <c r="I109" i="10"/>
  <c r="H72" i="10"/>
  <c r="H35" i="10"/>
  <c r="E35" i="10"/>
  <c r="E147" i="10"/>
  <c r="F109" i="10"/>
  <c r="O72" i="10"/>
  <c r="I72" i="10"/>
  <c r="N35" i="10"/>
  <c r="L109" i="10"/>
  <c r="E109" i="10"/>
  <c r="O35" i="10"/>
  <c r="I35" i="10"/>
  <c r="N72" i="10"/>
  <c r="F35" i="10"/>
  <c r="N151" i="10"/>
  <c r="H151" i="10"/>
  <c r="N113" i="10"/>
  <c r="O151" i="10"/>
  <c r="K151" i="10"/>
  <c r="H113" i="10"/>
  <c r="L151" i="10"/>
  <c r="F113" i="10"/>
  <c r="L76" i="10"/>
  <c r="F76" i="10"/>
  <c r="L39" i="10"/>
  <c r="I151" i="10"/>
  <c r="F151" i="10"/>
  <c r="I113" i="10"/>
  <c r="E113" i="10"/>
  <c r="K76" i="10"/>
  <c r="E76" i="10"/>
  <c r="K39" i="10"/>
  <c r="E151" i="10"/>
  <c r="O113" i="10"/>
  <c r="K113" i="10"/>
  <c r="H76" i="10"/>
  <c r="H39" i="10"/>
  <c r="E39" i="10"/>
  <c r="O76" i="10"/>
  <c r="L113" i="10"/>
  <c r="N39" i="10"/>
  <c r="N76" i="10"/>
  <c r="F39" i="10"/>
  <c r="I76" i="10"/>
  <c r="O39" i="10"/>
  <c r="I39" i="10"/>
  <c r="N125" i="10"/>
  <c r="H125" i="10"/>
  <c r="N87" i="10"/>
  <c r="H87" i="10"/>
  <c r="L87" i="10"/>
  <c r="I87" i="10"/>
  <c r="F87" i="10"/>
  <c r="L50" i="10"/>
  <c r="F50" i="10"/>
  <c r="L13" i="10"/>
  <c r="O125" i="10"/>
  <c r="L125" i="10"/>
  <c r="K87" i="10"/>
  <c r="E87" i="10"/>
  <c r="K50" i="10"/>
  <c r="E50" i="10"/>
  <c r="K13" i="10"/>
  <c r="N50" i="10"/>
  <c r="N13" i="10"/>
  <c r="E13" i="10"/>
  <c r="K125" i="10"/>
  <c r="I125" i="10"/>
  <c r="F125" i="10"/>
  <c r="I50" i="10"/>
  <c r="I13" i="10"/>
  <c r="F13" i="10"/>
  <c r="O13" i="10"/>
  <c r="H13" i="10"/>
  <c r="O50" i="10"/>
  <c r="E125" i="10"/>
  <c r="O87" i="10"/>
  <c r="H50" i="10"/>
  <c r="N129" i="10"/>
  <c r="H129" i="10"/>
  <c r="N91" i="10"/>
  <c r="L129" i="10"/>
  <c r="I129" i="10"/>
  <c r="E129" i="10"/>
  <c r="H91" i="10"/>
  <c r="O129" i="10"/>
  <c r="K91" i="10"/>
  <c r="F91" i="10"/>
  <c r="L54" i="10"/>
  <c r="F54" i="10"/>
  <c r="L17" i="10"/>
  <c r="K129" i="10"/>
  <c r="E91" i="10"/>
  <c r="K54" i="10"/>
  <c r="E54" i="10"/>
  <c r="K17" i="10"/>
  <c r="F129" i="10"/>
  <c r="O91" i="10"/>
  <c r="L91" i="10"/>
  <c r="N54" i="10"/>
  <c r="N17" i="10"/>
  <c r="E17" i="10"/>
  <c r="I91" i="10"/>
  <c r="I54" i="10"/>
  <c r="O54" i="10"/>
  <c r="O17" i="10"/>
  <c r="H54" i="10"/>
  <c r="I17" i="10"/>
  <c r="F17" i="10"/>
  <c r="H17" i="10"/>
  <c r="N133" i="10"/>
  <c r="H133" i="10"/>
  <c r="N95" i="10"/>
  <c r="L95" i="10"/>
  <c r="H95" i="10"/>
  <c r="O133" i="10"/>
  <c r="L133" i="10"/>
  <c r="I95" i="10"/>
  <c r="F95" i="10"/>
  <c r="L58" i="10"/>
  <c r="F58" i="10"/>
  <c r="L21" i="10"/>
  <c r="K133" i="10"/>
  <c r="I133" i="10"/>
  <c r="F133" i="10"/>
  <c r="E95" i="10"/>
  <c r="K58" i="10"/>
  <c r="E58" i="10"/>
  <c r="K21" i="10"/>
  <c r="N58" i="10"/>
  <c r="N21" i="10"/>
  <c r="E21" i="10"/>
  <c r="E133" i="10"/>
  <c r="O95" i="10"/>
  <c r="I58" i="10"/>
  <c r="I21" i="10"/>
  <c r="F21" i="10"/>
  <c r="K95" i="10"/>
  <c r="O21" i="10"/>
  <c r="H21" i="10"/>
  <c r="O58" i="10"/>
  <c r="H58" i="10"/>
  <c r="N137" i="10"/>
  <c r="H137" i="10"/>
  <c r="N99" i="10"/>
  <c r="L137" i="10"/>
  <c r="I137" i="10"/>
  <c r="E137" i="10"/>
  <c r="H99" i="10"/>
  <c r="K137" i="10"/>
  <c r="F99" i="10"/>
  <c r="L62" i="10"/>
  <c r="F62" i="10"/>
  <c r="L25" i="10"/>
  <c r="F137" i="10"/>
  <c r="E99" i="10"/>
  <c r="K62" i="10"/>
  <c r="E62" i="10"/>
  <c r="K25" i="10"/>
  <c r="O99" i="10"/>
  <c r="K99" i="10"/>
  <c r="N62" i="10"/>
  <c r="N25" i="10"/>
  <c r="E25" i="10"/>
  <c r="I62" i="10"/>
  <c r="L99" i="10"/>
  <c r="O62" i="10"/>
  <c r="O137" i="10"/>
  <c r="H62" i="10"/>
  <c r="I25" i="10"/>
  <c r="I99" i="10"/>
  <c r="O25" i="10"/>
  <c r="H25" i="10"/>
  <c r="F25" i="10"/>
  <c r="N141" i="10"/>
  <c r="H141" i="10"/>
  <c r="N103" i="10"/>
  <c r="L103" i="10"/>
  <c r="H103" i="10"/>
  <c r="K141" i="10"/>
  <c r="I141" i="10"/>
  <c r="F141" i="10"/>
  <c r="I103" i="10"/>
  <c r="F103" i="10"/>
  <c r="L66" i="10"/>
  <c r="F66" i="10"/>
  <c r="L29" i="10"/>
  <c r="E141" i="10"/>
  <c r="O103" i="10"/>
  <c r="E103" i="10"/>
  <c r="K66" i="10"/>
  <c r="E66" i="10"/>
  <c r="K29" i="10"/>
  <c r="O141" i="10"/>
  <c r="L141" i="10"/>
  <c r="N66" i="10"/>
  <c r="N29" i="10"/>
  <c r="E29" i="10"/>
  <c r="K103" i="10"/>
  <c r="I66" i="10"/>
  <c r="F29" i="10"/>
  <c r="O66" i="10"/>
  <c r="I29" i="10"/>
  <c r="H66" i="10"/>
  <c r="O29" i="10"/>
  <c r="H29" i="10"/>
  <c r="N149" i="10"/>
  <c r="H149" i="10"/>
  <c r="N111" i="10"/>
  <c r="L111" i="10"/>
  <c r="H111" i="10"/>
  <c r="E149" i="10"/>
  <c r="O111" i="10"/>
  <c r="I111" i="10"/>
  <c r="E111" i="10"/>
  <c r="L74" i="10"/>
  <c r="F74" i="10"/>
  <c r="L37" i="10"/>
  <c r="K111" i="10"/>
  <c r="K74" i="10"/>
  <c r="E74" i="10"/>
  <c r="K37" i="10"/>
  <c r="O149" i="10"/>
  <c r="L149" i="10"/>
  <c r="K149" i="10"/>
  <c r="I149" i="10"/>
  <c r="F149" i="10"/>
  <c r="F111" i="10"/>
  <c r="N74" i="10"/>
  <c r="N37" i="10"/>
  <c r="E37" i="10"/>
  <c r="I74" i="10"/>
  <c r="I37" i="10"/>
  <c r="F37" i="10"/>
  <c r="O37" i="10"/>
  <c r="H37" i="10"/>
  <c r="O74" i="10"/>
  <c r="H74" i="10"/>
  <c r="K130" i="10"/>
  <c r="E130" i="10"/>
  <c r="K92" i="10"/>
  <c r="N130" i="10"/>
  <c r="L130" i="10"/>
  <c r="I130" i="10"/>
  <c r="I92" i="10"/>
  <c r="O55" i="10"/>
  <c r="I55" i="10"/>
  <c r="O18" i="10"/>
  <c r="H130" i="10"/>
  <c r="F130" i="10"/>
  <c r="O92" i="10"/>
  <c r="H92" i="10"/>
  <c r="N55" i="10"/>
  <c r="H55" i="10"/>
  <c r="N18" i="10"/>
  <c r="N92" i="10"/>
  <c r="K55" i="10"/>
  <c r="K18" i="10"/>
  <c r="H18" i="10"/>
  <c r="F92" i="10"/>
  <c r="F55" i="10"/>
  <c r="F18" i="10"/>
  <c r="E92" i="10"/>
  <c r="L18" i="10"/>
  <c r="I18" i="10"/>
  <c r="E18" i="10"/>
  <c r="O130" i="10"/>
  <c r="L92" i="10"/>
  <c r="L55" i="10"/>
  <c r="E55" i="10"/>
  <c r="K138" i="10"/>
  <c r="E138" i="10"/>
  <c r="K100" i="10"/>
  <c r="N138" i="10"/>
  <c r="H138" i="10"/>
  <c r="F138" i="10"/>
  <c r="O100" i="10"/>
  <c r="I100" i="10"/>
  <c r="O63" i="10"/>
  <c r="I63" i="10"/>
  <c r="O26" i="10"/>
  <c r="I26" i="10"/>
  <c r="N100" i="10"/>
  <c r="L100" i="10"/>
  <c r="H100" i="10"/>
  <c r="N63" i="10"/>
  <c r="H63" i="10"/>
  <c r="N26" i="10"/>
  <c r="H26" i="10"/>
  <c r="K63" i="10"/>
  <c r="K26" i="10"/>
  <c r="O138" i="10"/>
  <c r="F100" i="10"/>
  <c r="F63" i="10"/>
  <c r="F26" i="10"/>
  <c r="L26" i="10"/>
  <c r="L138" i="10"/>
  <c r="I138" i="10"/>
  <c r="E100" i="10"/>
  <c r="E26" i="10"/>
  <c r="L63" i="10"/>
  <c r="E63" i="10"/>
  <c r="K146" i="10"/>
  <c r="E146" i="10"/>
  <c r="K108" i="10"/>
  <c r="N146" i="10"/>
  <c r="E108" i="10"/>
  <c r="N108" i="10"/>
  <c r="L108" i="10"/>
  <c r="I108" i="10"/>
  <c r="F108" i="10"/>
  <c r="O71" i="10"/>
  <c r="I71" i="10"/>
  <c r="O34" i="10"/>
  <c r="I34" i="10"/>
  <c r="O146" i="10"/>
  <c r="H108" i="10"/>
  <c r="N71" i="10"/>
  <c r="H71" i="10"/>
  <c r="N34" i="10"/>
  <c r="H34" i="10"/>
  <c r="K71" i="10"/>
  <c r="K34" i="10"/>
  <c r="L146" i="10"/>
  <c r="I146" i="10"/>
  <c r="F71" i="10"/>
  <c r="H146" i="10"/>
  <c r="F146" i="10"/>
  <c r="O108" i="10"/>
  <c r="F34" i="10"/>
  <c r="E71" i="10"/>
  <c r="L34" i="10"/>
  <c r="E34" i="10"/>
  <c r="L71" i="10"/>
  <c r="K124" i="10"/>
  <c r="E124" i="10"/>
  <c r="O124" i="10"/>
  <c r="L124" i="10"/>
  <c r="H124" i="10"/>
  <c r="K86" i="10"/>
  <c r="F124" i="10"/>
  <c r="O86" i="10"/>
  <c r="O49" i="10"/>
  <c r="I49" i="10"/>
  <c r="O12" i="10"/>
  <c r="N86" i="10"/>
  <c r="I86" i="10"/>
  <c r="N49" i="10"/>
  <c r="H49" i="10"/>
  <c r="N12" i="10"/>
  <c r="E86" i="10"/>
  <c r="E49" i="10"/>
  <c r="H12" i="10"/>
  <c r="N124" i="10"/>
  <c r="H86" i="10"/>
  <c r="L49" i="10"/>
  <c r="L86" i="10"/>
  <c r="F86" i="10"/>
  <c r="K49" i="10"/>
  <c r="L12" i="10"/>
  <c r="F12" i="10"/>
  <c r="F49" i="10"/>
  <c r="K12" i="10"/>
  <c r="I12" i="10"/>
  <c r="E12" i="10"/>
  <c r="I124" i="10"/>
  <c r="K128" i="10"/>
  <c r="E128" i="10"/>
  <c r="K90" i="10"/>
  <c r="O90" i="10"/>
  <c r="L90" i="10"/>
  <c r="N90" i="10"/>
  <c r="H90" i="10"/>
  <c r="O53" i="10"/>
  <c r="I53" i="10"/>
  <c r="O16" i="10"/>
  <c r="O128" i="10"/>
  <c r="N53" i="10"/>
  <c r="H53" i="10"/>
  <c r="N16" i="10"/>
  <c r="N128" i="10"/>
  <c r="L128" i="10"/>
  <c r="I128" i="10"/>
  <c r="H128" i="10"/>
  <c r="F128" i="10"/>
  <c r="E90" i="10"/>
  <c r="E53" i="10"/>
  <c r="H16" i="10"/>
  <c r="L53" i="10"/>
  <c r="F53" i="10"/>
  <c r="I16" i="10"/>
  <c r="E16" i="10"/>
  <c r="K16" i="10"/>
  <c r="F16" i="10"/>
  <c r="I90" i="10"/>
  <c r="F90" i="10"/>
  <c r="L16" i="10"/>
  <c r="K53" i="10"/>
  <c r="K132" i="10"/>
  <c r="E132" i="10"/>
  <c r="K94" i="10"/>
  <c r="O132" i="10"/>
  <c r="L132" i="10"/>
  <c r="H132" i="10"/>
  <c r="N94" i="10"/>
  <c r="L94" i="10"/>
  <c r="O57" i="10"/>
  <c r="I57" i="10"/>
  <c r="O20" i="10"/>
  <c r="N132" i="10"/>
  <c r="I94" i="10"/>
  <c r="N57" i="10"/>
  <c r="H57" i="10"/>
  <c r="N20" i="10"/>
  <c r="E94" i="10"/>
  <c r="E57" i="10"/>
  <c r="H20" i="10"/>
  <c r="I132" i="10"/>
  <c r="L57" i="10"/>
  <c r="H94" i="10"/>
  <c r="F94" i="10"/>
  <c r="K20" i="10"/>
  <c r="K57" i="10"/>
  <c r="F20" i="10"/>
  <c r="F132" i="10"/>
  <c r="O94" i="10"/>
  <c r="F57" i="10"/>
  <c r="I20" i="10"/>
  <c r="E20" i="10"/>
  <c r="L20" i="10"/>
  <c r="K136" i="10"/>
  <c r="E136" i="10"/>
  <c r="K98" i="10"/>
  <c r="O98" i="10"/>
  <c r="L98" i="10"/>
  <c r="O136" i="10"/>
  <c r="H98" i="10"/>
  <c r="O61" i="10"/>
  <c r="I61" i="10"/>
  <c r="O24" i="10"/>
  <c r="I24" i="10"/>
  <c r="N136" i="10"/>
  <c r="L136" i="10"/>
  <c r="I136" i="10"/>
  <c r="N61" i="10"/>
  <c r="H61" i="10"/>
  <c r="N24" i="10"/>
  <c r="H24" i="10"/>
  <c r="H136" i="10"/>
  <c r="F136" i="10"/>
  <c r="N98" i="10"/>
  <c r="I98" i="10"/>
  <c r="E98" i="10"/>
  <c r="E61" i="10"/>
  <c r="L61" i="10"/>
  <c r="F61" i="10"/>
  <c r="L24" i="10"/>
  <c r="E24" i="10"/>
  <c r="F24" i="10"/>
  <c r="K24" i="10"/>
  <c r="F98" i="10"/>
  <c r="K61" i="10"/>
  <c r="K140" i="10"/>
  <c r="E140" i="10"/>
  <c r="K102" i="10"/>
  <c r="O140" i="10"/>
  <c r="L140" i="10"/>
  <c r="H140" i="10"/>
  <c r="N140" i="10"/>
  <c r="O65" i="10"/>
  <c r="I65" i="10"/>
  <c r="O28" i="10"/>
  <c r="I28" i="10"/>
  <c r="I140" i="10"/>
  <c r="I102" i="10"/>
  <c r="N65" i="10"/>
  <c r="H65" i="10"/>
  <c r="N28" i="10"/>
  <c r="H28" i="10"/>
  <c r="E102" i="10"/>
  <c r="E65" i="10"/>
  <c r="F140" i="10"/>
  <c r="O102" i="10"/>
  <c r="H102" i="10"/>
  <c r="L65" i="10"/>
  <c r="F102" i="10"/>
  <c r="N102" i="10"/>
  <c r="K65" i="10"/>
  <c r="L28" i="10"/>
  <c r="F28" i="10"/>
  <c r="F65" i="10"/>
  <c r="K28" i="10"/>
  <c r="E28" i="10"/>
  <c r="L102" i="10"/>
  <c r="K144" i="10"/>
  <c r="E144" i="10"/>
  <c r="K106" i="10"/>
  <c r="O106" i="10"/>
  <c r="L106" i="10"/>
  <c r="E106" i="10"/>
  <c r="N144" i="10"/>
  <c r="L144" i="10"/>
  <c r="I144" i="10"/>
  <c r="H106" i="10"/>
  <c r="O69" i="10"/>
  <c r="I69" i="10"/>
  <c r="O32" i="10"/>
  <c r="I32" i="10"/>
  <c r="H144" i="10"/>
  <c r="F144" i="10"/>
  <c r="N69" i="10"/>
  <c r="H69" i="10"/>
  <c r="N32" i="10"/>
  <c r="H32" i="10"/>
  <c r="N106" i="10"/>
  <c r="F106" i="10"/>
  <c r="E69" i="10"/>
  <c r="L69" i="10"/>
  <c r="O144" i="10"/>
  <c r="F69" i="10"/>
  <c r="E32" i="10"/>
  <c r="F32" i="10"/>
  <c r="L32" i="10"/>
  <c r="I106" i="10"/>
  <c r="K69" i="10"/>
  <c r="K32" i="10"/>
  <c r="K148" i="10"/>
  <c r="E148" i="10"/>
  <c r="K110" i="10"/>
  <c r="O148" i="10"/>
  <c r="L148" i="10"/>
  <c r="H148" i="10"/>
  <c r="E110" i="10"/>
  <c r="I148" i="10"/>
  <c r="O73" i="10"/>
  <c r="I73" i="10"/>
  <c r="O36" i="10"/>
  <c r="I36" i="10"/>
  <c r="F148" i="10"/>
  <c r="O110" i="10"/>
  <c r="I110" i="10"/>
  <c r="F110" i="10"/>
  <c r="N73" i="10"/>
  <c r="H73" i="10"/>
  <c r="N36" i="10"/>
  <c r="H36" i="10"/>
  <c r="N148" i="10"/>
  <c r="E73" i="10"/>
  <c r="N110" i="10"/>
  <c r="L110" i="10"/>
  <c r="L73" i="10"/>
  <c r="K36" i="10"/>
  <c r="K73" i="10"/>
  <c r="F36" i="10"/>
  <c r="H110" i="10"/>
  <c r="F73" i="10"/>
  <c r="E36" i="10"/>
  <c r="L36" i="10"/>
  <c r="F65" i="6"/>
  <c r="E65" i="6"/>
  <c r="E30" i="8"/>
  <c r="E31" i="8"/>
  <c r="E32" i="8"/>
  <c r="E33" i="8"/>
  <c r="E34" i="8"/>
  <c r="E35" i="8"/>
  <c r="E37" i="8"/>
  <c r="E38" i="8"/>
  <c r="E40" i="8"/>
  <c r="E41" i="8"/>
  <c r="E42" i="8"/>
  <c r="E43" i="8"/>
  <c r="E44" i="8"/>
  <c r="E47" i="8"/>
  <c r="E48" i="8"/>
  <c r="E49" i="8"/>
  <c r="E50" i="8"/>
  <c r="C25" i="6"/>
  <c r="C21" i="6"/>
  <c r="C17" i="6"/>
  <c r="C13" i="6"/>
  <c r="C9" i="6"/>
  <c r="E25" i="6"/>
  <c r="E21" i="6"/>
  <c r="E12" i="6"/>
  <c r="E13" i="6"/>
  <c r="F12" i="6"/>
  <c r="F8" i="6"/>
  <c r="E20" i="6"/>
  <c r="B12" i="1"/>
  <c r="B11" i="1"/>
  <c r="B10" i="1"/>
  <c r="B9" i="1"/>
  <c r="B8" i="1"/>
  <c r="B7" i="1"/>
  <c r="E103" i="19" l="1"/>
  <c r="E139" i="19"/>
  <c r="E27" i="19"/>
  <c r="E64" i="19"/>
  <c r="E95" i="17"/>
  <c r="E60" i="17"/>
  <c r="E25" i="17"/>
  <c r="E87" i="19"/>
  <c r="E11" i="19"/>
  <c r="E123" i="19"/>
  <c r="E48" i="19"/>
  <c r="E79" i="17"/>
  <c r="E44" i="17"/>
  <c r="E45" i="18" s="1"/>
  <c r="E9" i="17"/>
  <c r="E94" i="19"/>
  <c r="E55" i="19"/>
  <c r="E18" i="19"/>
  <c r="E130" i="19"/>
  <c r="E51" i="17"/>
  <c r="E86" i="17"/>
  <c r="E16" i="17"/>
  <c r="E66" i="19"/>
  <c r="E105" i="19"/>
  <c r="E29" i="19"/>
  <c r="E141" i="19"/>
  <c r="E98" i="18" s="1"/>
  <c r="E62" i="17"/>
  <c r="E97" i="17"/>
  <c r="E27" i="17"/>
  <c r="E132" i="19"/>
  <c r="E54" i="18" s="1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91" i="17"/>
  <c r="E56" i="17"/>
  <c r="E21" i="17"/>
  <c r="E110" i="19"/>
  <c r="E71" i="19"/>
  <c r="E34" i="19"/>
  <c r="E146" i="19"/>
  <c r="E32" i="18" s="1"/>
  <c r="E67" i="17"/>
  <c r="E102" i="17"/>
  <c r="E32" i="17"/>
  <c r="E90" i="19"/>
  <c r="E51" i="19"/>
  <c r="E14" i="19"/>
  <c r="E126" i="19"/>
  <c r="E12" i="18" s="1"/>
  <c r="E47" i="17"/>
  <c r="E82" i="17"/>
  <c r="E12" i="17"/>
  <c r="E58" i="19"/>
  <c r="E97" i="19"/>
  <c r="E133" i="19"/>
  <c r="E21" i="19"/>
  <c r="E54" i="17"/>
  <c r="E89" i="17"/>
  <c r="E19" i="17"/>
  <c r="E108" i="19"/>
  <c r="E144" i="19"/>
  <c r="E101" i="18" s="1"/>
  <c r="E69" i="19"/>
  <c r="E32" i="19"/>
  <c r="E65" i="17"/>
  <c r="E100" i="17"/>
  <c r="E30" i="17"/>
  <c r="E140" i="19"/>
  <c r="E104" i="19"/>
  <c r="E28" i="19"/>
  <c r="E65" i="19"/>
  <c r="E96" i="17"/>
  <c r="E61" i="17"/>
  <c r="E26" i="17"/>
  <c r="E111" i="19"/>
  <c r="E147" i="19"/>
  <c r="E35" i="19"/>
  <c r="E72" i="19"/>
  <c r="E103" i="17"/>
  <c r="E68" i="17"/>
  <c r="E33" i="17"/>
  <c r="E95" i="19"/>
  <c r="E131" i="19"/>
  <c r="E53" i="18" s="1"/>
  <c r="E19" i="19"/>
  <c r="E56" i="19"/>
  <c r="E87" i="17"/>
  <c r="E52" i="17"/>
  <c r="E17" i="17"/>
  <c r="E102" i="19"/>
  <c r="E63" i="19"/>
  <c r="E26" i="19"/>
  <c r="E138" i="19"/>
  <c r="E95" i="18" s="1"/>
  <c r="E59" i="17"/>
  <c r="E94" i="17"/>
  <c r="E24" i="17"/>
  <c r="E86" i="19"/>
  <c r="E47" i="19"/>
  <c r="E10" i="19"/>
  <c r="E122" i="19"/>
  <c r="E44" i="18" s="1"/>
  <c r="E43" i="17"/>
  <c r="E78" i="17"/>
  <c r="E8" i="17"/>
  <c r="E54" i="19"/>
  <c r="E93" i="19"/>
  <c r="E129" i="19"/>
  <c r="E17" i="19"/>
  <c r="E50" i="17"/>
  <c r="E85" i="17"/>
  <c r="E86" i="18" s="1"/>
  <c r="E15" i="17"/>
  <c r="E106" i="19"/>
  <c r="E67" i="19"/>
  <c r="E30" i="19"/>
  <c r="E142" i="19"/>
  <c r="E63" i="17"/>
  <c r="E98" i="17"/>
  <c r="E99" i="18" s="1"/>
  <c r="E28" i="17"/>
  <c r="E92" i="19"/>
  <c r="E128" i="19"/>
  <c r="E53" i="19"/>
  <c r="E16" i="19"/>
  <c r="E84" i="17"/>
  <c r="E49" i="17"/>
  <c r="E14" i="17"/>
  <c r="E124" i="19"/>
  <c r="E81" i="18" s="1"/>
  <c r="E88" i="19"/>
  <c r="E12" i="19"/>
  <c r="E49" i="19"/>
  <c r="E80" i="17"/>
  <c r="E45" i="17"/>
  <c r="E10" i="17"/>
  <c r="E107" i="19"/>
  <c r="E68" i="19"/>
  <c r="E143" i="19"/>
  <c r="E31" i="19"/>
  <c r="E99" i="17"/>
  <c r="E64" i="17"/>
  <c r="E29" i="17"/>
  <c r="E91" i="19"/>
  <c r="E52" i="19"/>
  <c r="E127" i="19"/>
  <c r="E49" i="18" s="1"/>
  <c r="E15" i="19"/>
  <c r="E83" i="17"/>
  <c r="E48" i="17"/>
  <c r="E13" i="17"/>
  <c r="E98" i="19"/>
  <c r="E59" i="19"/>
  <c r="E22" i="19"/>
  <c r="E134" i="19"/>
  <c r="E56" i="18" s="1"/>
  <c r="E55" i="17"/>
  <c r="E90" i="17"/>
  <c r="E20" i="17"/>
  <c r="E70" i="19"/>
  <c r="E109" i="19"/>
  <c r="E145" i="19"/>
  <c r="E31" i="18" s="1"/>
  <c r="E33" i="19"/>
  <c r="E66" i="17"/>
  <c r="E101" i="17"/>
  <c r="E31" i="17"/>
  <c r="E148" i="19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23" i="18" s="1"/>
  <c r="E74" i="19"/>
  <c r="E113" i="19"/>
  <c r="E149" i="19"/>
  <c r="E35" i="18" s="1"/>
  <c r="E37" i="19"/>
  <c r="E70" i="17"/>
  <c r="E105" i="17"/>
  <c r="E35" i="17"/>
  <c r="E100" i="19"/>
  <c r="E136" i="19"/>
  <c r="E61" i="19"/>
  <c r="E24" i="19"/>
  <c r="E57" i="17"/>
  <c r="E92" i="17"/>
  <c r="E22" i="17"/>
  <c r="E22" i="18" s="1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E104" i="18"/>
  <c r="E69" i="18"/>
  <c r="E33" i="18"/>
  <c r="E64" i="18"/>
  <c r="E28" i="18"/>
  <c r="E57" i="18"/>
  <c r="E92" i="18"/>
  <c r="E21" i="18"/>
  <c r="E65" i="18"/>
  <c r="E100" i="18"/>
  <c r="E29" i="18"/>
  <c r="E61" i="18"/>
  <c r="E96" i="18"/>
  <c r="E25" i="18"/>
  <c r="E60" i="18"/>
  <c r="E24" i="18"/>
  <c r="E79" i="18"/>
  <c r="E8" i="18"/>
  <c r="E106" i="18"/>
  <c r="E71" i="18"/>
  <c r="E55" i="18"/>
  <c r="E90" i="18"/>
  <c r="E19" i="18"/>
  <c r="E51" i="18"/>
  <c r="E15" i="18"/>
  <c r="E46" i="18"/>
  <c r="E10" i="18"/>
  <c r="E102" i="18"/>
  <c r="E67" i="18"/>
  <c r="E70" i="18"/>
  <c r="E105" i="18"/>
  <c r="E34" i="18"/>
  <c r="E66" i="18"/>
  <c r="E30" i="18"/>
  <c r="E97" i="18"/>
  <c r="E62" i="18"/>
  <c r="E26" i="18"/>
  <c r="E93" i="18"/>
  <c r="E58" i="18"/>
  <c r="E85" i="18"/>
  <c r="E50" i="18"/>
  <c r="E14" i="18"/>
  <c r="E91" i="18"/>
  <c r="E20" i="18"/>
  <c r="E63" i="18"/>
  <c r="E27" i="18"/>
  <c r="E94" i="18"/>
  <c r="E59" i="18"/>
  <c r="E43" i="18"/>
  <c r="E78" i="18"/>
  <c r="E7" i="18"/>
  <c r="E89" i="18"/>
  <c r="E18" i="18"/>
  <c r="E88" i="18"/>
  <c r="E17" i="18"/>
  <c r="E83" i="18"/>
  <c r="E48" i="18"/>
  <c r="E82" i="18"/>
  <c r="E47" i="18"/>
  <c r="E11" i="18"/>
  <c r="E80" i="18"/>
  <c r="E9" i="18"/>
  <c r="E84" i="18"/>
  <c r="E13" i="18"/>
  <c r="E103" i="18"/>
  <c r="E68" i="18"/>
  <c r="E87" i="18"/>
  <c r="E52" i="18"/>
  <c r="E16" i="18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G37" i="8"/>
  <c r="G50" i="8"/>
  <c r="G44" i="8"/>
  <c r="G7" i="16" l="1"/>
  <c r="G7" i="13"/>
  <c r="G77" i="13"/>
  <c r="G42" i="13"/>
  <c r="G6" i="14"/>
  <c r="G8" i="16"/>
  <c r="G8" i="13"/>
  <c r="G43" i="13"/>
  <c r="G78" i="13"/>
  <c r="G7" i="14"/>
  <c r="G29" i="16"/>
  <c r="G99" i="13"/>
  <c r="G29" i="13"/>
  <c r="G64" i="13"/>
  <c r="G28" i="14"/>
  <c r="G10" i="16"/>
  <c r="G10" i="13"/>
  <c r="G45" i="13"/>
  <c r="G80" i="13"/>
  <c r="G9" i="14"/>
  <c r="G26" i="16"/>
  <c r="G26" i="13"/>
  <c r="G61" i="13"/>
  <c r="G96" i="13"/>
  <c r="G25" i="14"/>
  <c r="G11" i="16"/>
  <c r="G11" i="13"/>
  <c r="G81" i="13"/>
  <c r="G46" i="13"/>
  <c r="G10" i="14"/>
  <c r="G27" i="16"/>
  <c r="G97" i="13"/>
  <c r="G62" i="13"/>
  <c r="G27" i="13"/>
  <c r="G26" i="14"/>
  <c r="G12" i="16"/>
  <c r="G12" i="13"/>
  <c r="G47" i="13"/>
  <c r="G82" i="13"/>
  <c r="G11" i="14"/>
  <c r="G28" i="16"/>
  <c r="G63" i="13"/>
  <c r="G28" i="13"/>
  <c r="G98" i="13"/>
  <c r="G27" i="14"/>
  <c r="G17" i="16"/>
  <c r="G17" i="13"/>
  <c r="G87" i="13"/>
  <c r="G52" i="13"/>
  <c r="G16" i="14"/>
  <c r="G33" i="16"/>
  <c r="G103" i="13"/>
  <c r="G33" i="13"/>
  <c r="G68" i="13"/>
  <c r="G32" i="14"/>
  <c r="G22" i="16"/>
  <c r="G22" i="13"/>
  <c r="G57" i="13"/>
  <c r="G92" i="13"/>
  <c r="G21" i="14"/>
  <c r="G23" i="16"/>
  <c r="G93" i="13"/>
  <c r="G58" i="13"/>
  <c r="G23" i="13"/>
  <c r="G22" i="14"/>
  <c r="G24" i="16"/>
  <c r="G59" i="13"/>
  <c r="G24" i="13"/>
  <c r="G94" i="13"/>
  <c r="G23" i="14"/>
  <c r="G13" i="16"/>
  <c r="G13" i="13"/>
  <c r="G83" i="13"/>
  <c r="G48" i="13"/>
  <c r="G12" i="14"/>
  <c r="G14" i="16"/>
  <c r="G14" i="13"/>
  <c r="G49" i="13"/>
  <c r="G84" i="13"/>
  <c r="G13" i="14"/>
  <c r="G30" i="16"/>
  <c r="G30" i="13"/>
  <c r="G65" i="13"/>
  <c r="G100" i="13"/>
  <c r="G29" i="14"/>
  <c r="G15" i="16"/>
  <c r="G15" i="13"/>
  <c r="G85" i="13"/>
  <c r="G50" i="13"/>
  <c r="G14" i="14"/>
  <c r="G31" i="16"/>
  <c r="G101" i="13"/>
  <c r="G66" i="13"/>
  <c r="G31" i="13"/>
  <c r="G30" i="14"/>
  <c r="G16" i="16"/>
  <c r="G16" i="13"/>
  <c r="G51" i="13"/>
  <c r="G86" i="13"/>
  <c r="G15" i="14"/>
  <c r="G32" i="16"/>
  <c r="G67" i="13"/>
  <c r="G32" i="13"/>
  <c r="G102" i="13"/>
  <c r="G31" i="14"/>
  <c r="G21" i="16"/>
  <c r="G91" i="13"/>
  <c r="G21" i="13"/>
  <c r="G56" i="13"/>
  <c r="G20" i="14"/>
  <c r="G18" i="16"/>
  <c r="G18" i="13"/>
  <c r="G53" i="13"/>
  <c r="G88" i="13"/>
  <c r="G17" i="14"/>
  <c r="G34" i="16"/>
  <c r="G34" i="13"/>
  <c r="G69" i="13"/>
  <c r="G104" i="13"/>
  <c r="G33" i="14"/>
  <c r="G19" i="16"/>
  <c r="G19" i="13"/>
  <c r="G89" i="13"/>
  <c r="G54" i="13"/>
  <c r="G18" i="14"/>
  <c r="G35" i="16"/>
  <c r="G105" i="13"/>
  <c r="G70" i="13"/>
  <c r="G35" i="13"/>
  <c r="G34" i="14"/>
  <c r="G20" i="16"/>
  <c r="G55" i="13"/>
  <c r="G20" i="13"/>
  <c r="G90" i="13"/>
  <c r="G19" i="14"/>
  <c r="G9" i="16"/>
  <c r="G9" i="13"/>
  <c r="G79" i="13"/>
  <c r="G44" i="13"/>
  <c r="G8" i="14"/>
  <c r="G25" i="16"/>
  <c r="G95" i="13"/>
  <c r="G25" i="13"/>
  <c r="G60" i="13"/>
  <c r="G24" i="14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G48" i="19" l="1"/>
  <c r="G87" i="19"/>
  <c r="G123" i="19"/>
  <c r="G11" i="19"/>
  <c r="G79" i="17"/>
  <c r="G44" i="17"/>
  <c r="G9" i="17"/>
  <c r="G112" i="19"/>
  <c r="G73" i="19"/>
  <c r="G36" i="19"/>
  <c r="G148" i="19"/>
  <c r="G104" i="17"/>
  <c r="G69" i="17"/>
  <c r="G34" i="17"/>
  <c r="G94" i="19"/>
  <c r="G130" i="19"/>
  <c r="G55" i="19"/>
  <c r="G18" i="19"/>
  <c r="G86" i="17"/>
  <c r="G51" i="17"/>
  <c r="G16" i="17"/>
  <c r="G92" i="19"/>
  <c r="G53" i="19"/>
  <c r="G16" i="19"/>
  <c r="G128" i="19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12" i="18" s="1"/>
  <c r="G88" i="19"/>
  <c r="G49" i="19"/>
  <c r="G12" i="19"/>
  <c r="G124" i="19"/>
  <c r="G80" i="17"/>
  <c r="G45" i="17"/>
  <c r="G10" i="17"/>
  <c r="G134" i="19"/>
  <c r="G98" i="19"/>
  <c r="G22" i="19"/>
  <c r="G59" i="19"/>
  <c r="G90" i="17"/>
  <c r="G55" i="17"/>
  <c r="G20" i="17"/>
  <c r="G96" i="19"/>
  <c r="G57" i="19"/>
  <c r="G20" i="19"/>
  <c r="G132" i="19"/>
  <c r="G88" i="17"/>
  <c r="G53" i="17"/>
  <c r="G18" i="17"/>
  <c r="G109" i="19"/>
  <c r="G70" i="19"/>
  <c r="G33" i="19"/>
  <c r="G145" i="19"/>
  <c r="G101" i="17"/>
  <c r="G66" i="17"/>
  <c r="G31" i="17"/>
  <c r="G52" i="19"/>
  <c r="G91" i="19"/>
  <c r="G127" i="19"/>
  <c r="G15" i="19"/>
  <c r="G83" i="17"/>
  <c r="G48" i="17"/>
  <c r="G13" i="17"/>
  <c r="G72" i="19"/>
  <c r="G111" i="19"/>
  <c r="G35" i="19"/>
  <c r="G147" i="19"/>
  <c r="G103" i="17"/>
  <c r="G68" i="17"/>
  <c r="G33" i="17"/>
  <c r="G105" i="19"/>
  <c r="G29" i="19"/>
  <c r="G141" i="19"/>
  <c r="G66" i="19"/>
  <c r="G97" i="17"/>
  <c r="G62" i="17"/>
  <c r="G27" i="17"/>
  <c r="G68" i="19"/>
  <c r="G107" i="19"/>
  <c r="G143" i="19"/>
  <c r="G100" i="18" s="1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92" i="18" s="1"/>
  <c r="G56" i="17"/>
  <c r="G21" i="17"/>
  <c r="G93" i="19"/>
  <c r="G54" i="19"/>
  <c r="G17" i="19"/>
  <c r="G129" i="19"/>
  <c r="G85" i="17"/>
  <c r="G50" i="17"/>
  <c r="G51" i="18" s="1"/>
  <c r="G15" i="17"/>
  <c r="G102" i="19"/>
  <c r="G138" i="19"/>
  <c r="G63" i="19"/>
  <c r="G26" i="19"/>
  <c r="G94" i="17"/>
  <c r="G59" i="17"/>
  <c r="G24" i="17"/>
  <c r="G56" i="19"/>
  <c r="G95" i="19"/>
  <c r="G19" i="19"/>
  <c r="G131" i="19"/>
  <c r="G87" i="17"/>
  <c r="G52" i="17"/>
  <c r="G17" i="17"/>
  <c r="G89" i="19"/>
  <c r="G13" i="19"/>
  <c r="G125" i="19"/>
  <c r="G50" i="19"/>
  <c r="G81" i="17"/>
  <c r="G82" i="18" s="1"/>
  <c r="G46" i="17"/>
  <c r="G11" i="17"/>
  <c r="G86" i="19"/>
  <c r="G122" i="19"/>
  <c r="G44" i="18" s="1"/>
  <c r="G47" i="19"/>
  <c r="G10" i="19"/>
  <c r="G78" i="17"/>
  <c r="G43" i="17"/>
  <c r="G8" i="17"/>
  <c r="G64" i="19"/>
  <c r="G103" i="19"/>
  <c r="G139" i="19"/>
  <c r="G96" i="18" s="1"/>
  <c r="G27" i="19"/>
  <c r="G95" i="17"/>
  <c r="G60" i="17"/>
  <c r="G25" i="17"/>
  <c r="G97" i="19"/>
  <c r="G21" i="19"/>
  <c r="G133" i="19"/>
  <c r="G58" i="19"/>
  <c r="G89" i="17"/>
  <c r="G54" i="17"/>
  <c r="G19" i="17"/>
  <c r="G110" i="19"/>
  <c r="G146" i="19"/>
  <c r="G71" i="19"/>
  <c r="G34" i="19"/>
  <c r="G102" i="17"/>
  <c r="G103" i="18" s="1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93" i="17"/>
  <c r="G58" i="17"/>
  <c r="G23" i="17"/>
  <c r="G23" i="18" s="1"/>
  <c r="G142" i="19"/>
  <c r="G67" i="19"/>
  <c r="G106" i="19"/>
  <c r="G30" i="19"/>
  <c r="G98" i="17"/>
  <c r="G63" i="17"/>
  <c r="G28" i="17"/>
  <c r="G104" i="19"/>
  <c r="G65" i="19"/>
  <c r="G28" i="19"/>
  <c r="G140" i="19"/>
  <c r="G96" i="17"/>
  <c r="G97" i="18" s="1"/>
  <c r="G61" i="17"/>
  <c r="G26" i="17"/>
  <c r="G121" i="19"/>
  <c r="G46" i="19"/>
  <c r="G85" i="19"/>
  <c r="G9" i="19"/>
  <c r="G77" i="17"/>
  <c r="G42" i="17"/>
  <c r="G43" i="18" s="1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83" i="18"/>
  <c r="G48" i="18"/>
  <c r="G47" i="18"/>
  <c r="G11" i="18"/>
  <c r="G62" i="18"/>
  <c r="G26" i="18"/>
  <c r="G29" i="18"/>
  <c r="G84" i="18"/>
  <c r="G49" i="18"/>
  <c r="G13" i="18"/>
  <c r="G79" i="18"/>
  <c r="G57" i="18"/>
  <c r="G21" i="18"/>
  <c r="G86" i="18"/>
  <c r="G15" i="18"/>
  <c r="G85" i="18"/>
  <c r="G50" i="18"/>
  <c r="G14" i="18"/>
  <c r="G93" i="18"/>
  <c r="G58" i="18"/>
  <c r="G22" i="18"/>
  <c r="G61" i="18"/>
  <c r="G80" i="18"/>
  <c r="G45" i="18"/>
  <c r="G9" i="18"/>
  <c r="G91" i="18"/>
  <c r="G56" i="18"/>
  <c r="G20" i="18"/>
  <c r="G55" i="18"/>
  <c r="G90" i="18"/>
  <c r="G19" i="18"/>
  <c r="G89" i="18"/>
  <c r="G54" i="18"/>
  <c r="G18" i="18"/>
  <c r="G68" i="18"/>
  <c r="G32" i="18"/>
  <c r="G104" i="18"/>
  <c r="G69" i="18"/>
  <c r="G33" i="18"/>
  <c r="G71" i="18"/>
  <c r="G106" i="18"/>
  <c r="G35" i="18"/>
  <c r="G99" i="18"/>
  <c r="G64" i="18"/>
  <c r="G28" i="18"/>
  <c r="G78" i="18"/>
  <c r="G7" i="18"/>
  <c r="G87" i="18"/>
  <c r="G52" i="18"/>
  <c r="G16" i="18"/>
  <c r="G67" i="18"/>
  <c r="G102" i="18"/>
  <c r="G31" i="18"/>
  <c r="G101" i="18"/>
  <c r="G66" i="18"/>
  <c r="G30" i="18"/>
  <c r="G105" i="18"/>
  <c r="G70" i="18"/>
  <c r="G34" i="18"/>
  <c r="G88" i="18"/>
  <c r="G53" i="18"/>
  <c r="G17" i="18"/>
  <c r="G63" i="18"/>
  <c r="G98" i="18"/>
  <c r="G27" i="18"/>
  <c r="G81" i="18"/>
  <c r="G46" i="18"/>
  <c r="G10" i="18"/>
  <c r="G95" i="18"/>
  <c r="G60" i="18"/>
  <c r="G24" i="18"/>
  <c r="G59" i="18"/>
  <c r="G94" i="18"/>
  <c r="G8" i="18" l="1"/>
  <c r="G65" i="18"/>
  <c r="G25" i="18"/>
</calcChain>
</file>

<file path=xl/sharedStrings.xml><?xml version="1.0" encoding="utf-8"?>
<sst xmlns="http://schemas.openxmlformats.org/spreadsheetml/2006/main" count="767" uniqueCount="212">
  <si>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</si>
  <si>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</si>
  <si>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</si>
  <si>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</si>
  <si>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</si>
  <si>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</si>
  <si>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</si>
  <si>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</si>
  <si>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</si>
  <si>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</si>
  <si>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</si>
  <si>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</si>
  <si>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</si>
  <si>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</si>
  <si>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</si>
  <si>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</si>
  <si>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</si>
  <si>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</si>
  <si>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</si>
  <si>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</si>
  <si>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</si>
  <si>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</si>
  <si>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</si>
  <si>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</si>
  <si>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</si>
  <si>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</si>
  <si>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</si>
  <si>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</si>
  <si>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</si>
  <si>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</si>
  <si>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</si>
  <si>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</si>
  <si>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</si>
  <si>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</si>
  <si>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</si>
  <si>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</si>
  <si>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</si>
  <si>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</si>
  <si>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</si>
  <si>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</si>
  <si>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</si>
  <si>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</si>
  <si>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</si>
  <si>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</si>
  <si>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</si>
  <si>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</si>
  <si>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</si>
  <si>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</si>
  <si>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</si>
  <si>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</si>
  <si>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</si>
  <si>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anderes Projekt</t>
  </si>
  <si>
    <t>LULEA</t>
  </si>
  <si>
    <t>SWEDEN</t>
  </si>
  <si>
    <t>OXELOESUND</t>
  </si>
  <si>
    <t>AVILES</t>
  </si>
  <si>
    <t>SPAIN</t>
  </si>
  <si>
    <t>KRAKOW</t>
  </si>
  <si>
    <t>POLAND</t>
  </si>
  <si>
    <t>SCUNTHORPE</t>
  </si>
  <si>
    <t>UNITED KINGDOM</t>
  </si>
  <si>
    <t>DUISBURG-BRUCKHAUSEN</t>
  </si>
  <si>
    <t>GERMANY</t>
  </si>
  <si>
    <t>IJMUIDEN</t>
  </si>
  <si>
    <t>NETHERLANDS</t>
  </si>
  <si>
    <t>KOSICE</t>
  </si>
  <si>
    <t>SLOVAKIA</t>
  </si>
  <si>
    <t>GALATI</t>
  </si>
  <si>
    <t>ROMANIA</t>
  </si>
  <si>
    <t>DUNAUIJVAROS</t>
  </si>
  <si>
    <t>HUNGARIA</t>
  </si>
  <si>
    <t>VOELKLINGEN</t>
  </si>
  <si>
    <t>TARANTO</t>
  </si>
  <si>
    <t>ITALY</t>
  </si>
  <si>
    <t>GIJON</t>
  </si>
  <si>
    <t>DABROWA GORNICZA</t>
  </si>
  <si>
    <t>PORT TALBOT</t>
  </si>
  <si>
    <t>BREMEN</t>
  </si>
  <si>
    <t>DUISBURG</t>
  </si>
  <si>
    <t>DILLINGEN</t>
  </si>
  <si>
    <t>SALZGITTER</t>
  </si>
  <si>
    <t>DUISBURG-BEECKERWERTH</t>
  </si>
  <si>
    <t>DUISBURG-HUCKINGEN</t>
  </si>
  <si>
    <t>FOS-SUR-MER</t>
  </si>
  <si>
    <t>FRANCE</t>
  </si>
  <si>
    <t>DUNKERQUE</t>
  </si>
  <si>
    <t>EISENHUETTENSTADT</t>
  </si>
  <si>
    <t>LINZ</t>
  </si>
  <si>
    <t>AUSTRIA</t>
  </si>
  <si>
    <t>TRINEC</t>
  </si>
  <si>
    <t>CZECH REPUBLIC</t>
  </si>
  <si>
    <t>GHENT</t>
  </si>
  <si>
    <t>BELGIUM</t>
  </si>
  <si>
    <t>RAAHE</t>
  </si>
  <si>
    <t>FINLAND</t>
  </si>
  <si>
    <t>DONAWITZ</t>
  </si>
  <si>
    <t>Erneuerbare_Brennstoffe</t>
  </si>
  <si>
    <t>Kohlen</t>
  </si>
  <si>
    <t>Primaerstahl</t>
  </si>
  <si>
    <t>-</t>
  </si>
  <si>
    <t>Fuel</t>
  </si>
  <si>
    <t>Electricity_Purchased</t>
  </si>
  <si>
    <t>Stee-Ste-NG_DRI_EAF</t>
  </si>
  <si>
    <t>Summe</t>
  </si>
  <si>
    <t>Theoretical</t>
  </si>
  <si>
    <t>Natural_Gas</t>
  </si>
  <si>
    <t>PCI_Coal</t>
  </si>
  <si>
    <t>Stee-Ste-H2_DRI_EAF</t>
  </si>
  <si>
    <t>Feedstock</t>
  </si>
  <si>
    <t>Hydrogen</t>
  </si>
  <si>
    <t>Export</t>
  </si>
  <si>
    <t>Produced_gases</t>
  </si>
  <si>
    <t>Stee-Ste-BF_BOF</t>
  </si>
  <si>
    <t xml:space="preserve">Summe </t>
  </si>
  <si>
    <t>Steam</t>
  </si>
  <si>
    <t>Electricity_Self-Produced</t>
  </si>
  <si>
    <t>Coking_Coal</t>
  </si>
  <si>
    <t xml:space="preserve">prozentuale Werte </t>
  </si>
  <si>
    <t>https://de.statista.com/statistik/daten/studie/502604/umfrage/rohstahlerzeugung-in-europa-nach-qualitaet/#:~:text=Die%20Statistik%20zeigt%20die%20Rohstahlerzeugung%20in%20Europa%20nach,erzeugt%2C%20davon%20waren%20rund%20125%20Millionen%20Tonnen%20unlegiert.</t>
  </si>
  <si>
    <t>https://de.statista.com/statistik/daten/studie/241072/umfrage/stahlschrottverbrauch-in-der-eu/</t>
  </si>
  <si>
    <t>eigene Kalkulation</t>
  </si>
  <si>
    <t>Steigerung zu 2019</t>
  </si>
  <si>
    <t>Energie pro Energieträger [%]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</si>
  <si>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</si>
  <si>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</si>
  <si>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</si>
  <si>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</si>
  <si>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</si>
  <si>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</si>
  <si>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Kohle (und anderen Brennstoffen der BOF Route)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</si>
  <si>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</si>
  <si>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</si>
  <si>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</si>
  <si>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</si>
  <si>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</si>
  <si>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</si>
  <si>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</si>
  <si>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</si>
  <si>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</si>
  <si>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</si>
  <si>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</si>
  <si>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</si>
  <si>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</si>
  <si>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</si>
  <si>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</si>
  <si>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</si>
  <si>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</si>
  <si>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</si>
  <si>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</si>
  <si>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</si>
  <si>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</si>
  <si>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</si>
  <si>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</si>
  <si>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</si>
  <si>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</si>
  <si>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</si>
  <si>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</si>
  <si>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</si>
  <si>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</si>
  <si>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</si>
  <si>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</si>
  <si>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</si>
  <si>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</si>
  <si>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</si>
  <si>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</si>
  <si>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</si>
  <si>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</si>
  <si>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</si>
  <si>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</si>
  <si>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</si>
  <si>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</si>
  <si>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</si>
  <si>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</si>
  <si>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</si>
  <si>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</si>
  <si>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</si>
  <si>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</si>
  <si>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</si>
  <si>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</si>
  <si>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 xml:space="preserve"> Anteil der Sekundärstahlproduktion in Europa in 2050</t>
  </si>
  <si>
    <t>Anteil der Sekundärstahlproduktion in Europa in 2019</t>
  </si>
  <si>
    <t>Produktionsmengen der Standorte innerhalb Europas [kt/a]</t>
  </si>
  <si>
    <t>Rohstahlproduktion</t>
  </si>
  <si>
    <t>Rohstahlkapazitaet</t>
  </si>
  <si>
    <t>spezifischer Verbrauch je Energieträger und Herstellungstyp im Prozess [MWh/t]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</si>
  <si>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</si>
  <si>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</si>
  <si>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</si>
  <si>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</si>
  <si>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</si>
  <si>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</si>
  <si>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</si>
  <si>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</si>
  <si>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</si>
  <si>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https://www.worldsteel.org/media-centre/press-releases/2019/worldsteel-short-range-outlook-april-2019.html#:~:text=%20Global%20steel%20demand%20continues%20to%20grow%20in,%20Ends%20%205%20.%20%20More%20</t>
  </si>
  <si>
    <t>https://www.bcg.com/en-cl/publications/2015/metals-mining-sustainability-steel-as-a-model-for-a-sustainable-metal-industry-in-2050</t>
  </si>
  <si>
    <t>2,8Gt 2050</t>
  </si>
  <si>
    <t>1,8Gt 2019</t>
  </si>
  <si>
    <t>Rohstahlproduktion global in 2050</t>
  </si>
  <si>
    <t>*</t>
  </si>
  <si>
    <t>Gesamtenergiebedarf in 2050 je Route und Land bei einer Steigerung der Rohstahlproduktion um 56% zu 2019 [GWh/a]</t>
  </si>
  <si>
    <t>absoluter Energiebedarf an Kohle (und anderen Brennstoffen der BOF Route) je Route und Land in 2050 bei einer Steigerung der Rohstahlproduktion um 56% zu 2019 [GWh/a]</t>
  </si>
  <si>
    <t>absoluter Energiebedarf an Erdgas je Route und Land in 2050 bei einer Steigerung der Rohstahlproduktion um 56% zu 2019 [GWh/a]</t>
  </si>
  <si>
    <t>absoluter Energiebedarf an Strom je Route und Land in 2050 bei einer Steigerung der Rohstahlproduktion um 56% zu 2019 [GWh/a]</t>
  </si>
  <si>
    <t>absoluter Energiebedarf an Wasserstoff je Route und Land in 2050 bei einer Steigerung der Rohstahlproduktion um 56% zu 2019 [GWh/a]</t>
  </si>
  <si>
    <t>Anteil der Sekundärstahlproduktion in 2050 bei einer Steigerung der Rohstahlproduktion um 56% und einer Steigerung der Schrottstahlproduktion um 8% zu 2019 [GWh/a]</t>
  </si>
  <si>
    <t>Anteil der Sekundärstahlproduktion in 2050 bei einer Steigerung der Rohstahlproduktion um 56% und einer Steigerung der Schrottstahlproduktion um 11% zu 2019 [GWh/a]</t>
  </si>
  <si>
    <t>Anteil der Sekundärstahlproduktion in 2050 bei einer Steigerung der Rohstahlproduktion um 56% und einer Steigerung der Schrottstahlproduktion um 14% zu 2019 [GWh/a]</t>
  </si>
  <si>
    <t>Energie-Mehrbedarf an H2 in 2050 je Route und Land bei einer Steigerung der Schrottstahlproduktion von 8% und einer Steigerung der Rohstahlproduktion um 56% zu 2019 [GWh/a]</t>
  </si>
  <si>
    <t>Energie-Mehrbedarf an H2 in 2050 je Route und Land bei einer Steigerung der Schrottstahlproduktion von 11% und einer Steigerung der Rohstahlproduktion um 56% zu 2019 [GWh/a]</t>
  </si>
  <si>
    <t>Energie-Mehrbedarf an H2 in 2050 je Route und Land bei einer Steigerung der Schrottstahlproduktion von 14% und einer Steigerung der Rohstahlproduktion um 56% zu 2019 [GWh/a]</t>
  </si>
  <si>
    <t>Gesamtenergieverbrauch je Land bzw. Standort in 2050 bei gleichbleibender Rohstahlproduktion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</si>
</sst>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12" fillId="2" borderId="6" applyNumberFormat="0" applyAlignment="0">
      <alignment vertical="top"/>
    </xf>
    <xf numFmtId="0" fontId="12" fillId="3" borderId="7" applyNumberFormat="0" applyAlignment="0"/>
    <xf numFmtId="0" fontId="12" fillId="4" borderId="6" applyNumberFormat="0" applyAlignment="0">
      <alignment vertical="top"/>
      <protection locked="0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4" fontId="12" fillId="2" borderId="6" xfId="2" applyNumberFormat="1" applyAlignment="1"/>
    <xf numFmtId="4" fontId="12" fillId="3" borderId="7" xfId="3" applyNumberFormat="1" applyAlignment="1"/>
    <xf numFmtId="0" fontId="12" fillId="4" borderId="6" xfId="4" applyAlignment="1">
      <protection locked="0"/>
    </xf>
    <xf numFmtId="0" fontId="12" fillId="4" borderId="6" xfId="4" applyFont="1" applyAlignment="1">
      <protection locked="0"/>
    </xf>
    <xf numFmtId="0" fontId="3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5" borderId="2" xfId="5" applyBorder="1"/>
    <xf numFmtId="0" fontId="13" fillId="6" borderId="2" xfId="6" applyBorder="1"/>
    <xf numFmtId="0" fontId="13" fillId="6" borderId="1" xfId="6" applyBorder="1"/>
    <xf numFmtId="0" fontId="13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/>
    <xf numFmtId="164" fontId="13" fillId="5" borderId="1" xfId="5" applyNumberFormat="1" applyBorder="1" applyAlignment="1">
      <alignment horizontal="center"/>
    </xf>
    <xf numFmtId="164" fontId="13" fillId="6" borderId="1" xfId="6" applyNumberFormat="1" applyBorder="1" applyAlignment="1">
      <alignment horizontal="center"/>
    </xf>
    <xf numFmtId="164" fontId="13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0" fontId="0" fillId="0" borderId="2" xfId="0" applyBorder="1"/>
    <xf numFmtId="164" fontId="0" fillId="7" borderId="1" xfId="7" applyNumberFormat="1" applyFont="1" applyBorder="1" applyAlignment="1">
      <alignment horizontal="center"/>
    </xf>
    <xf numFmtId="2" fontId="13" fillId="5" borderId="1" xfId="5" applyNumberFormat="1" applyBorder="1" applyAlignment="1">
      <alignment horizontal="center"/>
    </xf>
    <xf numFmtId="2" fontId="13" fillId="6" borderId="1" xfId="6" applyNumberFormat="1" applyBorder="1" applyAlignment="1">
      <alignment horizontal="center"/>
    </xf>
    <xf numFmtId="2" fontId="13" fillId="9" borderId="1" xfId="8" applyNumberFormat="1" applyBorder="1" applyAlignment="1">
      <alignment horizontal="center"/>
    </xf>
    <xf numFmtId="2" fontId="13" fillId="5" borderId="8" xfId="5" applyNumberFormat="1" applyBorder="1" applyAlignment="1">
      <alignment horizontal="center"/>
    </xf>
    <xf numFmtId="2" fontId="13" fillId="11" borderId="1" xfId="10" applyNumberFormat="1" applyBorder="1" applyAlignment="1">
      <alignment horizontal="center"/>
    </xf>
    <xf numFmtId="2" fontId="13" fillId="7" borderId="1" xfId="7" applyNumberFormat="1" applyBorder="1" applyAlignment="1">
      <alignment horizontal="center"/>
    </xf>
    <xf numFmtId="2" fontId="13" fillId="10" borderId="1" xfId="9" applyNumberFormat="1" applyBorder="1" applyAlignment="1">
      <alignment horizontal="center"/>
    </xf>
    <xf numFmtId="0" fontId="1" fillId="0" borderId="0" xfId="0" applyFont="1" applyAlignment="1"/>
    <xf numFmtId="2" fontId="13" fillId="7" borderId="1" xfId="7" applyNumberFormat="1" applyBorder="1" applyAlignment="1"/>
    <xf numFmtId="2" fontId="13" fillId="10" borderId="1" xfId="9" applyNumberFormat="1" applyBorder="1"/>
    <xf numFmtId="2" fontId="13" fillId="6" borderId="1" xfId="6" applyNumberFormat="1" applyBorder="1"/>
    <xf numFmtId="2" fontId="13" fillId="5" borderId="1" xfId="5" applyNumberFormat="1" applyBorder="1"/>
    <xf numFmtId="2" fontId="13" fillId="11" borderId="1" xfId="10" applyNumberFormat="1" applyBorder="1"/>
    <xf numFmtId="0" fontId="13" fillId="10" borderId="2" xfId="9" applyBorder="1"/>
    <xf numFmtId="164" fontId="13" fillId="10" borderId="1" xfId="9" applyNumberFormat="1" applyBorder="1" applyAlignment="1">
      <alignment horizontal="center"/>
    </xf>
    <xf numFmtId="164" fontId="13" fillId="8" borderId="1" xfId="5" applyNumberForma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5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10" borderId="1" xfId="9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11" borderId="1" xfId="10" applyFont="1" applyBorder="1" applyAlignment="1">
      <alignment horizontal="center"/>
    </xf>
    <xf numFmtId="0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</cellXfs>
  <cellStyles count="11">
    <cellStyle name="20 % - Akzent1" xfId="5" builtinId="30"/>
    <cellStyle name="20 % - Akzent2" xfId="6" builtinId="34"/>
    <cellStyle name="20 % - Akzent3" xfId="9" builtinId="38"/>
    <cellStyle name="20 % - Akzent4" xfId="10" builtinId="42"/>
    <cellStyle name="20 % - Akzent6" xfId="7" builtinId="50"/>
    <cellStyle name="40 % - Akzent2" xfId="8" builtinId="35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8</xdr:row>
      <xdr:rowOff>57150</xdr:rowOff>
    </xdr:from>
    <xdr:to>
      <xdr:col>16</xdr:col>
      <xdr:colOff>210392</xdr:colOff>
      <xdr:row>31</xdr:row>
      <xdr:rowOff>10130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1657350"/>
          <a:ext cx="6030167" cy="433448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31</xdr:row>
      <xdr:rowOff>38100</xdr:rowOff>
    </xdr:from>
    <xdr:to>
      <xdr:col>16</xdr:col>
      <xdr:colOff>315201</xdr:colOff>
      <xdr:row>49</xdr:row>
      <xdr:rowOff>86221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6019800"/>
          <a:ext cx="627785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steel.org/media-centre/press-releases/2019/worldsteel-short-range-outlook-april-2019.html" TargetMode="External"/><Relationship Id="rId2" Type="http://schemas.openxmlformats.org/officeDocument/2006/relationships/hyperlink" Target="https://de.statista.com/statistik/daten/studie/241072/umfrage/stahlschrottverbrauch-in-der-eu/" TargetMode="External"/><Relationship Id="rId1" Type="http://schemas.openxmlformats.org/officeDocument/2006/relationships/hyperlink" Target="https://de.statista.com/statistik/daten/studie/502604/umfrage/rohstahlerzeugung-in-europa-nach-qualita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cg.com/en-cl/publications/2015/metals-mining-sustainability-steel-as-a-model-for-a-sustainable-metal-industry-in-20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workbookViewId="0">
      <selection activeCell="H8" sqref="H8"/>
    </sheetView>
  </sheetViews>
  <sheetFormatPr baseColWidth="10" defaultRowHeight="15" x14ac:dyDescent="0.25"/>
  <cols>
    <col min="3" max="3" width="56" style="8" customWidth="1"/>
    <col min="4" max="4" width="37.42578125" style="48" customWidth="1"/>
    <col min="5" max="5" width="11.42578125" style="23"/>
    <col min="6" max="6" width="14.140625" style="23" customWidth="1"/>
  </cols>
  <sheetData>
    <row r="5" spans="3:8" ht="21" x14ac:dyDescent="0.35">
      <c r="C5" s="70" t="s">
        <v>16</v>
      </c>
      <c r="D5" s="70"/>
      <c r="E5" s="70"/>
      <c r="F5" s="70"/>
    </row>
    <row r="7" spans="3:8" s="1" customFormat="1" x14ac:dyDescent="0.25">
      <c r="C7" s="49" t="s">
        <v>17</v>
      </c>
      <c r="D7" s="49" t="s">
        <v>31</v>
      </c>
      <c r="E7" s="24" t="s">
        <v>18</v>
      </c>
      <c r="F7" s="24" t="s">
        <v>3</v>
      </c>
    </row>
    <row r="8" spans="3:8" ht="30" x14ac:dyDescent="0.25">
      <c r="C8" s="7" t="s">
        <v>8</v>
      </c>
      <c r="D8" s="7" t="s">
        <v>21</v>
      </c>
      <c r="E8" s="20">
        <v>2020</v>
      </c>
      <c r="F8" s="18" t="s">
        <v>7</v>
      </c>
      <c r="H8" s="16"/>
    </row>
    <row r="9" spans="3:8" ht="30" x14ac:dyDescent="0.25">
      <c r="C9" s="51" t="s">
        <v>19</v>
      </c>
      <c r="D9" s="50" t="s">
        <v>20</v>
      </c>
      <c r="E9" s="20">
        <v>2018</v>
      </c>
      <c r="F9" s="19" t="s">
        <v>15</v>
      </c>
    </row>
    <row r="10" spans="3:8" ht="45" x14ac:dyDescent="0.25">
      <c r="C10" s="14" t="s">
        <v>40</v>
      </c>
      <c r="D10" s="14" t="s">
        <v>41</v>
      </c>
      <c r="E10" s="12">
        <v>2017</v>
      </c>
      <c r="F10" s="15" t="s">
        <v>29</v>
      </c>
    </row>
    <row r="11" spans="3:8" ht="45" x14ac:dyDescent="0.25">
      <c r="C11" s="7" t="s">
        <v>9</v>
      </c>
      <c r="D11" s="7" t="s">
        <v>33</v>
      </c>
      <c r="E11" s="20">
        <v>2013</v>
      </c>
      <c r="F11" s="19" t="s">
        <v>0</v>
      </c>
    </row>
    <row r="12" spans="3:8" ht="60" x14ac:dyDescent="0.25">
      <c r="C12" s="52" t="s">
        <v>10</v>
      </c>
      <c r="D12" s="11" t="s">
        <v>32</v>
      </c>
      <c r="E12" s="18" t="s">
        <v>30</v>
      </c>
      <c r="F12" s="19" t="s">
        <v>6</v>
      </c>
    </row>
    <row r="13" spans="3:8" ht="30" x14ac:dyDescent="0.25">
      <c r="C13" s="7" t="s">
        <v>11</v>
      </c>
      <c r="D13" s="11" t="s">
        <v>34</v>
      </c>
      <c r="E13" s="20" t="s">
        <v>4</v>
      </c>
      <c r="F13" s="19" t="s">
        <v>2</v>
      </c>
    </row>
    <row r="14" spans="3:8" ht="30" x14ac:dyDescent="0.25">
      <c r="C14" s="7" t="s">
        <v>12</v>
      </c>
      <c r="D14" s="7" t="s">
        <v>35</v>
      </c>
      <c r="E14" s="20">
        <v>2019</v>
      </c>
      <c r="F14" s="25" t="s">
        <v>1</v>
      </c>
    </row>
    <row r="15" spans="3:8" ht="30" x14ac:dyDescent="0.25">
      <c r="C15" s="11" t="s">
        <v>13</v>
      </c>
      <c r="D15" s="7" t="s">
        <v>36</v>
      </c>
      <c r="E15" s="19">
        <v>2014</v>
      </c>
      <c r="F15" s="19" t="s">
        <v>5</v>
      </c>
    </row>
    <row r="16" spans="3:8" ht="30" x14ac:dyDescent="0.25">
      <c r="C16" s="7" t="s">
        <v>14</v>
      </c>
      <c r="D16" s="7" t="s">
        <v>38</v>
      </c>
      <c r="E16" s="19">
        <v>2012</v>
      </c>
      <c r="F16" s="19" t="s">
        <v>37</v>
      </c>
    </row>
    <row r="17" spans="3:6" ht="45" x14ac:dyDescent="0.25">
      <c r="C17" s="53" t="s">
        <v>126</v>
      </c>
      <c r="D17" s="14" t="s">
        <v>127</v>
      </c>
      <c r="E17" s="15">
        <v>2013</v>
      </c>
      <c r="F17" s="19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1"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91" t="s">
        <v>193</v>
      </c>
      <c r="E5" s="91"/>
      <c r="F5" s="91"/>
      <c r="G5" s="91"/>
      <c r="H5" s="91"/>
      <c r="I5" s="91"/>
      <c r="J5" s="91"/>
      <c r="K5" s="70"/>
      <c r="L5" s="70"/>
      <c r="M5" s="70"/>
    </row>
    <row r="7" spans="4:13" ht="15.75" x14ac:dyDescent="0.25">
      <c r="F7" s="100" t="s">
        <v>47</v>
      </c>
      <c r="G7" s="100"/>
      <c r="H7" s="100" t="s">
        <v>43</v>
      </c>
      <c r="I7" s="100"/>
      <c r="J7" s="100"/>
    </row>
    <row r="8" spans="4:13" x14ac:dyDescent="0.25">
      <c r="D8" s="17" t="s">
        <v>123</v>
      </c>
      <c r="E8" s="17" t="s">
        <v>124</v>
      </c>
      <c r="F8" s="84" t="str">
        <f>Studienliste!$F$17</f>
        <v>ISI-05 13</v>
      </c>
      <c r="G8" s="85" t="s">
        <v>51</v>
      </c>
      <c r="H8" s="86" t="str">
        <f>Studienliste!$F$10</f>
        <v>OTTO-01 17</v>
      </c>
      <c r="I8" s="87" t="str">
        <f>Studienliste!$F$8</f>
        <v>TUD-02 20</v>
      </c>
      <c r="J8" s="88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63">
        <f>'Gesamtenergie 2019'!E7*'Energie pro Energieträger'!D$43</f>
        <v>17276.566999999999</v>
      </c>
      <c r="G9" s="69">
        <f>'Gesamtenergie 2019'!F7*'Energie pro Energieträger'!D$41</f>
        <v>20463.979102230842</v>
      </c>
      <c r="H9" s="64">
        <f>'Gesamtenergie 2019'!G7*'Energie pro Energieträger'!E$42</f>
        <v>0</v>
      </c>
      <c r="I9" s="68">
        <f>'Gesamtenergie 2019'!H7*'Energie pro Energieträger'!E$44</f>
        <v>0</v>
      </c>
      <c r="J9" s="67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63">
        <f>'Gesamtenergie 2019'!E8*'Energie pro Energieträger'!D$43</f>
        <v>17276.566999999999</v>
      </c>
      <c r="G10" s="69">
        <f>'Gesamtenergie 2019'!F8*'Energie pro Energieträger'!D$41</f>
        <v>20463.979102230842</v>
      </c>
      <c r="H10" s="64">
        <f>'Gesamtenergie 2019'!G8*'Energie pro Energieträger'!E$42</f>
        <v>0</v>
      </c>
      <c r="I10" s="68">
        <f>'Gesamtenergie 2019'!H8*'Energie pro Energieträger'!E$44</f>
        <v>0</v>
      </c>
      <c r="J10" s="67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63">
        <f>'Gesamtenergie 2019'!E9*'Energie pro Energieträger'!D$43</f>
        <v>24955.55</v>
      </c>
      <c r="G11" s="69">
        <f>'Gesamtenergie 2019'!F9*'Energie pro Energieträger'!D$41</f>
        <v>29559.683569350149</v>
      </c>
      <c r="H11" s="64">
        <f>'Gesamtenergie 2019'!G9*'Energie pro Energieträger'!E$42</f>
        <v>0</v>
      </c>
      <c r="I11" s="68">
        <f>'Gesamtenergie 2019'!H9*'Energie pro Energieträger'!E$44</f>
        <v>0</v>
      </c>
      <c r="J11" s="67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63">
        <f>'Gesamtenergie 2019'!E10*'Energie pro Energieträger'!D$43</f>
        <v>11827.556999999999</v>
      </c>
      <c r="G12" s="69">
        <f>'Gesamtenergie 2019'!F10*'Energie pro Energieträger'!D$41</f>
        <v>14009.662873326868</v>
      </c>
      <c r="H12" s="64">
        <f>'Gesamtenergie 2019'!G10*'Energie pro Energieträger'!E$42</f>
        <v>0</v>
      </c>
      <c r="I12" s="68">
        <f>'Gesamtenergie 2019'!H10*'Energie pro Energieträger'!E$44</f>
        <v>0</v>
      </c>
      <c r="J12" s="67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63">
        <f>'Gesamtenergie 2019'!E11*'Energie pro Energieträger'!D$43</f>
        <v>11905.4</v>
      </c>
      <c r="G13" s="69">
        <f>'Gesamtenergie 2019'!F11*'Energie pro Energieträger'!D$41</f>
        <v>14101.867390882639</v>
      </c>
      <c r="H13" s="64">
        <f>'Gesamtenergie 2019'!G11*'Energie pro Energieträger'!E$42</f>
        <v>0</v>
      </c>
      <c r="I13" s="68">
        <f>'Gesamtenergie 2019'!H11*'Energie pro Energieträger'!E$44</f>
        <v>0</v>
      </c>
      <c r="J13" s="67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63">
        <f>'Gesamtenergie 2019'!E12*'Energie pro Energieträger'!D$43</f>
        <v>17171.25</v>
      </c>
      <c r="G14" s="69">
        <f>'Gesamtenergie 2019'!F12*'Energie pro Energieträger'!D$41</f>
        <v>20339.231813773036</v>
      </c>
      <c r="H14" s="64">
        <f>'Gesamtenergie 2019'!G12*'Energie pro Energieträger'!E$42</f>
        <v>0</v>
      </c>
      <c r="I14" s="68">
        <f>'Gesamtenergie 2019'!H12*'Energie pro Energieträger'!E$44</f>
        <v>0</v>
      </c>
      <c r="J14" s="67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63">
        <f>'Gesamtenergie 2019'!E13*'Energie pro Energieträger'!D$43</f>
        <v>31366.149999999998</v>
      </c>
      <c r="G15" s="69">
        <f>'Gesamtenergie 2019'!F13*'Energie pro Energieträger'!D$41</f>
        <v>37152.996779825415</v>
      </c>
      <c r="H15" s="64">
        <f>'Gesamtenergie 2019'!G13*'Energie pro Energieträger'!E$42</f>
        <v>0</v>
      </c>
      <c r="I15" s="68">
        <f>'Gesamtenergie 2019'!H13*'Energie pro Energieträger'!E$44</f>
        <v>0</v>
      </c>
      <c r="J15" s="67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63">
        <f>'Gesamtenergie 2019'!E14*'Energie pro Energieträger'!D$43</f>
        <v>15110.699999999999</v>
      </c>
      <c r="G16" s="69">
        <f>'Gesamtenergie 2019'!F14*'Energie pro Energieträger'!D$41</f>
        <v>17898.523996120271</v>
      </c>
      <c r="H16" s="64">
        <f>'Gesamtenergie 2019'!G14*'Energie pro Energieträger'!E$42</f>
        <v>0</v>
      </c>
      <c r="I16" s="68">
        <f>'Gesamtenergie 2019'!H14*'Energie pro Energieträger'!E$44</f>
        <v>0</v>
      </c>
      <c r="J16" s="67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63">
        <f>'Gesamtenergie 2019'!E15*'Energie pro Energieträger'!D$43</f>
        <v>12738.777999999998</v>
      </c>
      <c r="G17" s="69">
        <f>'Gesamtenergie 2019'!F15*'Energie pro Energieträger'!D$41</f>
        <v>15088.998108244425</v>
      </c>
      <c r="H17" s="64">
        <f>'Gesamtenergie 2019'!G15*'Energie pro Energieträger'!E$42</f>
        <v>0</v>
      </c>
      <c r="I17" s="68">
        <f>'Gesamtenergie 2019'!H15*'Energie pro Energieträger'!E$44</f>
        <v>0</v>
      </c>
      <c r="J17" s="67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63">
        <f>'Gesamtenergie 2019'!E16*'Energie pro Energieträger'!D$43</f>
        <v>9844.8499999999985</v>
      </c>
      <c r="G18" s="69">
        <f>'Gesamtenergie 2019'!F16*'Energie pro Energieträger'!D$41</f>
        <v>11661.159573229874</v>
      </c>
      <c r="H18" s="64">
        <f>'Gesamtenergie 2019'!G16*'Energie pro Energieträger'!E$42</f>
        <v>0</v>
      </c>
      <c r="I18" s="68">
        <f>'Gesamtenergie 2019'!H16*'Energie pro Energieträger'!E$44</f>
        <v>0</v>
      </c>
      <c r="J18" s="67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63">
        <f>'Gesamtenergie 2019'!E17*'Energie pro Energieträger'!D$43</f>
        <v>22895</v>
      </c>
      <c r="G19" s="69">
        <f>'Gesamtenergie 2019'!F17*'Energie pro Energieträger'!D$41</f>
        <v>27118.97575169738</v>
      </c>
      <c r="H19" s="64">
        <f>'Gesamtenergie 2019'!G17*'Energie pro Energieträger'!E$42</f>
        <v>0</v>
      </c>
      <c r="I19" s="68">
        <f>'Gesamtenergie 2019'!H17*'Energie pro Energieträger'!E$44</f>
        <v>0</v>
      </c>
      <c r="J19" s="67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63">
        <f>'Gesamtenergie 2019'!E18*'Energie pro Energieträger'!D$43</f>
        <v>27474</v>
      </c>
      <c r="G20" s="69">
        <f>'Gesamtenergie 2019'!F18*'Energie pro Energieträger'!D$41</f>
        <v>32542.770902036857</v>
      </c>
      <c r="H20" s="64">
        <f>'Gesamtenergie 2019'!G18*'Energie pro Energieträger'!E$42</f>
        <v>0</v>
      </c>
      <c r="I20" s="68">
        <f>'Gesamtenergie 2019'!H18*'Energie pro Energieträger'!E$44</f>
        <v>0</v>
      </c>
      <c r="J20" s="67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63">
        <f>'Gesamtenergie 2019'!E19*'Energie pro Energieträger'!D$43</f>
        <v>21063.399999999998</v>
      </c>
      <c r="G21" s="69">
        <f>'Gesamtenergie 2019'!F19*'Energie pro Energieträger'!D$41</f>
        <v>24949.457691561591</v>
      </c>
      <c r="H21" s="64">
        <f>'Gesamtenergie 2019'!G19*'Energie pro Energieträger'!E$42</f>
        <v>0</v>
      </c>
      <c r="I21" s="68">
        <f>'Gesamtenergie 2019'!H19*'Energie pro Energieträger'!E$44</f>
        <v>0</v>
      </c>
      <c r="J21" s="67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63">
        <f>'Gesamtenergie 2019'!E20*'Energie pro Energieträger'!D$43</f>
        <v>10687.385999999999</v>
      </c>
      <c r="G22" s="69">
        <f>'Gesamtenergie 2019'!F20*'Energie pro Energieträger'!D$41</f>
        <v>12659.137880892338</v>
      </c>
      <c r="H22" s="64">
        <f>'Gesamtenergie 2019'!G20*'Energie pro Energieträger'!E$42</f>
        <v>0</v>
      </c>
      <c r="I22" s="68">
        <f>'Gesamtenergie 2019'!H20*'Energie pro Energieträger'!E$44</f>
        <v>0</v>
      </c>
      <c r="J22" s="67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63">
        <f>'Gesamtenergie 2019'!E21*'Energie pro Energieträger'!D$43</f>
        <v>5128.4799999999996</v>
      </c>
      <c r="G23" s="69">
        <f>'Gesamtenergie 2019'!F21*'Energie pro Energieträger'!D$41</f>
        <v>6074.6505683802134</v>
      </c>
      <c r="H23" s="64">
        <f>'Gesamtenergie 2019'!G21*'Energie pro Energieträger'!E$42</f>
        <v>0</v>
      </c>
      <c r="I23" s="68">
        <f>'Gesamtenergie 2019'!H21*'Energie pro Energieträger'!E$44</f>
        <v>0</v>
      </c>
      <c r="J23" s="67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63">
        <f>'Gesamtenergie 2019'!E22*'Energie pro Energieträger'!D$43</f>
        <v>27474</v>
      </c>
      <c r="G24" s="69">
        <f>'Gesamtenergie 2019'!F22*'Energie pro Energieträger'!D$41</f>
        <v>32542.770902036857</v>
      </c>
      <c r="H24" s="64">
        <f>'Gesamtenergie 2019'!G22*'Energie pro Energieträger'!E$42</f>
        <v>0</v>
      </c>
      <c r="I24" s="68">
        <f>'Gesamtenergie 2019'!H22*'Energie pro Energieträger'!E$44</f>
        <v>0</v>
      </c>
      <c r="J24" s="67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63">
        <f>'Gesamtenergie 2019'!E23*'Energie pro Energieträger'!D$43</f>
        <v>7326.4</v>
      </c>
      <c r="G25" s="69">
        <f>'Gesamtenergie 2019'!F23*'Energie pro Energieträger'!D$41</f>
        <v>8678.0722405431625</v>
      </c>
      <c r="H25" s="64">
        <f>'Gesamtenergie 2019'!G23*'Energie pro Energieträger'!E$42</f>
        <v>0</v>
      </c>
      <c r="I25" s="68">
        <f>'Gesamtenergie 2019'!H23*'Energie pro Energieträger'!E$44</f>
        <v>0</v>
      </c>
      <c r="J25" s="67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63">
        <f>'Gesamtenergie 2019'!E24*'Energie pro Energieträger'!D$43</f>
        <v>38921.5</v>
      </c>
      <c r="G26" s="69">
        <f>'Gesamtenergie 2019'!F24*'Energie pro Energieträger'!D$41</f>
        <v>46102.258777885545</v>
      </c>
      <c r="H26" s="64">
        <f>'Gesamtenergie 2019'!G24*'Energie pro Energieträger'!E$42</f>
        <v>0</v>
      </c>
      <c r="I26" s="68">
        <f>'Gesamtenergie 2019'!H24*'Energie pro Energieträger'!E$44</f>
        <v>0</v>
      </c>
      <c r="J26" s="67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63">
        <f>'Gesamtenergie 2019'!E25*'Energie pro Energieträger'!D$43</f>
        <v>31205.884999999998</v>
      </c>
      <c r="G27" s="69">
        <f>'Gesamtenergie 2019'!F25*'Energie pro Energieträger'!D$41</f>
        <v>36963.163949563532</v>
      </c>
      <c r="H27" s="64">
        <f>'Gesamtenergie 2019'!G25*'Energie pro Energieträger'!E$42</f>
        <v>0</v>
      </c>
      <c r="I27" s="68">
        <f>'Gesamtenergie 2019'!H25*'Energie pro Energieträger'!E$44</f>
        <v>0</v>
      </c>
      <c r="J27" s="67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63">
        <f>'Gesamtenergie 2019'!E26*'Energie pro Energieträger'!D$43</f>
        <v>12477.775</v>
      </c>
      <c r="G28" s="69">
        <f>'Gesamtenergie 2019'!F26*'Energie pro Energieträger'!D$41</f>
        <v>14779.841784675074</v>
      </c>
      <c r="H28" s="64">
        <f>'Gesamtenergie 2019'!G26*'Energie pro Energieträger'!E$42</f>
        <v>0</v>
      </c>
      <c r="I28" s="68">
        <f>'Gesamtenergie 2019'!H26*'Energie pro Energieträger'!E$44</f>
        <v>0</v>
      </c>
      <c r="J28" s="67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63">
        <f>'Gesamtenergie 2019'!E27*'Energie pro Energieträger'!D$43</f>
        <v>12477.775</v>
      </c>
      <c r="G29" s="69">
        <f>'Gesamtenergie 2019'!F27*'Energie pro Energieträger'!D$41</f>
        <v>14779.841784675074</v>
      </c>
      <c r="H29" s="64">
        <f>'Gesamtenergie 2019'!G27*'Energie pro Energieträger'!E$42</f>
        <v>0</v>
      </c>
      <c r="I29" s="68">
        <f>'Gesamtenergie 2019'!H27*'Energie pro Energieträger'!E$44</f>
        <v>0</v>
      </c>
      <c r="J29" s="67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63">
        <f>'Gesamtenergie 2019'!E28*'Energie pro Energieträger'!D$43</f>
        <v>9386.9499999999989</v>
      </c>
      <c r="G30" s="69">
        <f>'Gesamtenergie 2019'!F28*'Energie pro Energieträger'!D$41</f>
        <v>11118.780058195925</v>
      </c>
      <c r="H30" s="64">
        <f>'Gesamtenergie 2019'!G28*'Energie pro Energieträger'!E$42</f>
        <v>0</v>
      </c>
      <c r="I30" s="68">
        <f>'Gesamtenergie 2019'!H28*'Energie pro Energieträger'!E$44</f>
        <v>0</v>
      </c>
      <c r="J30" s="67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63">
        <f>'Gesamtenergie 2019'!E29*'Energie pro Energieträger'!D$43</f>
        <v>20605.5</v>
      </c>
      <c r="G31" s="69">
        <f>'Gesamtenergie 2019'!F29*'Energie pro Energieträger'!D$41</f>
        <v>24407.078176527644</v>
      </c>
      <c r="H31" s="64">
        <f>'Gesamtenergie 2019'!G29*'Energie pro Energieträger'!E$42</f>
        <v>0</v>
      </c>
      <c r="I31" s="68">
        <f>'Gesamtenergie 2019'!H29*'Energie pro Energieträger'!E$44</f>
        <v>0</v>
      </c>
      <c r="J31" s="67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63">
        <f>'Gesamtenergie 2019'!E30*'Energie pro Energieträger'!D$43</f>
        <v>10875.125</v>
      </c>
      <c r="G32" s="69">
        <f>'Gesamtenergie 2019'!F30*'Energie pro Energieträger'!D$41</f>
        <v>12881.513482056256</v>
      </c>
      <c r="H32" s="64">
        <f>'Gesamtenergie 2019'!G30*'Energie pro Energieträger'!E$42</f>
        <v>0</v>
      </c>
      <c r="I32" s="68">
        <f>'Gesamtenergie 2019'!H30*'Energie pro Energieträger'!E$44</f>
        <v>0</v>
      </c>
      <c r="J32" s="67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63">
        <f>'Gesamtenergie 2019'!E31*'Energie pro Energieträger'!D$43</f>
        <v>10875.125</v>
      </c>
      <c r="G33" s="69">
        <f>'Gesamtenergie 2019'!F31*'Energie pro Energieträger'!D$41</f>
        <v>12881.513482056256</v>
      </c>
      <c r="H33" s="64">
        <f>'Gesamtenergie 2019'!G31*'Energie pro Energieträger'!E$42</f>
        <v>0</v>
      </c>
      <c r="I33" s="68">
        <f>'Gesamtenergie 2019'!H31*'Energie pro Energieträger'!E$44</f>
        <v>0</v>
      </c>
      <c r="J33" s="67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63">
        <f>'Gesamtenergie 2019'!E32*'Energie pro Energieträger'!D$43</f>
        <v>10531.699999999999</v>
      </c>
      <c r="G34" s="69">
        <f>'Gesamtenergie 2019'!F32*'Energie pro Energieträger'!D$41</f>
        <v>12474.728845780795</v>
      </c>
      <c r="H34" s="64">
        <f>'Gesamtenergie 2019'!G32*'Energie pro Energieträger'!E$42</f>
        <v>0</v>
      </c>
      <c r="I34" s="68">
        <f>'Gesamtenergie 2019'!H32*'Energie pro Energieträger'!E$44</f>
        <v>0</v>
      </c>
      <c r="J34" s="67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63">
        <f>'Gesamtenergie 2019'!E33*'Energie pro Energieträger'!D$43</f>
        <v>6868.5</v>
      </c>
      <c r="G35" s="69">
        <f>'Gesamtenergie 2019'!F33*'Energie pro Energieträger'!D$41</f>
        <v>8135.6927255092141</v>
      </c>
      <c r="H35" s="64">
        <f>'Gesamtenergie 2019'!G33*'Energie pro Energieträger'!E$42</f>
        <v>0</v>
      </c>
      <c r="I35" s="68">
        <f>'Gesamtenergie 2019'!H33*'Energie pro Energieträger'!E$44</f>
        <v>0</v>
      </c>
      <c r="J35" s="67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63">
        <f>'Gesamtenergie 2019'!E34*'Energie pro Energieträger'!D$43</f>
        <v>17331.514999999999</v>
      </c>
      <c r="G36" s="69">
        <f>'Gesamtenergie 2019'!F34*'Energie pro Energieträger'!D$41</f>
        <v>20529.064644034919</v>
      </c>
      <c r="H36" s="64">
        <f>'Gesamtenergie 2019'!G34*'Energie pro Energieträger'!E$42</f>
        <v>0</v>
      </c>
      <c r="I36" s="68">
        <f>'Gesamtenergie 2019'!H34*'Energie pro Energieträger'!E$44</f>
        <v>0</v>
      </c>
      <c r="J36" s="67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63">
        <f>'Gesamtenergie 2019'!E35*'Energie pro Energieträger'!D$43</f>
        <v>12821.199999999999</v>
      </c>
      <c r="G37" s="69">
        <f>'Gesamtenergie 2019'!F35*'Energie pro Energieträger'!D$41</f>
        <v>15186.626420950533</v>
      </c>
      <c r="H37" s="64">
        <f>'Gesamtenergie 2019'!G35*'Energie pro Energieträger'!E$42</f>
        <v>0</v>
      </c>
      <c r="I37" s="68">
        <f>'Gesamtenergie 2019'!H35*'Energie pro Energieträger'!E$44</f>
        <v>0</v>
      </c>
      <c r="J37" s="67">
        <f>'Gesamtenergie 2019'!I35*'Energie pro Energieträger'!E$41</f>
        <v>232.56859315255133</v>
      </c>
    </row>
    <row r="42" spans="4:12" ht="21" x14ac:dyDescent="0.35">
      <c r="D42" s="91" t="s">
        <v>128</v>
      </c>
      <c r="E42" s="91"/>
      <c r="F42" s="91"/>
      <c r="G42" s="91"/>
      <c r="H42" s="91"/>
      <c r="I42" s="91"/>
      <c r="J42" s="91"/>
      <c r="K42" s="70"/>
      <c r="L42" s="70"/>
    </row>
    <row r="44" spans="4:12" ht="15.75" x14ac:dyDescent="0.25">
      <c r="F44" s="100" t="s">
        <v>47</v>
      </c>
      <c r="G44" s="100"/>
      <c r="H44" s="100" t="s">
        <v>43</v>
      </c>
      <c r="I44" s="100"/>
      <c r="J44" s="100"/>
    </row>
    <row r="45" spans="4:12" x14ac:dyDescent="0.25">
      <c r="D45" s="17" t="s">
        <v>123</v>
      </c>
      <c r="E45" s="17" t="s">
        <v>124</v>
      </c>
      <c r="F45" s="84" t="str">
        <f>Studienliste!$F$17</f>
        <v>ISI-05 13</v>
      </c>
      <c r="G45" s="85" t="s">
        <v>51</v>
      </c>
      <c r="H45" s="86" t="str">
        <f>Studienliste!$F$10</f>
        <v>OTTO-01 17</v>
      </c>
      <c r="I45" s="87" t="str">
        <f>Studienliste!$F$8</f>
        <v>TUD-02 20</v>
      </c>
      <c r="J45" s="88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63">
        <f>'Gesamtenergie 2019'!E7*'Energie pro Energieträger'!D$47</f>
        <v>0</v>
      </c>
      <c r="G46" s="69">
        <f>'Gesamtenergie 2019'!F7*'Energie pro Energieträger'!D$45</f>
        <v>600.67989776915613</v>
      </c>
      <c r="H46" s="64">
        <f>'Gesamtenergie 2019'!G7*'Energie pro Energieträger'!E$46</f>
        <v>6973.9815384615367</v>
      </c>
      <c r="I46" s="68">
        <f>'Gesamtenergie 2019'!H7*'Energie pro Energieträger'!E$48</f>
        <v>0</v>
      </c>
      <c r="J46" s="67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63">
        <f>'Gesamtenergie 2019'!E8*'Energie pro Energieträger'!D$47</f>
        <v>0</v>
      </c>
      <c r="G47" s="69">
        <f>'Gesamtenergie 2019'!F8*'Energie pro Energieträger'!D$45</f>
        <v>600.67989776915613</v>
      </c>
      <c r="H47" s="64">
        <f>'Gesamtenergie 2019'!G8*'Energie pro Energieträger'!E$46</f>
        <v>6973.9815384615367</v>
      </c>
      <c r="I47" s="68">
        <f>'Gesamtenergie 2019'!H8*'Energie pro Energieträger'!E$48</f>
        <v>0</v>
      </c>
      <c r="J47" s="67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63">
        <f>'Gesamtenergie 2019'!E9*'Energie pro Energieträger'!D$47</f>
        <v>0</v>
      </c>
      <c r="G48" s="69">
        <f>'Gesamtenergie 2019'!F9*'Energie pro Energieträger'!D$45</f>
        <v>867.66643064985453</v>
      </c>
      <c r="H48" s="64">
        <f>'Gesamtenergie 2019'!G9*'Energie pro Energieträger'!E$46</f>
        <v>10073.734265734263</v>
      </c>
      <c r="I48" s="68">
        <f>'Gesamtenergie 2019'!H9*'Energie pro Energieträger'!E$48</f>
        <v>0</v>
      </c>
      <c r="J48" s="67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63">
        <f>'Gesamtenergie 2019'!E10*'Energie pro Energieträger'!D$47</f>
        <v>0</v>
      </c>
      <c r="G49" s="69">
        <f>'Gesamtenergie 2019'!F10*'Energie pro Energieträger'!D$45</f>
        <v>411.22612667313285</v>
      </c>
      <c r="H49" s="64">
        <f>'Gesamtenergie 2019'!G10*'Energie pro Energieträger'!E$46</f>
        <v>4774.3955244755234</v>
      </c>
      <c r="I49" s="68">
        <f>'Gesamtenergie 2019'!H10*'Energie pro Energieträger'!E$48</f>
        <v>0</v>
      </c>
      <c r="J49" s="67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63">
        <f>'Gesamtenergie 2019'!E11*'Energie pro Energieträger'!D$47</f>
        <v>0</v>
      </c>
      <c r="G50" s="69">
        <f>'Gesamtenergie 2019'!F11*'Energie pro Energieträger'!D$45</f>
        <v>413.93260911736178</v>
      </c>
      <c r="H50" s="64">
        <f>'Gesamtenergie 2019'!G11*'Energie pro Energieträger'!E$46</f>
        <v>4805.8181818181811</v>
      </c>
      <c r="I50" s="68">
        <f>'Gesamtenergie 2019'!H11*'Energie pro Energieträger'!E$48</f>
        <v>0</v>
      </c>
      <c r="J50" s="67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63">
        <f>'Gesamtenergie 2019'!E12*'Energie pro Energieträger'!D$47</f>
        <v>0</v>
      </c>
      <c r="G51" s="69">
        <f>'Gesamtenergie 2019'!F12*'Energie pro Energieträger'!D$45</f>
        <v>597.01818622696408</v>
      </c>
      <c r="H51" s="64">
        <f>'Gesamtenergie 2019'!G12*'Energie pro Energieträger'!E$46</f>
        <v>6931.4685314685312</v>
      </c>
      <c r="I51" s="68">
        <f>'Gesamtenergie 2019'!H12*'Energie pro Energieträger'!E$48</f>
        <v>0</v>
      </c>
      <c r="J51" s="67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63">
        <f>'Gesamtenergie 2019'!E13*'Energie pro Energieträger'!D$47</f>
        <v>0</v>
      </c>
      <c r="G52" s="69">
        <f>'Gesamtenergie 2019'!F13*'Energie pro Energieträger'!D$45</f>
        <v>1090.5532201745878</v>
      </c>
      <c r="H52" s="64">
        <f>'Gesamtenergie 2019'!G13*'Energie pro Energieträger'!E$46</f>
        <v>12661.482517482515</v>
      </c>
      <c r="I52" s="68">
        <f>'Gesamtenergie 2019'!H13*'Energie pro Energieträger'!E$48</f>
        <v>0</v>
      </c>
      <c r="J52" s="67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63">
        <f>'Gesamtenergie 2019'!E14*'Energie pro Energieträger'!D$47</f>
        <v>0</v>
      </c>
      <c r="G53" s="69">
        <f>'Gesamtenergie 2019'!F14*'Energie pro Energieträger'!D$45</f>
        <v>525.37600387972839</v>
      </c>
      <c r="H53" s="64">
        <f>'Gesamtenergie 2019'!G14*'Energie pro Energieträger'!E$46</f>
        <v>6099.6923076923067</v>
      </c>
      <c r="I53" s="68">
        <f>'Gesamtenergie 2019'!H14*'Energie pro Energieträger'!E$48</f>
        <v>0</v>
      </c>
      <c r="J53" s="67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63">
        <f>'Gesamtenergie 2019'!E15*'Energie pro Energieträger'!D$47</f>
        <v>0</v>
      </c>
      <c r="G54" s="69">
        <f>'Gesamtenergie 2019'!F15*'Energie pro Energieträger'!D$45</f>
        <v>442.90789175557711</v>
      </c>
      <c r="H54" s="64">
        <f>'Gesamtenergie 2019'!G15*'Energie pro Energieträger'!E$46</f>
        <v>5142.2254545454534</v>
      </c>
      <c r="I54" s="68">
        <f>'Gesamtenergie 2019'!H15*'Energie pro Energieträger'!E$48</f>
        <v>0</v>
      </c>
      <c r="J54" s="67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63">
        <f>'Gesamtenergie 2019'!E16*'Energie pro Energieträger'!D$47</f>
        <v>0</v>
      </c>
      <c r="G55" s="69">
        <f>'Gesamtenergie 2019'!F16*'Energie pro Energieträger'!D$45</f>
        <v>342.29042677012609</v>
      </c>
      <c r="H55" s="64">
        <f>'Gesamtenergie 2019'!G16*'Energie pro Energieträger'!E$46</f>
        <v>3974.0419580419571</v>
      </c>
      <c r="I55" s="68">
        <f>'Gesamtenergie 2019'!H16*'Energie pro Energieträger'!E$48</f>
        <v>0</v>
      </c>
      <c r="J55" s="67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63">
        <f>'Gesamtenergie 2019'!E17*'Energie pro Energieträger'!D$47</f>
        <v>0</v>
      </c>
      <c r="G56" s="69">
        <f>'Gesamtenergie 2019'!F17*'Energie pro Energieträger'!D$45</f>
        <v>796.02424830261873</v>
      </c>
      <c r="H56" s="64">
        <f>'Gesamtenergie 2019'!G17*'Energie pro Energieträger'!E$46</f>
        <v>9241.9580419580398</v>
      </c>
      <c r="I56" s="68">
        <f>'Gesamtenergie 2019'!H17*'Energie pro Energieträger'!E$48</f>
        <v>0</v>
      </c>
      <c r="J56" s="67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63">
        <f>'Gesamtenergie 2019'!E18*'Energie pro Energieträger'!D$47</f>
        <v>0</v>
      </c>
      <c r="G57" s="69">
        <f>'Gesamtenergie 2019'!F18*'Energie pro Energieträger'!D$45</f>
        <v>955.22909796314252</v>
      </c>
      <c r="H57" s="64">
        <f>'Gesamtenergie 2019'!G18*'Energie pro Energieträger'!E$46</f>
        <v>11090.349650349648</v>
      </c>
      <c r="I57" s="68">
        <f>'Gesamtenergie 2019'!H18*'Energie pro Energieträger'!E$48</f>
        <v>0</v>
      </c>
      <c r="J57" s="67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63">
        <f>'Gesamtenergie 2019'!E19*'Energie pro Energieträger'!D$47</f>
        <v>0</v>
      </c>
      <c r="G58" s="69">
        <f>'Gesamtenergie 2019'!F19*'Energie pro Energieträger'!D$45</f>
        <v>732.34230843840919</v>
      </c>
      <c r="H58" s="64">
        <f>'Gesamtenergie 2019'!G19*'Energie pro Energieträger'!E$46</f>
        <v>8502.6013986013968</v>
      </c>
      <c r="I58" s="68">
        <f>'Gesamtenergie 2019'!H19*'Energie pro Energieträger'!E$48</f>
        <v>0</v>
      </c>
      <c r="J58" s="67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63">
        <f>'Gesamtenergie 2019'!E20*'Energie pro Energieträger'!D$47</f>
        <v>0</v>
      </c>
      <c r="G59" s="69">
        <f>'Gesamtenergie 2019'!F20*'Energie pro Energieträger'!D$45</f>
        <v>371.58411910766245</v>
      </c>
      <c r="H59" s="64">
        <f>'Gesamtenergie 2019'!G20*'Energie pro Energieträger'!E$46</f>
        <v>4314.1460139860137</v>
      </c>
      <c r="I59" s="68">
        <f>'Gesamtenergie 2019'!H20*'Energie pro Energieträger'!E$48</f>
        <v>0</v>
      </c>
      <c r="J59" s="67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63">
        <f>'Gesamtenergie 2019'!E21*'Energie pro Energieträger'!D$47</f>
        <v>0</v>
      </c>
      <c r="G60" s="69">
        <f>'Gesamtenergie 2019'!F21*'Energie pro Energieträger'!D$45</f>
        <v>178.30943161978661</v>
      </c>
      <c r="H60" s="64">
        <f>'Gesamtenergie 2019'!G21*'Energie pro Energieträger'!E$46</f>
        <v>2070.1986013986011</v>
      </c>
      <c r="I60" s="68">
        <f>'Gesamtenergie 2019'!H21*'Energie pro Energieträger'!E$48</f>
        <v>0</v>
      </c>
      <c r="J60" s="67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63">
        <f>'Gesamtenergie 2019'!E22*'Energie pro Energieträger'!D$47</f>
        <v>0</v>
      </c>
      <c r="G61" s="69">
        <f>'Gesamtenergie 2019'!F22*'Energie pro Energieträger'!D$45</f>
        <v>955.22909796314252</v>
      </c>
      <c r="H61" s="64">
        <f>'Gesamtenergie 2019'!G22*'Energie pro Energieträger'!E$46</f>
        <v>11090.349650349648</v>
      </c>
      <c r="I61" s="68">
        <f>'Gesamtenergie 2019'!H22*'Energie pro Energieträger'!E$48</f>
        <v>0</v>
      </c>
      <c r="J61" s="67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63">
        <f>'Gesamtenergie 2019'!E23*'Energie pro Energieträger'!D$47</f>
        <v>0</v>
      </c>
      <c r="G62" s="69">
        <f>'Gesamtenergie 2019'!F23*'Energie pro Energieträger'!D$45</f>
        <v>254.72775945683804</v>
      </c>
      <c r="H62" s="64">
        <f>'Gesamtenergie 2019'!G23*'Energie pro Energieträger'!E$46</f>
        <v>2957.4265734265728</v>
      </c>
      <c r="I62" s="68">
        <f>'Gesamtenergie 2019'!H23*'Energie pro Energieträger'!E$48</f>
        <v>0</v>
      </c>
      <c r="J62" s="67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63">
        <f>'Gesamtenergie 2019'!E24*'Energie pro Energieträger'!D$47</f>
        <v>0</v>
      </c>
      <c r="G63" s="69">
        <f>'Gesamtenergie 2019'!F24*'Energie pro Energieträger'!D$45</f>
        <v>1353.2412221144518</v>
      </c>
      <c r="H63" s="64">
        <f>'Gesamtenergie 2019'!G24*'Energie pro Energieträger'!E$46</f>
        <v>15711.328671328667</v>
      </c>
      <c r="I63" s="68">
        <f>'Gesamtenergie 2019'!H24*'Energie pro Energieträger'!E$48</f>
        <v>0</v>
      </c>
      <c r="J63" s="67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63">
        <f>'Gesamtenergie 2019'!E25*'Energie pro Energieträger'!D$47</f>
        <v>0</v>
      </c>
      <c r="G64" s="69">
        <f>'Gesamtenergie 2019'!F25*'Energie pro Energieträger'!D$45</f>
        <v>1084.9810504364696</v>
      </c>
      <c r="H64" s="64">
        <f>'Gesamtenergie 2019'!G25*'Energie pro Energieträger'!E$46</f>
        <v>12596.78881118881</v>
      </c>
      <c r="I64" s="68">
        <f>'Gesamtenergie 2019'!H25*'Energie pro Energieträger'!E$48</f>
        <v>0</v>
      </c>
      <c r="J64" s="67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63">
        <f>'Gesamtenergie 2019'!E26*'Energie pro Energieträger'!D$47</f>
        <v>0</v>
      </c>
      <c r="G65" s="69">
        <f>'Gesamtenergie 2019'!F26*'Energie pro Energieträger'!D$45</f>
        <v>433.83321532492727</v>
      </c>
      <c r="H65" s="64">
        <f>'Gesamtenergie 2019'!G26*'Energie pro Energieträger'!E$46</f>
        <v>5036.8671328671317</v>
      </c>
      <c r="I65" s="68">
        <f>'Gesamtenergie 2019'!H26*'Energie pro Energieträger'!E$48</f>
        <v>0</v>
      </c>
      <c r="J65" s="67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63">
        <f>'Gesamtenergie 2019'!E27*'Energie pro Energieträger'!D$47</f>
        <v>0</v>
      </c>
      <c r="G66" s="69">
        <f>'Gesamtenergie 2019'!F27*'Energie pro Energieträger'!D$45</f>
        <v>433.83321532492727</v>
      </c>
      <c r="H66" s="64">
        <f>'Gesamtenergie 2019'!G27*'Energie pro Energieträger'!E$46</f>
        <v>5036.8671328671317</v>
      </c>
      <c r="I66" s="68">
        <f>'Gesamtenergie 2019'!H27*'Energie pro Energieträger'!E$48</f>
        <v>0</v>
      </c>
      <c r="J66" s="67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63">
        <f>'Gesamtenergie 2019'!E28*'Energie pro Energieträger'!D$47</f>
        <v>0</v>
      </c>
      <c r="G67" s="69">
        <f>'Gesamtenergie 2019'!F28*'Energie pro Energieträger'!D$45</f>
        <v>326.36994180407368</v>
      </c>
      <c r="H67" s="64">
        <f>'Gesamtenergie 2019'!G28*'Energie pro Energieträger'!E$46</f>
        <v>3789.2027972027963</v>
      </c>
      <c r="I67" s="68">
        <f>'Gesamtenergie 2019'!H28*'Energie pro Energieträger'!E$48</f>
        <v>0</v>
      </c>
      <c r="J67" s="67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63">
        <f>'Gesamtenergie 2019'!E29*'Energie pro Energieträger'!D$47</f>
        <v>0</v>
      </c>
      <c r="G68" s="69">
        <f>'Gesamtenergie 2019'!F29*'Energie pro Energieträger'!D$45</f>
        <v>716.42182347235689</v>
      </c>
      <c r="H68" s="64">
        <f>'Gesamtenergie 2019'!G29*'Energie pro Energieträger'!E$46</f>
        <v>8317.7622377622356</v>
      </c>
      <c r="I68" s="68">
        <f>'Gesamtenergie 2019'!H29*'Energie pro Energieträger'!E$48</f>
        <v>0</v>
      </c>
      <c r="J68" s="67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63">
        <f>'Gesamtenergie 2019'!E30*'Energie pro Energieträger'!D$47</f>
        <v>0</v>
      </c>
      <c r="G69" s="69">
        <f>'Gesamtenergie 2019'!F30*'Energie pro Energieträger'!D$45</f>
        <v>378.11151794374393</v>
      </c>
      <c r="H69" s="64">
        <f>'Gesamtenergie 2019'!G30*'Energie pro Energieträger'!E$46</f>
        <v>4389.9300699300684</v>
      </c>
      <c r="I69" s="68">
        <f>'Gesamtenergie 2019'!H30*'Energie pro Energieträger'!E$48</f>
        <v>0</v>
      </c>
      <c r="J69" s="67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63">
        <f>'Gesamtenergie 2019'!E31*'Energie pro Energieträger'!D$47</f>
        <v>0</v>
      </c>
      <c r="G70" s="69">
        <f>'Gesamtenergie 2019'!F31*'Energie pro Energieträger'!D$45</f>
        <v>378.11151794374393</v>
      </c>
      <c r="H70" s="64">
        <f>'Gesamtenergie 2019'!G31*'Energie pro Energieträger'!E$46</f>
        <v>4389.9300699300684</v>
      </c>
      <c r="I70" s="68">
        <f>'Gesamtenergie 2019'!H31*'Energie pro Energieträger'!E$48</f>
        <v>0</v>
      </c>
      <c r="J70" s="67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63">
        <f>'Gesamtenergie 2019'!E32*'Energie pro Energieträger'!D$47</f>
        <v>0</v>
      </c>
      <c r="G71" s="69">
        <f>'Gesamtenergie 2019'!F32*'Energie pro Energieträger'!D$45</f>
        <v>366.1711542192046</v>
      </c>
      <c r="H71" s="64">
        <f>'Gesamtenergie 2019'!G32*'Energie pro Energieträger'!E$46</f>
        <v>4251.3006993006984</v>
      </c>
      <c r="I71" s="68">
        <f>'Gesamtenergie 2019'!H32*'Energie pro Energieträger'!E$48</f>
        <v>0</v>
      </c>
      <c r="J71" s="67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63">
        <f>'Gesamtenergie 2019'!E33*'Energie pro Energieträger'!D$47</f>
        <v>0</v>
      </c>
      <c r="G72" s="69">
        <f>'Gesamtenergie 2019'!F33*'Energie pro Energieträger'!D$45</f>
        <v>238.80727449078563</v>
      </c>
      <c r="H72" s="64">
        <f>'Gesamtenergie 2019'!G33*'Energie pro Energieträger'!E$46</f>
        <v>2772.587412587412</v>
      </c>
      <c r="I72" s="68">
        <f>'Gesamtenergie 2019'!H33*'Energie pro Energieträger'!E$48</f>
        <v>0</v>
      </c>
      <c r="J72" s="67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63">
        <f>'Gesamtenergie 2019'!E34*'Energie pro Energieträger'!D$47</f>
        <v>0</v>
      </c>
      <c r="G73" s="69">
        <f>'Gesamtenergie 2019'!F34*'Energie pro Energieträger'!D$45</f>
        <v>602.59035596508249</v>
      </c>
      <c r="H73" s="64">
        <f>'Gesamtenergie 2019'!G34*'Energie pro Energieträger'!E$46</f>
        <v>6996.1622377622371</v>
      </c>
      <c r="I73" s="68">
        <f>'Gesamtenergie 2019'!H34*'Energie pro Energieträger'!E$48</f>
        <v>0</v>
      </c>
      <c r="J73" s="67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63">
        <f>'Gesamtenergie 2019'!E35*'Energie pro Energieträger'!D$47</f>
        <v>0</v>
      </c>
      <c r="G74" s="69">
        <f>'Gesamtenergie 2019'!F35*'Energie pro Energieträger'!D$45</f>
        <v>445.77357904946649</v>
      </c>
      <c r="H74" s="64">
        <f>'Gesamtenergie 2019'!G35*'Energie pro Energieträger'!E$46</f>
        <v>5175.4965034965026</v>
      </c>
      <c r="I74" s="68">
        <f>'Gesamtenergie 2019'!H35*'Energie pro Energieträger'!E$48</f>
        <v>0</v>
      </c>
      <c r="J74" s="67">
        <f>'Gesamtenergie 2019'!I35*'Energie pro Energieträger'!E$45</f>
        <v>1108.8469408185488</v>
      </c>
    </row>
    <row r="81" spans="4:12" ht="21" x14ac:dyDescent="0.35">
      <c r="D81" s="91" t="s">
        <v>130</v>
      </c>
      <c r="E81" s="91"/>
      <c r="F81" s="91"/>
      <c r="G81" s="91"/>
      <c r="H81" s="91"/>
      <c r="I81" s="91"/>
      <c r="J81" s="91"/>
      <c r="K81" s="70"/>
      <c r="L81" s="70"/>
    </row>
    <row r="83" spans="4:12" ht="15.75" x14ac:dyDescent="0.25">
      <c r="F83" s="100" t="s">
        <v>47</v>
      </c>
      <c r="G83" s="100"/>
      <c r="H83" s="100" t="s">
        <v>43</v>
      </c>
      <c r="I83" s="100"/>
      <c r="J83" s="100"/>
    </row>
    <row r="84" spans="4:12" x14ac:dyDescent="0.25">
      <c r="D84" s="17" t="s">
        <v>123</v>
      </c>
      <c r="E84" s="17" t="s">
        <v>124</v>
      </c>
      <c r="F84" s="84" t="str">
        <f>Studienliste!$F$17</f>
        <v>ISI-05 13</v>
      </c>
      <c r="G84" s="85" t="s">
        <v>51</v>
      </c>
      <c r="H84" s="86" t="str">
        <f>Studienliste!$F$10</f>
        <v>OTTO-01 17</v>
      </c>
      <c r="I84" s="87" t="str">
        <f>Studienliste!$F$8</f>
        <v>TUD-02 20</v>
      </c>
      <c r="J84" s="88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63">
        <f>'Gesamtenergie 2019'!E7*'Energie pro Energieträger'!D$51</f>
        <v>17276.566999999999</v>
      </c>
      <c r="G85" s="69">
        <f>'Gesamtenergie 2019'!F7*'Energie pro Energieträger'!D$49</f>
        <v>21064.659</v>
      </c>
      <c r="H85" s="64">
        <f>'Gesamtenergie 2019'!G7*'Energie pro Energieträger'!E$50</f>
        <v>16903.039999999997</v>
      </c>
      <c r="I85" s="68">
        <f>'Gesamtenergie 2019'!H7*'Energie pro Energieträger'!E$52</f>
        <v>13152.678</v>
      </c>
      <c r="J85" s="67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63">
        <f>'Gesamtenergie 2019'!E8*'Energie pro Energieträger'!D$51</f>
        <v>17276.566999999999</v>
      </c>
      <c r="G86" s="69">
        <f>'Gesamtenergie 2019'!F8*'Energie pro Energieträger'!D$49</f>
        <v>21064.659</v>
      </c>
      <c r="H86" s="64">
        <f>'Gesamtenergie 2019'!G8*'Energie pro Energieträger'!E$50</f>
        <v>16903.039999999997</v>
      </c>
      <c r="I86" s="68">
        <f>'Gesamtenergie 2019'!H8*'Energie pro Energieträger'!E$52</f>
        <v>13152.678</v>
      </c>
      <c r="J86" s="67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63">
        <f>'Gesamtenergie 2019'!E9*'Energie pro Energieträger'!D$51</f>
        <v>24955.55</v>
      </c>
      <c r="G87" s="69">
        <f>'Gesamtenergie 2019'!F9*'Energie pro Energieträger'!D$49</f>
        <v>30427.350000000002</v>
      </c>
      <c r="H87" s="64">
        <f>'Gesamtenergie 2019'!G9*'Energie pro Energieträger'!E$50</f>
        <v>24415.999999999996</v>
      </c>
      <c r="I87" s="68">
        <f>'Gesamtenergie 2019'!H9*'Energie pro Energieträger'!E$52</f>
        <v>18998.7</v>
      </c>
      <c r="J87" s="67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63">
        <f>'Gesamtenergie 2019'!E10*'Energie pro Energieträger'!D$51</f>
        <v>11827.556999999999</v>
      </c>
      <c r="G88" s="69">
        <f>'Gesamtenergie 2019'!F10*'Energie pro Energieträger'!D$49</f>
        <v>14420.889000000001</v>
      </c>
      <c r="H88" s="64">
        <f>'Gesamtenergie 2019'!G10*'Energie pro Energieträger'!E$50</f>
        <v>11571.839999999998</v>
      </c>
      <c r="I88" s="68">
        <f>'Gesamtenergie 2019'!H10*'Energie pro Energieträger'!E$52</f>
        <v>9004.3379999999997</v>
      </c>
      <c r="J88" s="67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63">
        <f>'Gesamtenergie 2019'!E11*'Energie pro Energieträger'!D$51</f>
        <v>11905.4</v>
      </c>
      <c r="G89" s="69">
        <f>'Gesamtenergie 2019'!F11*'Energie pro Energieträger'!D$49</f>
        <v>14515.800000000001</v>
      </c>
      <c r="H89" s="64">
        <f>'Gesamtenergie 2019'!G11*'Energie pro Energieträger'!E$50</f>
        <v>11647.999999999998</v>
      </c>
      <c r="I89" s="68">
        <f>'Gesamtenergie 2019'!H11*'Energie pro Energieträger'!E$52</f>
        <v>9063.6</v>
      </c>
      <c r="J89" s="67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63">
        <f>'Gesamtenergie 2019'!E12*'Energie pro Energieträger'!D$51</f>
        <v>17171.25</v>
      </c>
      <c r="G90" s="69">
        <f>'Gesamtenergie 2019'!F12*'Energie pro Energieträger'!D$49</f>
        <v>20936.25</v>
      </c>
      <c r="H90" s="64">
        <f>'Gesamtenergie 2019'!G12*'Energie pro Energieträger'!E$50</f>
        <v>16800</v>
      </c>
      <c r="I90" s="68">
        <f>'Gesamtenergie 2019'!H12*'Energie pro Energieträger'!E$52</f>
        <v>13072.5</v>
      </c>
      <c r="J90" s="67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63">
        <f>'Gesamtenergie 2019'!E13*'Energie pro Energieträger'!D$51</f>
        <v>31366.149999999998</v>
      </c>
      <c r="G91" s="69">
        <f>'Gesamtenergie 2019'!F13*'Energie pro Energieträger'!D$49</f>
        <v>38243.550000000003</v>
      </c>
      <c r="H91" s="64">
        <f>'Gesamtenergie 2019'!G13*'Energie pro Energieträger'!E$50</f>
        <v>30687.999999999996</v>
      </c>
      <c r="I91" s="68">
        <f>'Gesamtenergie 2019'!H13*'Energie pro Energieträger'!E$52</f>
        <v>23879.100000000002</v>
      </c>
      <c r="J91" s="67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63">
        <f>'Gesamtenergie 2019'!E14*'Energie pro Energieträger'!D$51</f>
        <v>15110.699999999999</v>
      </c>
      <c r="G92" s="69">
        <f>'Gesamtenergie 2019'!F14*'Energie pro Energieträger'!D$49</f>
        <v>18423.900000000001</v>
      </c>
      <c r="H92" s="64">
        <f>'Gesamtenergie 2019'!G14*'Energie pro Energieträger'!E$50</f>
        <v>14783.999999999998</v>
      </c>
      <c r="I92" s="68">
        <f>'Gesamtenergie 2019'!H14*'Energie pro Energieträger'!E$52</f>
        <v>11503.800000000001</v>
      </c>
      <c r="J92" s="67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63">
        <f>'Gesamtenergie 2019'!E15*'Energie pro Energieträger'!D$51</f>
        <v>12738.777999999998</v>
      </c>
      <c r="G93" s="69">
        <f>'Gesamtenergie 2019'!F15*'Energie pro Energieträger'!D$49</f>
        <v>15531.906000000001</v>
      </c>
      <c r="H93" s="64">
        <f>'Gesamtenergie 2019'!G15*'Energie pro Energieträger'!E$50</f>
        <v>12463.359999999999</v>
      </c>
      <c r="I93" s="68">
        <f>'Gesamtenergie 2019'!H15*'Energie pro Energieträger'!E$52</f>
        <v>9698.0519999999997</v>
      </c>
      <c r="J93" s="67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63">
        <f>'Gesamtenergie 2019'!E16*'Energie pro Energieträger'!D$51</f>
        <v>9844.8499999999985</v>
      </c>
      <c r="G94" s="69">
        <f>'Gesamtenergie 2019'!F16*'Energie pro Energieträger'!D$49</f>
        <v>12003.45</v>
      </c>
      <c r="H94" s="64">
        <f>'Gesamtenergie 2019'!G16*'Energie pro Energieträger'!E$50</f>
        <v>9631.9999999999982</v>
      </c>
      <c r="I94" s="68">
        <f>'Gesamtenergie 2019'!H16*'Energie pro Energieträger'!E$52</f>
        <v>7494.9000000000005</v>
      </c>
      <c r="J94" s="67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63">
        <f>'Gesamtenergie 2019'!E17*'Energie pro Energieträger'!D$51</f>
        <v>22895</v>
      </c>
      <c r="G95" s="69">
        <f>'Gesamtenergie 2019'!F17*'Energie pro Energieträger'!D$49</f>
        <v>27915</v>
      </c>
      <c r="H95" s="64">
        <f>'Gesamtenergie 2019'!G17*'Energie pro Energieträger'!E$50</f>
        <v>22399.999999999996</v>
      </c>
      <c r="I95" s="68">
        <f>'Gesamtenergie 2019'!H17*'Energie pro Energieträger'!E$52</f>
        <v>17430</v>
      </c>
      <c r="J95" s="67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63">
        <f>'Gesamtenergie 2019'!E18*'Energie pro Energieträger'!D$51</f>
        <v>27474</v>
      </c>
      <c r="G96" s="69">
        <f>'Gesamtenergie 2019'!F18*'Energie pro Energieträger'!D$49</f>
        <v>33498</v>
      </c>
      <c r="H96" s="64">
        <f>'Gesamtenergie 2019'!G18*'Energie pro Energieträger'!E$50</f>
        <v>26879.999999999996</v>
      </c>
      <c r="I96" s="68">
        <f>'Gesamtenergie 2019'!H18*'Energie pro Energieträger'!E$52</f>
        <v>20916</v>
      </c>
      <c r="J96" s="67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63">
        <f>'Gesamtenergie 2019'!E19*'Energie pro Energieträger'!D$51</f>
        <v>21063.399999999998</v>
      </c>
      <c r="G97" s="69">
        <f>'Gesamtenergie 2019'!F19*'Energie pro Energieträger'!D$49</f>
        <v>25681.8</v>
      </c>
      <c r="H97" s="64">
        <f>'Gesamtenergie 2019'!G19*'Energie pro Energieträger'!E$50</f>
        <v>20607.999999999996</v>
      </c>
      <c r="I97" s="68">
        <f>'Gesamtenergie 2019'!H19*'Energie pro Energieträger'!E$52</f>
        <v>16035.6</v>
      </c>
      <c r="J97" s="67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63">
        <f>'Gesamtenergie 2019'!E20*'Energie pro Energieträger'!D$51</f>
        <v>10687.385999999999</v>
      </c>
      <c r="G98" s="69">
        <f>'Gesamtenergie 2019'!F20*'Energie pro Energieträger'!D$49</f>
        <v>13030.722</v>
      </c>
      <c r="H98" s="64">
        <f>'Gesamtenergie 2019'!G20*'Energie pro Energieträger'!E$50</f>
        <v>10456.32</v>
      </c>
      <c r="I98" s="68">
        <f>'Gesamtenergie 2019'!H20*'Energie pro Energieträger'!E$52</f>
        <v>8136.3240000000005</v>
      </c>
      <c r="J98" s="67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63">
        <f>'Gesamtenergie 2019'!E21*'Energie pro Energieträger'!D$51</f>
        <v>5128.4799999999996</v>
      </c>
      <c r="G99" s="69">
        <f>'Gesamtenergie 2019'!F21*'Energie pro Energieträger'!D$49</f>
        <v>6252.96</v>
      </c>
      <c r="H99" s="64">
        <f>'Gesamtenergie 2019'!G21*'Energie pro Energieträger'!E$50</f>
        <v>5017.5999999999995</v>
      </c>
      <c r="I99" s="68">
        <f>'Gesamtenergie 2019'!H21*'Energie pro Energieträger'!E$52</f>
        <v>3904.32</v>
      </c>
      <c r="J99" s="67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63">
        <f>'Gesamtenergie 2019'!E22*'Energie pro Energieträger'!D$51</f>
        <v>27474</v>
      </c>
      <c r="G100" s="69">
        <f>'Gesamtenergie 2019'!F22*'Energie pro Energieträger'!D$49</f>
        <v>33498</v>
      </c>
      <c r="H100" s="64">
        <f>'Gesamtenergie 2019'!G22*'Energie pro Energieträger'!E$50</f>
        <v>26879.999999999996</v>
      </c>
      <c r="I100" s="68">
        <f>'Gesamtenergie 2019'!H22*'Energie pro Energieträger'!E$52</f>
        <v>20916</v>
      </c>
      <c r="J100" s="67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63">
        <f>'Gesamtenergie 2019'!E23*'Energie pro Energieträger'!D$51</f>
        <v>7326.4</v>
      </c>
      <c r="G101" s="69">
        <f>'Gesamtenergie 2019'!F23*'Energie pro Energieträger'!D$49</f>
        <v>8932.8000000000011</v>
      </c>
      <c r="H101" s="64">
        <f>'Gesamtenergie 2019'!G23*'Energie pro Energieträger'!E$50</f>
        <v>7167.9999999999991</v>
      </c>
      <c r="I101" s="68">
        <f>'Gesamtenergie 2019'!H23*'Energie pro Energieträger'!E$52</f>
        <v>5577.6</v>
      </c>
      <c r="J101" s="67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63">
        <f>'Gesamtenergie 2019'!E24*'Energie pro Energieträger'!D$51</f>
        <v>38921.5</v>
      </c>
      <c r="G102" s="69">
        <f>'Gesamtenergie 2019'!F24*'Energie pro Energieträger'!D$49</f>
        <v>47455.5</v>
      </c>
      <c r="H102" s="64">
        <f>'Gesamtenergie 2019'!G24*'Energie pro Energieträger'!E$50</f>
        <v>38079.999999999993</v>
      </c>
      <c r="I102" s="68">
        <f>'Gesamtenergie 2019'!H24*'Energie pro Energieträger'!E$52</f>
        <v>29631</v>
      </c>
      <c r="J102" s="67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63">
        <f>'Gesamtenergie 2019'!E25*'Energie pro Energieträger'!D$51</f>
        <v>31205.884999999998</v>
      </c>
      <c r="G103" s="69">
        <f>'Gesamtenergie 2019'!F25*'Energie pro Energieträger'!D$49</f>
        <v>38048.145000000004</v>
      </c>
      <c r="H103" s="64">
        <f>'Gesamtenergie 2019'!G25*'Energie pro Energieträger'!E$50</f>
        <v>30531.199999999997</v>
      </c>
      <c r="I103" s="68">
        <f>'Gesamtenergie 2019'!H25*'Energie pro Energieträger'!E$52</f>
        <v>23757.09</v>
      </c>
      <c r="J103" s="67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63">
        <f>'Gesamtenergie 2019'!E26*'Energie pro Energieträger'!D$51</f>
        <v>12477.775</v>
      </c>
      <c r="G104" s="69">
        <f>'Gesamtenergie 2019'!F26*'Energie pro Energieträger'!D$49</f>
        <v>15213.675000000001</v>
      </c>
      <c r="H104" s="64">
        <f>'Gesamtenergie 2019'!G26*'Energie pro Energieträger'!E$50</f>
        <v>12207.999999999998</v>
      </c>
      <c r="I104" s="68">
        <f>'Gesamtenergie 2019'!H26*'Energie pro Energieträger'!E$52</f>
        <v>9499.35</v>
      </c>
      <c r="J104" s="67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63">
        <f>'Gesamtenergie 2019'!E27*'Energie pro Energieträger'!D$51</f>
        <v>12477.775</v>
      </c>
      <c r="G105" s="69">
        <f>'Gesamtenergie 2019'!F27*'Energie pro Energieträger'!D$49</f>
        <v>15213.675000000001</v>
      </c>
      <c r="H105" s="64">
        <f>'Gesamtenergie 2019'!G27*'Energie pro Energieträger'!E$50</f>
        <v>12207.999999999998</v>
      </c>
      <c r="I105" s="68">
        <f>'Gesamtenergie 2019'!H27*'Energie pro Energieträger'!E$52</f>
        <v>9499.35</v>
      </c>
      <c r="J105" s="67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63">
        <f>'Gesamtenergie 2019'!E28*'Energie pro Energieträger'!D$51</f>
        <v>9386.9499999999989</v>
      </c>
      <c r="G106" s="69">
        <f>'Gesamtenergie 2019'!F28*'Energie pro Energieträger'!D$49</f>
        <v>11445.15</v>
      </c>
      <c r="H106" s="64">
        <f>'Gesamtenergie 2019'!G28*'Energie pro Energieträger'!E$50</f>
        <v>9183.9999999999982</v>
      </c>
      <c r="I106" s="68">
        <f>'Gesamtenergie 2019'!H28*'Energie pro Energieträger'!E$52</f>
        <v>7146.3</v>
      </c>
      <c r="J106" s="67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63">
        <f>'Gesamtenergie 2019'!E29*'Energie pro Energieträger'!D$51</f>
        <v>20605.5</v>
      </c>
      <c r="G107" s="69">
        <f>'Gesamtenergie 2019'!F29*'Energie pro Energieträger'!D$49</f>
        <v>25123.5</v>
      </c>
      <c r="H107" s="64">
        <f>'Gesamtenergie 2019'!G29*'Energie pro Energieträger'!E$50</f>
        <v>20159.999999999996</v>
      </c>
      <c r="I107" s="68">
        <f>'Gesamtenergie 2019'!H29*'Energie pro Energieträger'!E$52</f>
        <v>15687.000000000002</v>
      </c>
      <c r="J107" s="67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63">
        <f>'Gesamtenergie 2019'!E30*'Energie pro Energieträger'!D$51</f>
        <v>10875.125</v>
      </c>
      <c r="G108" s="69">
        <f>'Gesamtenergie 2019'!F30*'Energie pro Energieträger'!D$49</f>
        <v>13259.625</v>
      </c>
      <c r="H108" s="64">
        <f>'Gesamtenergie 2019'!G30*'Energie pro Energieträger'!E$50</f>
        <v>10639.999999999998</v>
      </c>
      <c r="I108" s="68">
        <f>'Gesamtenergie 2019'!H30*'Energie pro Energieträger'!E$52</f>
        <v>8279.25</v>
      </c>
      <c r="J108" s="67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63">
        <f>'Gesamtenergie 2019'!E31*'Energie pro Energieträger'!D$51</f>
        <v>10875.125</v>
      </c>
      <c r="G109" s="69">
        <f>'Gesamtenergie 2019'!F31*'Energie pro Energieträger'!D$49</f>
        <v>13259.625</v>
      </c>
      <c r="H109" s="64">
        <f>'Gesamtenergie 2019'!G31*'Energie pro Energieträger'!E$50</f>
        <v>10639.999999999998</v>
      </c>
      <c r="I109" s="68">
        <f>'Gesamtenergie 2019'!H31*'Energie pro Energieträger'!E$52</f>
        <v>8279.25</v>
      </c>
      <c r="J109" s="67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63">
        <f>'Gesamtenergie 2019'!E32*'Energie pro Energieträger'!D$51</f>
        <v>10531.699999999999</v>
      </c>
      <c r="G110" s="69">
        <f>'Gesamtenergie 2019'!F32*'Energie pro Energieträger'!D$49</f>
        <v>12840.9</v>
      </c>
      <c r="H110" s="64">
        <f>'Gesamtenergie 2019'!G32*'Energie pro Energieträger'!E$50</f>
        <v>10303.999999999998</v>
      </c>
      <c r="I110" s="68">
        <f>'Gesamtenergie 2019'!H32*'Energie pro Energieträger'!E$52</f>
        <v>8017.8</v>
      </c>
      <c r="J110" s="67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63">
        <f>'Gesamtenergie 2019'!E33*'Energie pro Energieträger'!D$51</f>
        <v>6868.5</v>
      </c>
      <c r="G111" s="69">
        <f>'Gesamtenergie 2019'!F33*'Energie pro Energieträger'!D$49</f>
        <v>8374.5</v>
      </c>
      <c r="H111" s="64">
        <f>'Gesamtenergie 2019'!G33*'Energie pro Energieträger'!E$50</f>
        <v>6719.9999999999991</v>
      </c>
      <c r="I111" s="68">
        <f>'Gesamtenergie 2019'!H33*'Energie pro Energieträger'!E$52</f>
        <v>5229</v>
      </c>
      <c r="J111" s="67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63">
        <f>'Gesamtenergie 2019'!E34*'Energie pro Energieträger'!D$51</f>
        <v>17331.514999999999</v>
      </c>
      <c r="G112" s="69">
        <f>'Gesamtenergie 2019'!F34*'Energie pro Energieträger'!D$49</f>
        <v>21131.655000000002</v>
      </c>
      <c r="H112" s="64">
        <f>'Gesamtenergie 2019'!G34*'Energie pro Energieträger'!E$50</f>
        <v>16956.8</v>
      </c>
      <c r="I112" s="68">
        <f>'Gesamtenergie 2019'!H34*'Energie pro Energieträger'!E$52</f>
        <v>13194.51</v>
      </c>
      <c r="J112" s="67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63">
        <f>'Gesamtenergie 2019'!E35*'Energie pro Energieträger'!D$51</f>
        <v>12821.199999999999</v>
      </c>
      <c r="G113" s="69">
        <f>'Gesamtenergie 2019'!F35*'Energie pro Energieträger'!D$49</f>
        <v>15632.4</v>
      </c>
      <c r="H113" s="64">
        <f>'Gesamtenergie 2019'!G35*'Energie pro Energieträger'!E$50</f>
        <v>12543.999999999998</v>
      </c>
      <c r="I113" s="68">
        <f>'Gesamtenergie 2019'!H35*'Energie pro Energieträger'!E$52</f>
        <v>9760.8000000000011</v>
      </c>
      <c r="J113" s="67">
        <f>'Gesamtenergie 2019'!I35*'Energie pro Energieträger'!E$49</f>
        <v>8775.5111111111109</v>
      </c>
    </row>
    <row r="118" spans="4:12" ht="21" x14ac:dyDescent="0.35">
      <c r="D118" s="91" t="s">
        <v>131</v>
      </c>
      <c r="E118" s="91"/>
      <c r="F118" s="91"/>
      <c r="G118" s="91"/>
      <c r="H118" s="91"/>
      <c r="I118" s="91"/>
      <c r="J118" s="91"/>
      <c r="K118" s="70"/>
      <c r="L118" s="70"/>
    </row>
    <row r="120" spans="4:12" ht="15.75" x14ac:dyDescent="0.25">
      <c r="F120" s="100" t="s">
        <v>47</v>
      </c>
      <c r="G120" s="100"/>
      <c r="H120" s="100" t="s">
        <v>43</v>
      </c>
      <c r="I120" s="100"/>
      <c r="J120" s="100"/>
    </row>
    <row r="121" spans="4:12" x14ac:dyDescent="0.25">
      <c r="D121" s="17" t="s">
        <v>123</v>
      </c>
      <c r="E121" s="17" t="s">
        <v>124</v>
      </c>
      <c r="F121" s="84" t="str">
        <f>Studienliste!$F$17</f>
        <v>ISI-05 13</v>
      </c>
      <c r="G121" s="85" t="s">
        <v>51</v>
      </c>
      <c r="H121" s="86" t="str">
        <f>Studienliste!$F$10</f>
        <v>OTTO-01 17</v>
      </c>
      <c r="I121" s="87" t="str">
        <f>Studienliste!$F$8</f>
        <v>TUD-02 20</v>
      </c>
      <c r="J121" s="88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63">
        <f>'Gesamtenergie 2019'!E7*'Energie pro Energieträger'!D$55</f>
        <v>0</v>
      </c>
      <c r="G122" s="69">
        <f>'Gesamtenergie 2019'!F7*'Energie pro Energieträger'!D$53</f>
        <v>0</v>
      </c>
      <c r="H122" s="64">
        <f>'Gesamtenergie 2019'!G7*'Energie pro Energieträger'!E$54</f>
        <v>8662.5969230769206</v>
      </c>
      <c r="I122" s="68">
        <f>'Gesamtenergie 2019'!H7*'Energie pro Energieträger'!E$56</f>
        <v>13152.678</v>
      </c>
      <c r="J122" s="67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63">
        <f>'Gesamtenergie 2019'!E8*'Energie pro Energieträger'!D$55</f>
        <v>0</v>
      </c>
      <c r="G123" s="69">
        <f>'Gesamtenergie 2019'!F8*'Energie pro Energieträger'!D$53</f>
        <v>0</v>
      </c>
      <c r="H123" s="64">
        <f>'Gesamtenergie 2019'!G8*'Energie pro Energieträger'!E$54</f>
        <v>8662.5969230769206</v>
      </c>
      <c r="I123" s="68">
        <f>'Gesamtenergie 2019'!H8*'Energie pro Energieträger'!E$56</f>
        <v>13152.678</v>
      </c>
      <c r="J123" s="67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63">
        <f>'Gesamtenergie 2019'!E9*'Energie pro Energieträger'!D$55</f>
        <v>0</v>
      </c>
      <c r="G124" s="69">
        <f>'Gesamtenergie 2019'!F9*'Energie pro Energieträger'!D$53</f>
        <v>0</v>
      </c>
      <c r="H124" s="64">
        <f>'Gesamtenergie 2019'!G9*'Energie pro Energieträger'!E$54</f>
        <v>12512.895104895102</v>
      </c>
      <c r="I124" s="68">
        <f>'Gesamtenergie 2019'!H9*'Energie pro Energieträger'!E$56</f>
        <v>18998.7</v>
      </c>
      <c r="J124" s="67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63">
        <f>'Gesamtenergie 2019'!E10*'Energie pro Energieträger'!D$55</f>
        <v>0</v>
      </c>
      <c r="G125" s="69">
        <f>'Gesamtenergie 2019'!F10*'Energie pro Energieträger'!D$53</f>
        <v>0</v>
      </c>
      <c r="H125" s="64">
        <f>'Gesamtenergie 2019'!G10*'Energie pro Energieträger'!E$54</f>
        <v>5930.4234965034957</v>
      </c>
      <c r="I125" s="68">
        <f>'Gesamtenergie 2019'!H10*'Energie pro Energieträger'!E$56</f>
        <v>9004.3379999999997</v>
      </c>
      <c r="J125" s="67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63">
        <f>'Gesamtenergie 2019'!E11*'Energie pro Energieträger'!D$55</f>
        <v>0</v>
      </c>
      <c r="G126" s="69">
        <f>'Gesamtenergie 2019'!F11*'Energie pro Energieträger'!D$53</f>
        <v>0</v>
      </c>
      <c r="H126" s="64">
        <f>'Gesamtenergie 2019'!G11*'Energie pro Energieträger'!E$54</f>
        <v>5969.4545454545441</v>
      </c>
      <c r="I126" s="68">
        <f>'Gesamtenergie 2019'!H11*'Energie pro Energieträger'!E$56</f>
        <v>9063.6</v>
      </c>
      <c r="J126" s="67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63">
        <f>'Gesamtenergie 2019'!E12*'Energie pro Energieträger'!D$55</f>
        <v>0</v>
      </c>
      <c r="G127" s="69">
        <f>'Gesamtenergie 2019'!F12*'Energie pro Energieträger'!D$53</f>
        <v>0</v>
      </c>
      <c r="H127" s="64">
        <f>'Gesamtenergie 2019'!G12*'Energie pro Energieträger'!E$54</f>
        <v>8609.7902097902097</v>
      </c>
      <c r="I127" s="68">
        <f>'Gesamtenergie 2019'!H12*'Energie pro Energieträger'!E$56</f>
        <v>13072.5</v>
      </c>
      <c r="J127" s="67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63">
        <f>'Gesamtenergie 2019'!E13*'Energie pro Energieträger'!D$55</f>
        <v>0</v>
      </c>
      <c r="G128" s="69">
        <f>'Gesamtenergie 2019'!F13*'Energie pro Energieträger'!D$53</f>
        <v>0</v>
      </c>
      <c r="H128" s="64">
        <f>'Gesamtenergie 2019'!G13*'Energie pro Energieträger'!E$54</f>
        <v>15727.21678321678</v>
      </c>
      <c r="I128" s="68">
        <f>'Gesamtenergie 2019'!H13*'Energie pro Energieträger'!E$56</f>
        <v>23879.100000000002</v>
      </c>
      <c r="J128" s="67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63">
        <f>'Gesamtenergie 2019'!E14*'Energie pro Energieträger'!D$55</f>
        <v>0</v>
      </c>
      <c r="G129" s="69">
        <f>'Gesamtenergie 2019'!F14*'Energie pro Energieträger'!D$53</f>
        <v>0</v>
      </c>
      <c r="H129" s="64">
        <f>'Gesamtenergie 2019'!G14*'Energie pro Energieträger'!E$54</f>
        <v>7576.6153846153829</v>
      </c>
      <c r="I129" s="68">
        <f>'Gesamtenergie 2019'!H14*'Energie pro Energieträger'!E$56</f>
        <v>11503.800000000001</v>
      </c>
      <c r="J129" s="67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63">
        <f>'Gesamtenergie 2019'!E15*'Energie pro Energieträger'!D$55</f>
        <v>0</v>
      </c>
      <c r="G130" s="69">
        <f>'Gesamtenergie 2019'!F15*'Energie pro Energieträger'!D$53</f>
        <v>0</v>
      </c>
      <c r="H130" s="64">
        <f>'Gesamtenergie 2019'!G15*'Energie pro Energieträger'!E$54</f>
        <v>6387.3163636363624</v>
      </c>
      <c r="I130" s="68">
        <f>'Gesamtenergie 2019'!H15*'Energie pro Energieträger'!E$56</f>
        <v>9698.0519999999997</v>
      </c>
      <c r="J130" s="67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63">
        <f>'Gesamtenergie 2019'!E16*'Energie pro Energieträger'!D$55</f>
        <v>0</v>
      </c>
      <c r="G131" s="69">
        <f>'Gesamtenergie 2019'!F16*'Energie pro Energieträger'!D$53</f>
        <v>0</v>
      </c>
      <c r="H131" s="64">
        <f>'Gesamtenergie 2019'!G16*'Energie pro Energieträger'!E$54</f>
        <v>4936.2797202797192</v>
      </c>
      <c r="I131" s="68">
        <f>'Gesamtenergie 2019'!H16*'Energie pro Energieträger'!E$56</f>
        <v>7494.9000000000005</v>
      </c>
      <c r="J131" s="67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63">
        <f>'Gesamtenergie 2019'!E17*'Energie pro Energieträger'!D$55</f>
        <v>0</v>
      </c>
      <c r="G132" s="69">
        <f>'Gesamtenergie 2019'!F17*'Energie pro Energieträger'!D$53</f>
        <v>0</v>
      </c>
      <c r="H132" s="64">
        <f>'Gesamtenergie 2019'!G17*'Energie pro Energieträger'!E$54</f>
        <v>11479.720279720277</v>
      </c>
      <c r="I132" s="68">
        <f>'Gesamtenergie 2019'!H17*'Energie pro Energieträger'!E$56</f>
        <v>17430</v>
      </c>
      <c r="J132" s="67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63">
        <f>'Gesamtenergie 2019'!E18*'Energie pro Energieträger'!D$55</f>
        <v>0</v>
      </c>
      <c r="G133" s="69">
        <f>'Gesamtenergie 2019'!F18*'Energie pro Energieträger'!D$53</f>
        <v>0</v>
      </c>
      <c r="H133" s="64">
        <f>'Gesamtenergie 2019'!G18*'Energie pro Energieträger'!E$54</f>
        <v>13775.664335664333</v>
      </c>
      <c r="I133" s="68">
        <f>'Gesamtenergie 2019'!H18*'Energie pro Energieträger'!E$56</f>
        <v>20916</v>
      </c>
      <c r="J133" s="67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63">
        <f>'Gesamtenergie 2019'!E19*'Energie pro Energieträger'!D$55</f>
        <v>0</v>
      </c>
      <c r="G134" s="69">
        <f>'Gesamtenergie 2019'!F19*'Energie pro Energieträger'!D$53</f>
        <v>0</v>
      </c>
      <c r="H134" s="64">
        <f>'Gesamtenergie 2019'!G19*'Energie pro Energieträger'!E$54</f>
        <v>10561.342657342655</v>
      </c>
      <c r="I134" s="68">
        <f>'Gesamtenergie 2019'!H19*'Energie pro Energieträger'!E$56</f>
        <v>16035.6</v>
      </c>
      <c r="J134" s="67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63">
        <f>'Gesamtenergie 2019'!E20*'Energie pro Energieträger'!D$55</f>
        <v>0</v>
      </c>
      <c r="G135" s="69">
        <f>'Gesamtenergie 2019'!F20*'Energie pro Energieträger'!D$53</f>
        <v>0</v>
      </c>
      <c r="H135" s="64">
        <f>'Gesamtenergie 2019'!G20*'Energie pro Energieträger'!E$54</f>
        <v>5358.7334265734262</v>
      </c>
      <c r="I135" s="68">
        <f>'Gesamtenergie 2019'!H20*'Energie pro Energieträger'!E$56</f>
        <v>8136.3240000000005</v>
      </c>
      <c r="J135" s="67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63">
        <f>'Gesamtenergie 2019'!E21*'Energie pro Energieträger'!D$55</f>
        <v>0</v>
      </c>
      <c r="G136" s="69">
        <f>'Gesamtenergie 2019'!F21*'Energie pro Energieträger'!D$53</f>
        <v>0</v>
      </c>
      <c r="H136" s="64">
        <f>'Gesamtenergie 2019'!G21*'Energie pro Energieträger'!E$54</f>
        <v>2571.457342657342</v>
      </c>
      <c r="I136" s="68">
        <f>'Gesamtenergie 2019'!H21*'Energie pro Energieträger'!E$56</f>
        <v>3904.32</v>
      </c>
      <c r="J136" s="67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63">
        <f>'Gesamtenergie 2019'!E22*'Energie pro Energieträger'!D$55</f>
        <v>0</v>
      </c>
      <c r="G137" s="69">
        <f>'Gesamtenergie 2019'!F22*'Energie pro Energieträger'!D$53</f>
        <v>0</v>
      </c>
      <c r="H137" s="64">
        <f>'Gesamtenergie 2019'!G22*'Energie pro Energieträger'!E$54</f>
        <v>13775.664335664333</v>
      </c>
      <c r="I137" s="68">
        <f>'Gesamtenergie 2019'!H22*'Energie pro Energieträger'!E$56</f>
        <v>20916</v>
      </c>
      <c r="J137" s="67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63">
        <f>'Gesamtenergie 2019'!E23*'Energie pro Energieträger'!D$55</f>
        <v>0</v>
      </c>
      <c r="G138" s="69">
        <f>'Gesamtenergie 2019'!F23*'Energie pro Energieträger'!D$53</f>
        <v>0</v>
      </c>
      <c r="H138" s="64">
        <f>'Gesamtenergie 2019'!G23*'Energie pro Energieträger'!E$54</f>
        <v>3673.5104895104887</v>
      </c>
      <c r="I138" s="68">
        <f>'Gesamtenergie 2019'!H23*'Energie pro Energieträger'!E$56</f>
        <v>5577.6</v>
      </c>
      <c r="J138" s="67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63">
        <f>'Gesamtenergie 2019'!E24*'Energie pro Energieträger'!D$55</f>
        <v>0</v>
      </c>
      <c r="G139" s="69">
        <f>'Gesamtenergie 2019'!F24*'Energie pro Energieträger'!D$53</f>
        <v>0</v>
      </c>
      <c r="H139" s="64">
        <f>'Gesamtenergie 2019'!G24*'Energie pro Energieträger'!E$54</f>
        <v>19515.524475524471</v>
      </c>
      <c r="I139" s="68">
        <f>'Gesamtenergie 2019'!H24*'Energie pro Energieträger'!E$56</f>
        <v>29631</v>
      </c>
      <c r="J139" s="67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63">
        <f>'Gesamtenergie 2019'!E25*'Energie pro Energieträger'!D$55</f>
        <v>0</v>
      </c>
      <c r="G140" s="69">
        <f>'Gesamtenergie 2019'!F25*'Energie pro Energieträger'!D$53</f>
        <v>0</v>
      </c>
      <c r="H140" s="64">
        <f>'Gesamtenergie 2019'!G25*'Energie pro Energieträger'!E$54</f>
        <v>15646.858741258739</v>
      </c>
      <c r="I140" s="68">
        <f>'Gesamtenergie 2019'!H25*'Energie pro Energieträger'!E$56</f>
        <v>23757.09</v>
      </c>
      <c r="J140" s="67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63">
        <f>'Gesamtenergie 2019'!E26*'Energie pro Energieträger'!D$55</f>
        <v>0</v>
      </c>
      <c r="G141" s="69">
        <f>'Gesamtenergie 2019'!F26*'Energie pro Energieträger'!D$53</f>
        <v>0</v>
      </c>
      <c r="H141" s="64">
        <f>'Gesamtenergie 2019'!G26*'Energie pro Energieträger'!E$54</f>
        <v>6256.4475524475511</v>
      </c>
      <c r="I141" s="68">
        <f>'Gesamtenergie 2019'!H26*'Energie pro Energieträger'!E$56</f>
        <v>9499.35</v>
      </c>
      <c r="J141" s="67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63">
        <f>'Gesamtenergie 2019'!E27*'Energie pro Energieträger'!D$55</f>
        <v>0</v>
      </c>
      <c r="G142" s="69">
        <f>'Gesamtenergie 2019'!F27*'Energie pro Energieträger'!D$53</f>
        <v>0</v>
      </c>
      <c r="H142" s="64">
        <f>'Gesamtenergie 2019'!G27*'Energie pro Energieträger'!E$54</f>
        <v>6256.4475524475511</v>
      </c>
      <c r="I142" s="68">
        <f>'Gesamtenergie 2019'!H27*'Energie pro Energieträger'!E$56</f>
        <v>9499.35</v>
      </c>
      <c r="J142" s="67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63">
        <f>'Gesamtenergie 2019'!E28*'Energie pro Energieträger'!D$55</f>
        <v>0</v>
      </c>
      <c r="G143" s="69">
        <f>'Gesamtenergie 2019'!F28*'Energie pro Energieträger'!D$53</f>
        <v>0</v>
      </c>
      <c r="H143" s="64">
        <f>'Gesamtenergie 2019'!G28*'Energie pro Energieträger'!E$54</f>
        <v>4706.6853146853136</v>
      </c>
      <c r="I143" s="68">
        <f>'Gesamtenergie 2019'!H28*'Energie pro Energieträger'!E$56</f>
        <v>7146.3</v>
      </c>
      <c r="J143" s="67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63">
        <f>'Gesamtenergie 2019'!E29*'Energie pro Energieträger'!D$55</f>
        <v>0</v>
      </c>
      <c r="G144" s="69">
        <f>'Gesamtenergie 2019'!F29*'Energie pro Energieträger'!D$53</f>
        <v>0</v>
      </c>
      <c r="H144" s="64">
        <f>'Gesamtenergie 2019'!G29*'Energie pro Energieträger'!E$54</f>
        <v>10331.748251748249</v>
      </c>
      <c r="I144" s="68">
        <f>'Gesamtenergie 2019'!H29*'Energie pro Energieträger'!E$56</f>
        <v>15687.000000000002</v>
      </c>
      <c r="J144" s="67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63">
        <f>'Gesamtenergie 2019'!E30*'Energie pro Energieträger'!D$55</f>
        <v>0</v>
      </c>
      <c r="G145" s="69">
        <f>'Gesamtenergie 2019'!F30*'Energie pro Energieträger'!D$53</f>
        <v>0</v>
      </c>
      <c r="H145" s="64">
        <f>'Gesamtenergie 2019'!G30*'Energie pro Energieträger'!E$54</f>
        <v>5452.8671328671317</v>
      </c>
      <c r="I145" s="68">
        <f>'Gesamtenergie 2019'!H30*'Energie pro Energieträger'!E$56</f>
        <v>8279.25</v>
      </c>
      <c r="J145" s="67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63">
        <f>'Gesamtenergie 2019'!E31*'Energie pro Energieträger'!D$55</f>
        <v>0</v>
      </c>
      <c r="G146" s="69">
        <f>'Gesamtenergie 2019'!F31*'Energie pro Energieträger'!D$53</f>
        <v>0</v>
      </c>
      <c r="H146" s="64">
        <f>'Gesamtenergie 2019'!G31*'Energie pro Energieträger'!E$54</f>
        <v>5452.8671328671317</v>
      </c>
      <c r="I146" s="68">
        <f>'Gesamtenergie 2019'!H31*'Energie pro Energieträger'!E$56</f>
        <v>8279.25</v>
      </c>
      <c r="J146" s="67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63">
        <f>'Gesamtenergie 2019'!E32*'Energie pro Energieträger'!D$55</f>
        <v>0</v>
      </c>
      <c r="G147" s="69">
        <f>'Gesamtenergie 2019'!F32*'Energie pro Energieträger'!D$53</f>
        <v>0</v>
      </c>
      <c r="H147" s="64">
        <f>'Gesamtenergie 2019'!G32*'Energie pro Energieträger'!E$54</f>
        <v>5280.6713286713275</v>
      </c>
      <c r="I147" s="68">
        <f>'Gesamtenergie 2019'!H32*'Energie pro Energieträger'!E$56</f>
        <v>8017.8</v>
      </c>
      <c r="J147" s="67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63">
        <f>'Gesamtenergie 2019'!E33*'Energie pro Energieträger'!D$55</f>
        <v>0</v>
      </c>
      <c r="G148" s="69">
        <f>'Gesamtenergie 2019'!F33*'Energie pro Energieträger'!D$53</f>
        <v>0</v>
      </c>
      <c r="H148" s="64">
        <f>'Gesamtenergie 2019'!G33*'Energie pro Energieträger'!E$54</f>
        <v>3443.9160839160832</v>
      </c>
      <c r="I148" s="68">
        <f>'Gesamtenergie 2019'!H33*'Energie pro Energieträger'!E$56</f>
        <v>5229</v>
      </c>
      <c r="J148" s="67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63">
        <f>'Gesamtenergie 2019'!E34*'Energie pro Energieträger'!D$55</f>
        <v>0</v>
      </c>
      <c r="G149" s="69">
        <f>'Gesamtenergie 2019'!F34*'Energie pro Energieträger'!D$53</f>
        <v>0</v>
      </c>
      <c r="H149" s="64">
        <f>'Gesamtenergie 2019'!G34*'Energie pro Energieträger'!E$54</f>
        <v>8690.1482517482509</v>
      </c>
      <c r="I149" s="68">
        <f>'Gesamtenergie 2019'!H34*'Energie pro Energieträger'!E$56</f>
        <v>13194.51</v>
      </c>
      <c r="J149" s="67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63">
        <f>'Gesamtenergie 2019'!E35*'Energie pro Energieträger'!D$55</f>
        <v>0</v>
      </c>
      <c r="G150" s="69">
        <f>'Gesamtenergie 2019'!F35*'Energie pro Energieträger'!D$53</f>
        <v>0</v>
      </c>
      <c r="H150" s="64">
        <f>'Gesamtenergie 2019'!G35*'Energie pro Energieträger'!E$54</f>
        <v>6428.6433566433552</v>
      </c>
      <c r="I150" s="68">
        <f>'Gesamtenergie 2019'!H35*'Energie pro Energieträger'!E$56</f>
        <v>9760.8000000000011</v>
      </c>
      <c r="J150" s="67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E76" sqref="E76:I76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101" t="s">
        <v>189</v>
      </c>
      <c r="D3" s="101"/>
      <c r="E3" s="101"/>
      <c r="F3" s="101"/>
      <c r="G3" s="101"/>
      <c r="H3" s="101"/>
      <c r="I3" s="101"/>
    </row>
    <row r="4" spans="3:9" ht="15.75" customHeight="1" x14ac:dyDescent="0.35">
      <c r="C4" s="81"/>
      <c r="D4" s="81"/>
      <c r="E4" s="81"/>
      <c r="F4" s="81"/>
      <c r="G4" s="81"/>
      <c r="H4" s="81"/>
      <c r="I4" s="81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60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Sekundäranteil!$C$7*'Gesamtenergie 2019'!E7</f>
        <v>7601.68948</v>
      </c>
      <c r="F7" s="69">
        <f>Sekundäranteil!$C$7*'Gesamtenergie 2019'!F7</f>
        <v>9268.4499599999999</v>
      </c>
      <c r="G7" s="64">
        <f>Sekundäranteil!$C$7*'Gesamtenergie 2019'!G7</f>
        <v>7437.3375999999989</v>
      </c>
      <c r="H7" s="68">
        <f>Sekundäranteil!$C$7*'Gesamtenergie 2019'!H7</f>
        <v>5787.17832</v>
      </c>
      <c r="I7" s="67">
        <f>Sekundäranteil!$C$7*'Gesamtenergie 2019'!I7</f>
        <v>5203.000537777777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Sekundäranteil!$C$7*'Gesamtenergie 2019'!E8</f>
        <v>7601.68948</v>
      </c>
      <c r="F8" s="69">
        <f>Sekundäranteil!$C$7*'Gesamtenergie 2019'!F8</f>
        <v>9268.4499599999999</v>
      </c>
      <c r="G8" s="64">
        <f>Sekundäranteil!$C$7*'Gesamtenergie 2019'!G8</f>
        <v>7437.3375999999989</v>
      </c>
      <c r="H8" s="68">
        <f>Sekundäranteil!$C$7*'Gesamtenergie 2019'!H8</f>
        <v>5787.17832</v>
      </c>
      <c r="I8" s="67">
        <f>Sekundäranteil!$C$7*'Gesamtenergie 2019'!I8</f>
        <v>5203.000537777777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Sekundäranteil!$C$7*'Gesamtenergie 2019'!E9</f>
        <v>10980.441999999999</v>
      </c>
      <c r="F9" s="69">
        <f>Sekundäranteil!$C$7*'Gesamtenergie 2019'!F9</f>
        <v>13388.034000000001</v>
      </c>
      <c r="G9" s="64">
        <f>Sekundäranteil!$C$7*'Gesamtenergie 2019'!G9</f>
        <v>10743.039999999999</v>
      </c>
      <c r="H9" s="68">
        <f>Sekundäranteil!$C$7*'Gesamtenergie 2019'!H9</f>
        <v>8359.4279999999999</v>
      </c>
      <c r="I9" s="67">
        <f>Sekundäranteil!$C$7*'Gesamtenergie 2019'!I9</f>
        <v>7515.5984444444439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Sekundäranteil!$C$7*'Gesamtenergie 2019'!E10</f>
        <v>5204.1250799999998</v>
      </c>
      <c r="F10" s="69">
        <f>Sekundäranteil!$C$7*'Gesamtenergie 2019'!F10</f>
        <v>6345.1911600000003</v>
      </c>
      <c r="G10" s="64">
        <f>Sekundäranteil!$C$7*'Gesamtenergie 2019'!G10</f>
        <v>5091.6095999999989</v>
      </c>
      <c r="H10" s="68">
        <f>Sekundäranteil!$C$7*'Gesamtenergie 2019'!H10</f>
        <v>3961.9087199999999</v>
      </c>
      <c r="I10" s="67">
        <f>Sekundäranteil!$C$7*'Gesamtenergie 2019'!I10</f>
        <v>3561.9799599999997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Sekundäranteil!$C$7*'Gesamtenergie 2019'!E11</f>
        <v>5238.3760000000002</v>
      </c>
      <c r="F11" s="69">
        <f>Sekundäranteil!$C$7*'Gesamtenergie 2019'!F11</f>
        <v>6386.9520000000002</v>
      </c>
      <c r="G11" s="64">
        <f>Sekundäranteil!$C$7*'Gesamtenergie 2019'!G11</f>
        <v>5125.119999999999</v>
      </c>
      <c r="H11" s="68">
        <f>Sekundäranteil!$C$7*'Gesamtenergie 2019'!H11</f>
        <v>3987.9840000000004</v>
      </c>
      <c r="I11" s="67">
        <f>Sekundäranteil!$C$7*'Gesamtenergie 2019'!I11</f>
        <v>3585.4231111111108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Sekundäranteil!$C$7*'Gesamtenergie 2019'!E12</f>
        <v>7555.35</v>
      </c>
      <c r="F12" s="69">
        <f>Sekundäranteil!$C$7*'Gesamtenergie 2019'!F12</f>
        <v>9211.9500000000007</v>
      </c>
      <c r="G12" s="64">
        <f>Sekundäranteil!$C$7*'Gesamtenergie 2019'!G12</f>
        <v>7392</v>
      </c>
      <c r="H12" s="68">
        <f>Sekundäranteil!$C$7*'Gesamtenergie 2019'!H12</f>
        <v>5751.9</v>
      </c>
      <c r="I12" s="67">
        <f>Sekundäranteil!$C$7*'Gesamtenergie 2019'!I12</f>
        <v>5171.2833333333328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Sekundäranteil!$C$7*'Gesamtenergie 2019'!E13</f>
        <v>13801.106</v>
      </c>
      <c r="F13" s="69">
        <f>Sekundäranteil!$C$7*'Gesamtenergie 2019'!F13</f>
        <v>16827.162</v>
      </c>
      <c r="G13" s="64">
        <f>Sekundäranteil!$C$7*'Gesamtenergie 2019'!G13</f>
        <v>13502.72</v>
      </c>
      <c r="H13" s="68">
        <f>Sekundäranteil!$C$7*'Gesamtenergie 2019'!H13</f>
        <v>10506.804000000002</v>
      </c>
      <c r="I13" s="67">
        <f>Sekundäranteil!$C$7*'Gesamtenergie 2019'!I13</f>
        <v>9446.2108888888888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Sekundäranteil!$C$7*'Gesamtenergie 2019'!E14</f>
        <v>6648.7079999999996</v>
      </c>
      <c r="F14" s="69">
        <f>Sekundäranteil!$C$7*'Gesamtenergie 2019'!F14</f>
        <v>8106.5160000000005</v>
      </c>
      <c r="G14" s="64">
        <f>Sekundäranteil!$C$7*'Gesamtenergie 2019'!G14</f>
        <v>6504.9599999999991</v>
      </c>
      <c r="H14" s="68">
        <f>Sekundäranteil!$C$7*'Gesamtenergie 2019'!H14</f>
        <v>5061.6720000000005</v>
      </c>
      <c r="I14" s="67">
        <f>Sekundäranteil!$C$7*'Gesamtenergie 2019'!I14</f>
        <v>4550.7293333333328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Sekundäranteil!$C$7*'Gesamtenergie 2019'!E15</f>
        <v>5605.0623199999991</v>
      </c>
      <c r="F15" s="69">
        <f>Sekundäranteil!$C$7*'Gesamtenergie 2019'!F15</f>
        <v>6834.0386400000007</v>
      </c>
      <c r="G15" s="64">
        <f>Sekundäranteil!$C$7*'Gesamtenergie 2019'!G15</f>
        <v>5483.8783999999996</v>
      </c>
      <c r="H15" s="68">
        <f>Sekundäranteil!$C$7*'Gesamtenergie 2019'!H15</f>
        <v>4267.1428800000003</v>
      </c>
      <c r="I15" s="67">
        <f>Sekundäranteil!$C$7*'Gesamtenergie 2019'!I15</f>
        <v>3836.4027288888888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Sekundäranteil!$C$7*'Gesamtenergie 2019'!E16</f>
        <v>4331.7339999999995</v>
      </c>
      <c r="F16" s="69">
        <f>Sekundäranteil!$C$7*'Gesamtenergie 2019'!F16</f>
        <v>5281.518</v>
      </c>
      <c r="G16" s="64">
        <f>Sekundäranteil!$C$7*'Gesamtenergie 2019'!G16</f>
        <v>4238.079999999999</v>
      </c>
      <c r="H16" s="68">
        <f>Sekundäranteil!$C$7*'Gesamtenergie 2019'!H16</f>
        <v>3297.7560000000003</v>
      </c>
      <c r="I16" s="67">
        <f>Sekundäranteil!$C$7*'Gesamtenergie 2019'!I16</f>
        <v>2964.8691111111111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Sekundäranteil!$C$7*'Gesamtenergie 2019'!E17</f>
        <v>10073.799999999999</v>
      </c>
      <c r="F17" s="69">
        <f>Sekundäranteil!$C$7*'Gesamtenergie 2019'!F17</f>
        <v>12282.6</v>
      </c>
      <c r="G17" s="64">
        <f>Sekundäranteil!$C$7*'Gesamtenergie 2019'!G17</f>
        <v>9855.9999999999982</v>
      </c>
      <c r="H17" s="68">
        <f>Sekundäranteil!$C$7*'Gesamtenergie 2019'!H17</f>
        <v>7669.2</v>
      </c>
      <c r="I17" s="67">
        <f>Sekundäranteil!$C$7*'Gesamtenergie 2019'!I17</f>
        <v>6895.0444444444438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Sekundäranteil!$C$7*'Gesamtenergie 2019'!E18</f>
        <v>12088.56</v>
      </c>
      <c r="F18" s="69">
        <f>Sekundäranteil!$C$7*'Gesamtenergie 2019'!F18</f>
        <v>14739.12</v>
      </c>
      <c r="G18" s="64">
        <f>Sekundäranteil!$C$7*'Gesamtenergie 2019'!G18</f>
        <v>11827.199999999999</v>
      </c>
      <c r="H18" s="68">
        <f>Sekundäranteil!$C$7*'Gesamtenergie 2019'!H18</f>
        <v>9203.0400000000009</v>
      </c>
      <c r="I18" s="67">
        <f>Sekundäranteil!$C$7*'Gesamtenergie 2019'!I18</f>
        <v>8274.0533333333315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Sekundäranteil!$C$7*'Gesamtenergie 2019'!E19</f>
        <v>9267.8959999999988</v>
      </c>
      <c r="F19" s="69">
        <f>Sekundäranteil!$C$7*'Gesamtenergie 2019'!F19</f>
        <v>11299.992</v>
      </c>
      <c r="G19" s="64">
        <f>Sekundäranteil!$C$7*'Gesamtenergie 2019'!G19</f>
        <v>9067.5199999999986</v>
      </c>
      <c r="H19" s="68">
        <f>Sekundäranteil!$C$7*'Gesamtenergie 2019'!H19</f>
        <v>7055.6639999999998</v>
      </c>
      <c r="I19" s="67">
        <f>Sekundäranteil!$C$7*'Gesamtenergie 2019'!I19</f>
        <v>6343.4408888888884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Sekundäranteil!$C$7*'Gesamtenergie 2019'!E20</f>
        <v>4702.4498399999993</v>
      </c>
      <c r="F20" s="69">
        <f>Sekundäranteil!$C$7*'Gesamtenergie 2019'!F20</f>
        <v>5733.5176799999999</v>
      </c>
      <c r="G20" s="64">
        <f>Sekundäranteil!$C$7*'Gesamtenergie 2019'!G20</f>
        <v>4600.7807999999995</v>
      </c>
      <c r="H20" s="68">
        <f>Sekundäranteil!$C$7*'Gesamtenergie 2019'!H20</f>
        <v>3579.9825600000004</v>
      </c>
      <c r="I20" s="67">
        <f>Sekundäranteil!$C$7*'Gesamtenergie 2019'!I20</f>
        <v>3218.6067466666664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Sekundäranteil!$C$7*'Gesamtenergie 2019'!E21</f>
        <v>2256.5311999999999</v>
      </c>
      <c r="F21" s="69">
        <f>Sekundäranteil!$C$7*'Gesamtenergie 2019'!F21</f>
        <v>2751.3024</v>
      </c>
      <c r="G21" s="64">
        <f>Sekundäranteil!$C$7*'Gesamtenergie 2019'!G21</f>
        <v>2207.7439999999997</v>
      </c>
      <c r="H21" s="68">
        <f>Sekundäranteil!$C$7*'Gesamtenergie 2019'!H21</f>
        <v>1717.9008000000001</v>
      </c>
      <c r="I21" s="67">
        <f>Sekundäranteil!$C$7*'Gesamtenergie 2019'!I21</f>
        <v>1544.4899555555555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Sekundäranteil!$C$7*'Gesamtenergie 2019'!E22</f>
        <v>12088.56</v>
      </c>
      <c r="F22" s="69">
        <f>Sekundäranteil!$C$7*'Gesamtenergie 2019'!F22</f>
        <v>14739.12</v>
      </c>
      <c r="G22" s="64">
        <f>Sekundäranteil!$C$7*'Gesamtenergie 2019'!G22</f>
        <v>11827.199999999999</v>
      </c>
      <c r="H22" s="68">
        <f>Sekundäranteil!$C$7*'Gesamtenergie 2019'!H22</f>
        <v>9203.0400000000009</v>
      </c>
      <c r="I22" s="67">
        <f>Sekundäranteil!$C$7*'Gesamtenergie 2019'!I22</f>
        <v>8274.0533333333315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Sekundäranteil!$C$7*'Gesamtenergie 2019'!E23</f>
        <v>3223.616</v>
      </c>
      <c r="F23" s="69">
        <f>Sekundäranteil!$C$7*'Gesamtenergie 2019'!F23</f>
        <v>3930.4320000000007</v>
      </c>
      <c r="G23" s="64">
        <f>Sekundäranteil!$C$7*'Gesamtenergie 2019'!G23</f>
        <v>3153.9199999999996</v>
      </c>
      <c r="H23" s="68">
        <f>Sekundäranteil!$C$7*'Gesamtenergie 2019'!H23</f>
        <v>2454.1440000000002</v>
      </c>
      <c r="I23" s="67">
        <f>Sekundäranteil!$C$7*'Gesamtenergie 2019'!I23</f>
        <v>2206.4142222222222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Sekundäranteil!$C$7*'Gesamtenergie 2019'!E24</f>
        <v>17125.46</v>
      </c>
      <c r="F24" s="69">
        <f>Sekundäranteil!$C$7*'Gesamtenergie 2019'!F24</f>
        <v>20880.420000000002</v>
      </c>
      <c r="G24" s="64">
        <f>Sekundäranteil!$C$7*'Gesamtenergie 2019'!G24</f>
        <v>16755.199999999997</v>
      </c>
      <c r="H24" s="68">
        <f>Sekundäranteil!$C$7*'Gesamtenergie 2019'!H24</f>
        <v>13037.64</v>
      </c>
      <c r="I24" s="67">
        <f>Sekundäranteil!$C$7*'Gesamtenergie 2019'!I24</f>
        <v>11721.575555555555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Sekundäranteil!$C$7*'Gesamtenergie 2019'!E25</f>
        <v>13730.589399999999</v>
      </c>
      <c r="F25" s="69">
        <f>Sekundäranteil!$C$7*'Gesamtenergie 2019'!F25</f>
        <v>16741.183800000003</v>
      </c>
      <c r="G25" s="64">
        <f>Sekundäranteil!$C$7*'Gesamtenergie 2019'!G25</f>
        <v>13433.727999999999</v>
      </c>
      <c r="H25" s="68">
        <f>Sekundäranteil!$C$7*'Gesamtenergie 2019'!H25</f>
        <v>10453.1196</v>
      </c>
      <c r="I25" s="67">
        <f>Sekundäranteil!$C$7*'Gesamtenergie 2019'!I25</f>
        <v>9397.9455777777785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Sekundäranteil!$C$7*'Gesamtenergie 2019'!E26</f>
        <v>5490.2209999999995</v>
      </c>
      <c r="F26" s="69">
        <f>Sekundäranteil!$C$7*'Gesamtenergie 2019'!F26</f>
        <v>6694.0170000000007</v>
      </c>
      <c r="G26" s="64">
        <f>Sekundäranteil!$C$7*'Gesamtenergie 2019'!G26</f>
        <v>5371.5199999999995</v>
      </c>
      <c r="H26" s="68">
        <f>Sekundäranteil!$C$7*'Gesamtenergie 2019'!H26</f>
        <v>4179.7139999999999</v>
      </c>
      <c r="I26" s="67">
        <f>Sekundäranteil!$C$7*'Gesamtenergie 2019'!I26</f>
        <v>3757.7992222222219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Sekundäranteil!$C$7*'Gesamtenergie 2019'!E27</f>
        <v>5490.2209999999995</v>
      </c>
      <c r="F27" s="69">
        <f>Sekundäranteil!$C$7*'Gesamtenergie 2019'!F27</f>
        <v>6694.0170000000007</v>
      </c>
      <c r="G27" s="64">
        <f>Sekundäranteil!$C$7*'Gesamtenergie 2019'!G27</f>
        <v>5371.5199999999995</v>
      </c>
      <c r="H27" s="68">
        <f>Sekundäranteil!$C$7*'Gesamtenergie 2019'!H27</f>
        <v>4179.7139999999999</v>
      </c>
      <c r="I27" s="67">
        <f>Sekundäranteil!$C$7*'Gesamtenergie 2019'!I27</f>
        <v>3757.7992222222219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Sekundäranteil!$C$7*'Gesamtenergie 2019'!E28</f>
        <v>4130.2579999999998</v>
      </c>
      <c r="F28" s="69">
        <f>Sekundäranteil!$C$7*'Gesamtenergie 2019'!F28</f>
        <v>5035.866</v>
      </c>
      <c r="G28" s="64">
        <f>Sekundäranteil!$C$7*'Gesamtenergie 2019'!G28</f>
        <v>4040.9599999999991</v>
      </c>
      <c r="H28" s="68">
        <f>Sekundäranteil!$C$7*'Gesamtenergie 2019'!H28</f>
        <v>3144.3720000000003</v>
      </c>
      <c r="I28" s="67">
        <f>Sekundäranteil!$C$7*'Gesamtenergie 2019'!I28</f>
        <v>2826.9682222222218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Sekundäranteil!$C$7*'Gesamtenergie 2019'!E29</f>
        <v>9066.42</v>
      </c>
      <c r="F29" s="69">
        <f>Sekundäranteil!$C$7*'Gesamtenergie 2019'!F29</f>
        <v>11054.34</v>
      </c>
      <c r="G29" s="64">
        <f>Sekundäranteil!$C$7*'Gesamtenergie 2019'!G29</f>
        <v>8870.3999999999978</v>
      </c>
      <c r="H29" s="68">
        <f>Sekundäranteil!$C$7*'Gesamtenergie 2019'!H29</f>
        <v>6902.2800000000007</v>
      </c>
      <c r="I29" s="67">
        <f>Sekundäranteil!$C$7*'Gesamtenergie 2019'!I29</f>
        <v>6205.5399999999991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Sekundäranteil!$C$7*'Gesamtenergie 2019'!E30</f>
        <v>4785.0550000000003</v>
      </c>
      <c r="F30" s="69">
        <f>Sekundäranteil!$C$7*'Gesamtenergie 2019'!F30</f>
        <v>5834.2349999999997</v>
      </c>
      <c r="G30" s="64">
        <f>Sekundäranteil!$C$7*'Gesamtenergie 2019'!G30</f>
        <v>4681.5999999999995</v>
      </c>
      <c r="H30" s="68">
        <f>Sekundäranteil!$C$7*'Gesamtenergie 2019'!H30</f>
        <v>3642.87</v>
      </c>
      <c r="I30" s="67">
        <f>Sekundäranteil!$C$7*'Gesamtenergie 2019'!I30</f>
        <v>3275.1461111111112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Sekundäranteil!$C$7*'Gesamtenergie 2019'!E31</f>
        <v>4785.0550000000003</v>
      </c>
      <c r="F31" s="69">
        <f>Sekundäranteil!$C$7*'Gesamtenergie 2019'!F31</f>
        <v>5834.2349999999997</v>
      </c>
      <c r="G31" s="64">
        <f>Sekundäranteil!$C$7*'Gesamtenergie 2019'!G31</f>
        <v>4681.5999999999995</v>
      </c>
      <c r="H31" s="68">
        <f>Sekundäranteil!$C$7*'Gesamtenergie 2019'!H31</f>
        <v>3642.87</v>
      </c>
      <c r="I31" s="67">
        <f>Sekundäranteil!$C$7*'Gesamtenergie 2019'!I31</f>
        <v>3275.1461111111112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Sekundäranteil!$C$7*'Gesamtenergie 2019'!E32</f>
        <v>4633.9479999999994</v>
      </c>
      <c r="F32" s="69">
        <f>Sekundäranteil!$C$7*'Gesamtenergie 2019'!F32</f>
        <v>5649.9960000000001</v>
      </c>
      <c r="G32" s="64">
        <f>Sekundäranteil!$C$7*'Gesamtenergie 2019'!G32</f>
        <v>4533.7599999999993</v>
      </c>
      <c r="H32" s="68">
        <f>Sekundäranteil!$C$7*'Gesamtenergie 2019'!H32</f>
        <v>3527.8319999999999</v>
      </c>
      <c r="I32" s="67">
        <f>Sekundäranteil!$C$7*'Gesamtenergie 2019'!I32</f>
        <v>3171.7204444444442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Sekundäranteil!$C$7*'Gesamtenergie 2019'!E33</f>
        <v>3022.14</v>
      </c>
      <c r="F33" s="69">
        <f>Sekundäranteil!$C$7*'Gesamtenergie 2019'!F33</f>
        <v>3684.78</v>
      </c>
      <c r="G33" s="64">
        <f>Sekundäranteil!$C$7*'Gesamtenergie 2019'!G33</f>
        <v>2956.7999999999997</v>
      </c>
      <c r="H33" s="68">
        <f>Sekundäranteil!$C$7*'Gesamtenergie 2019'!H33</f>
        <v>2300.7600000000002</v>
      </c>
      <c r="I33" s="67">
        <f>Sekundäranteil!$C$7*'Gesamtenergie 2019'!I33</f>
        <v>2068.5133333333329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Sekundäranteil!$C$7*'Gesamtenergie 2019'!E34</f>
        <v>7625.8665999999994</v>
      </c>
      <c r="F34" s="69">
        <f>Sekundäranteil!$C$7*'Gesamtenergie 2019'!F34</f>
        <v>9297.9282000000003</v>
      </c>
      <c r="G34" s="64">
        <f>Sekundäranteil!$C$7*'Gesamtenergie 2019'!G34</f>
        <v>7460.9919999999993</v>
      </c>
      <c r="H34" s="68">
        <f>Sekundäranteil!$C$7*'Gesamtenergie 2019'!H34</f>
        <v>5805.5843999999997</v>
      </c>
      <c r="I34" s="67">
        <f>Sekundäranteil!$C$7*'Gesamtenergie 2019'!I34</f>
        <v>5219.5486444444441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Sekundäranteil!$C$7*'Gesamtenergie 2019'!E35</f>
        <v>5641.3279999999995</v>
      </c>
      <c r="F35" s="69">
        <f>Sekundäranteil!$C$7*'Gesamtenergie 2019'!F35</f>
        <v>6878.2560000000003</v>
      </c>
      <c r="G35" s="64">
        <f>Sekundäranteil!$C$7*'Gesamtenergie 2019'!G35</f>
        <v>5519.36</v>
      </c>
      <c r="H35" s="68">
        <f>Sekundäranteil!$C$7*'Gesamtenergie 2019'!H35</f>
        <v>4294.7520000000004</v>
      </c>
      <c r="I35" s="67">
        <f>Sekundäranteil!$C$7*'Gesamtenergie 2019'!I35</f>
        <v>3861.2248888888889</v>
      </c>
    </row>
    <row r="38" spans="3:9" ht="42.75" customHeight="1" x14ac:dyDescent="0.35">
      <c r="C38" s="101" t="s">
        <v>190</v>
      </c>
      <c r="D38" s="101"/>
      <c r="E38" s="101"/>
      <c r="F38" s="101"/>
      <c r="G38" s="101"/>
      <c r="H38" s="101"/>
      <c r="I38" s="101"/>
    </row>
    <row r="39" spans="3:9" ht="15.75" customHeight="1" x14ac:dyDescent="0.35">
      <c r="C39" s="81"/>
      <c r="D39" s="81"/>
      <c r="E39" s="81"/>
      <c r="F39" s="81"/>
      <c r="G39" s="81"/>
      <c r="H39" s="81"/>
      <c r="I39" s="81"/>
    </row>
    <row r="40" spans="3:9" ht="15.75" x14ac:dyDescent="0.25">
      <c r="E40" s="100" t="s">
        <v>47</v>
      </c>
      <c r="F40" s="100"/>
      <c r="G40" s="100" t="s">
        <v>43</v>
      </c>
      <c r="H40" s="100"/>
      <c r="I40" s="100"/>
    </row>
    <row r="41" spans="3:9" x14ac:dyDescent="0.25">
      <c r="C41" s="17" t="s">
        <v>123</v>
      </c>
      <c r="D41" s="60" t="s">
        <v>124</v>
      </c>
      <c r="E41" s="84" t="str">
        <f>Studienliste!$F$17</f>
        <v>ISI-05 13</v>
      </c>
      <c r="F41" s="85" t="s">
        <v>51</v>
      </c>
      <c r="G41" s="86" t="str">
        <f>Studienliste!$F$10</f>
        <v>OTTO-01 17</v>
      </c>
      <c r="H41" s="87" t="str">
        <f>Studienliste!$F$8</f>
        <v>TUD-02 20</v>
      </c>
      <c r="I41" s="88" t="str">
        <f>F41</f>
        <v>anderes Projekt</v>
      </c>
    </row>
    <row r="42" spans="3:9" x14ac:dyDescent="0.25">
      <c r="C42" s="9" t="str">
        <f>C7</f>
        <v>Austria</v>
      </c>
      <c r="D42" s="9" t="str">
        <f>D7</f>
        <v>Donawitz</v>
      </c>
      <c r="E42" s="63">
        <f>Sekundäranteil!$C$10*'Gesamtenergie 2019'!E7</f>
        <v>8119.9864899999993</v>
      </c>
      <c r="F42" s="69">
        <f>Sekundäranteil!$C$10*'Gesamtenergie 2019'!F7</f>
        <v>9900.389729999999</v>
      </c>
      <c r="G42" s="64">
        <f>Sekundäranteil!$C$10*'Gesamtenergie 2019'!G7</f>
        <v>7944.4287999999979</v>
      </c>
      <c r="H42" s="68">
        <f>Sekundäranteil!$C$10*'Gesamtenergie 2019'!H7</f>
        <v>6181.7586599999995</v>
      </c>
      <c r="I42" s="67">
        <f>Sekundäranteil!$C$10*'Gesamtenergie 2019'!I7</f>
        <v>5557.7505744444434</v>
      </c>
    </row>
    <row r="43" spans="3:9" x14ac:dyDescent="0.25">
      <c r="C43" s="9" t="str">
        <f t="shared" ref="C43:D43" si="0">C8</f>
        <v>Austria</v>
      </c>
      <c r="D43" s="9" t="str">
        <f t="shared" si="0"/>
        <v>Linz</v>
      </c>
      <c r="E43" s="63">
        <f>Sekundäranteil!$C$10*'Gesamtenergie 2019'!E8</f>
        <v>8119.9864899999993</v>
      </c>
      <c r="F43" s="69">
        <f>Sekundäranteil!$C$10*'Gesamtenergie 2019'!F8</f>
        <v>9900.389729999999</v>
      </c>
      <c r="G43" s="64">
        <f>Sekundäranteil!$C$10*'Gesamtenergie 2019'!G8</f>
        <v>7944.4287999999979</v>
      </c>
      <c r="H43" s="68">
        <f>Sekundäranteil!$C$10*'Gesamtenergie 2019'!H8</f>
        <v>6181.7586599999995</v>
      </c>
      <c r="I43" s="67">
        <f>Sekundäranteil!$C$10*'Gesamtenergie 2019'!I8</f>
        <v>5557.7505744444434</v>
      </c>
    </row>
    <row r="44" spans="3:9" x14ac:dyDescent="0.25">
      <c r="C44" s="9" t="str">
        <f t="shared" ref="C44:D44" si="1">C9</f>
        <v>Belgium</v>
      </c>
      <c r="D44" s="9" t="str">
        <f t="shared" si="1"/>
        <v>Ghent</v>
      </c>
      <c r="E44" s="63">
        <f>Sekundäranteil!$C$10*'Gesamtenergie 2019'!E9</f>
        <v>11729.108499999998</v>
      </c>
      <c r="F44" s="69">
        <f>Sekundäranteil!$C$10*'Gesamtenergie 2019'!F9</f>
        <v>14300.854499999999</v>
      </c>
      <c r="G44" s="64">
        <f>Sekundäranteil!$C$10*'Gesamtenergie 2019'!G9</f>
        <v>11475.519999999997</v>
      </c>
      <c r="H44" s="68">
        <f>Sekundäranteil!$C$10*'Gesamtenergie 2019'!H9</f>
        <v>8929.3889999999992</v>
      </c>
      <c r="I44" s="67">
        <f>Sekundäranteil!$C$10*'Gesamtenergie 2019'!I9</f>
        <v>8028.0256111111094</v>
      </c>
    </row>
    <row r="45" spans="3:9" x14ac:dyDescent="0.25">
      <c r="C45" s="9" t="str">
        <f t="shared" ref="C45:D45" si="2">C10</f>
        <v>Czech Republic</v>
      </c>
      <c r="D45" s="9" t="str">
        <f t="shared" si="2"/>
        <v>Trinec</v>
      </c>
      <c r="E45" s="63">
        <f>Sekundäranteil!$C$10*'Gesamtenergie 2019'!E10</f>
        <v>5558.9517899999992</v>
      </c>
      <c r="F45" s="69">
        <f>Sekundäranteil!$C$10*'Gesamtenergie 2019'!F10</f>
        <v>6777.81783</v>
      </c>
      <c r="G45" s="64">
        <f>Sekundäranteil!$C$10*'Gesamtenergie 2019'!G10</f>
        <v>5438.764799999999</v>
      </c>
      <c r="H45" s="68">
        <f>Sekundäranteil!$C$10*'Gesamtenergie 2019'!H10</f>
        <v>4232.0388599999997</v>
      </c>
      <c r="I45" s="67">
        <f>Sekundäranteil!$C$10*'Gesamtenergie 2019'!I10</f>
        <v>3804.8422299999997</v>
      </c>
    </row>
    <row r="46" spans="3:9" x14ac:dyDescent="0.25">
      <c r="C46" s="9" t="str">
        <f t="shared" ref="C46:D46" si="3">C11</f>
        <v>Finland</v>
      </c>
      <c r="D46" s="9" t="str">
        <f t="shared" si="3"/>
        <v>Raahe</v>
      </c>
      <c r="E46" s="63">
        <f>Sekundäranteil!$C$10*'Gesamtenergie 2019'!E11</f>
        <v>5595.5379999999996</v>
      </c>
      <c r="F46" s="69">
        <f>Sekundäranteil!$C$10*'Gesamtenergie 2019'!F11</f>
        <v>6822.4260000000004</v>
      </c>
      <c r="G46" s="64">
        <f>Sekundäranteil!$C$10*'Gesamtenergie 2019'!G11</f>
        <v>5474.5599999999986</v>
      </c>
      <c r="H46" s="68">
        <f>Sekundäranteil!$C$10*'Gesamtenergie 2019'!H11</f>
        <v>4259.8919999999998</v>
      </c>
      <c r="I46" s="67">
        <f>Sekundäranteil!$C$10*'Gesamtenergie 2019'!I11</f>
        <v>3829.8837777777771</v>
      </c>
    </row>
    <row r="47" spans="3:9" x14ac:dyDescent="0.25">
      <c r="C47" s="9" t="str">
        <f t="shared" ref="C47:D47" si="4">C12</f>
        <v>France</v>
      </c>
      <c r="D47" s="9" t="str">
        <f t="shared" si="4"/>
        <v>Fos-Sur-Mer</v>
      </c>
      <c r="E47" s="63">
        <f>Sekundäranteil!$C$10*'Gesamtenergie 2019'!E12</f>
        <v>8070.4874999999993</v>
      </c>
      <c r="F47" s="69">
        <f>Sekundäranteil!$C$10*'Gesamtenergie 2019'!F12</f>
        <v>9840.0374999999985</v>
      </c>
      <c r="G47" s="64">
        <f>Sekundäranteil!$C$10*'Gesamtenergie 2019'!G12</f>
        <v>7896</v>
      </c>
      <c r="H47" s="68">
        <f>Sekundäranteil!$C$10*'Gesamtenergie 2019'!H12</f>
        <v>6144.0749999999998</v>
      </c>
      <c r="I47" s="67">
        <f>Sekundäranteil!$C$10*'Gesamtenergie 2019'!I12</f>
        <v>5523.8708333333325</v>
      </c>
    </row>
    <row r="48" spans="3:9" x14ac:dyDescent="0.25">
      <c r="C48" s="9" t="str">
        <f t="shared" ref="C48:D48" si="5">C13</f>
        <v>France</v>
      </c>
      <c r="D48" s="9" t="str">
        <f t="shared" si="5"/>
        <v>Dunkerque</v>
      </c>
      <c r="E48" s="63">
        <f>Sekundäranteil!$C$10*'Gesamtenergie 2019'!E13</f>
        <v>14742.090499999998</v>
      </c>
      <c r="F48" s="69">
        <f>Sekundäranteil!$C$10*'Gesamtenergie 2019'!F13</f>
        <v>17974.468499999999</v>
      </c>
      <c r="G48" s="64">
        <f>Sekundäranteil!$C$10*'Gesamtenergie 2019'!G13</f>
        <v>14423.359999999997</v>
      </c>
      <c r="H48" s="68">
        <f>Sekundäranteil!$C$10*'Gesamtenergie 2019'!H13</f>
        <v>11223.177</v>
      </c>
      <c r="I48" s="67">
        <f>Sekundäranteil!$C$10*'Gesamtenergie 2019'!I13</f>
        <v>10090.27072222222</v>
      </c>
    </row>
    <row r="49" spans="3:9" x14ac:dyDescent="0.25">
      <c r="C49" s="9" t="str">
        <f t="shared" ref="C49:D49" si="6">C14</f>
        <v>Germany</v>
      </c>
      <c r="D49" s="9" t="str">
        <f t="shared" si="6"/>
        <v>Bremen</v>
      </c>
      <c r="E49" s="63">
        <f>Sekundäranteil!$C$10*'Gesamtenergie 2019'!E14</f>
        <v>7102.0289999999986</v>
      </c>
      <c r="F49" s="69">
        <f>Sekundäranteil!$C$10*'Gesamtenergie 2019'!F14</f>
        <v>8659.2330000000002</v>
      </c>
      <c r="G49" s="64">
        <f>Sekundäranteil!$C$10*'Gesamtenergie 2019'!G14</f>
        <v>6948.4799999999987</v>
      </c>
      <c r="H49" s="68">
        <f>Sekundäranteil!$C$10*'Gesamtenergie 2019'!H14</f>
        <v>5406.7860000000001</v>
      </c>
      <c r="I49" s="67">
        <f>Sekundäranteil!$C$10*'Gesamtenergie 2019'!I14</f>
        <v>4861.0063333333328</v>
      </c>
    </row>
    <row r="50" spans="3:9" x14ac:dyDescent="0.25">
      <c r="C50" s="9" t="str">
        <f t="shared" ref="C50:D50" si="7">C15</f>
        <v>Germany</v>
      </c>
      <c r="D50" s="9" t="str">
        <f t="shared" si="7"/>
        <v>Voelklingen</v>
      </c>
      <c r="E50" s="63">
        <f>Sekundäranteil!$C$10*'Gesamtenergie 2019'!E15</f>
        <v>5987.2256599999992</v>
      </c>
      <c r="F50" s="69">
        <f>Sekundäranteil!$C$10*'Gesamtenergie 2019'!F15</f>
        <v>7299.9958200000001</v>
      </c>
      <c r="G50" s="64">
        <f>Sekundäranteil!$C$10*'Gesamtenergie 2019'!G15</f>
        <v>5857.779199999999</v>
      </c>
      <c r="H50" s="68">
        <f>Sekundäranteil!$C$10*'Gesamtenergie 2019'!H15</f>
        <v>4558.0844399999996</v>
      </c>
      <c r="I50" s="67">
        <f>Sekundäranteil!$C$10*'Gesamtenergie 2019'!I15</f>
        <v>4097.9756422222217</v>
      </c>
    </row>
    <row r="51" spans="3:9" x14ac:dyDescent="0.25">
      <c r="C51" s="9" t="str">
        <f t="shared" ref="C51:D51" si="8">C16</f>
        <v>Germany</v>
      </c>
      <c r="D51" s="9" t="str">
        <f t="shared" si="8"/>
        <v>Eisenhuettenstadt</v>
      </c>
      <c r="E51" s="63">
        <f>Sekundäranteil!$C$10*'Gesamtenergie 2019'!E16</f>
        <v>4627.0794999999989</v>
      </c>
      <c r="F51" s="69">
        <f>Sekundäranteil!$C$10*'Gesamtenergie 2019'!F16</f>
        <v>5641.6215000000002</v>
      </c>
      <c r="G51" s="64">
        <f>Sekundäranteil!$C$10*'Gesamtenergie 2019'!G16</f>
        <v>4527.0399999999991</v>
      </c>
      <c r="H51" s="68">
        <f>Sekundäranteil!$C$10*'Gesamtenergie 2019'!H16</f>
        <v>3522.6030000000001</v>
      </c>
      <c r="I51" s="67">
        <f>Sekundäranteil!$C$10*'Gesamtenergie 2019'!I16</f>
        <v>3167.0192777777775</v>
      </c>
    </row>
    <row r="52" spans="3:9" x14ac:dyDescent="0.25">
      <c r="C52" s="9" t="str">
        <f t="shared" ref="C52:D52" si="9">C17</f>
        <v>Germany</v>
      </c>
      <c r="D52" s="9" t="str">
        <f t="shared" si="9"/>
        <v>Duisburg-Huckingen</v>
      </c>
      <c r="E52" s="63">
        <f>Sekundäranteil!$C$10*'Gesamtenergie 2019'!E17</f>
        <v>10760.65</v>
      </c>
      <c r="F52" s="69">
        <f>Sekundäranteil!$C$10*'Gesamtenergie 2019'!F17</f>
        <v>13120.05</v>
      </c>
      <c r="G52" s="64">
        <f>Sekundäranteil!$C$10*'Gesamtenergie 2019'!G17</f>
        <v>10527.999999999998</v>
      </c>
      <c r="H52" s="68">
        <f>Sekundäranteil!$C$10*'Gesamtenergie 2019'!H17</f>
        <v>8192.1</v>
      </c>
      <c r="I52" s="67">
        <f>Sekundäranteil!$C$10*'Gesamtenergie 2019'!I17</f>
        <v>7365.1611111111106</v>
      </c>
    </row>
    <row r="53" spans="3:9" x14ac:dyDescent="0.25">
      <c r="C53" s="9" t="str">
        <f t="shared" ref="C53:D53" si="10">C18</f>
        <v>Germany</v>
      </c>
      <c r="D53" s="9" t="str">
        <f t="shared" si="10"/>
        <v>Duisburg-Beeckerwerth</v>
      </c>
      <c r="E53" s="63">
        <f>Sekundäranteil!$C$10*'Gesamtenergie 2019'!E18</f>
        <v>12912.779999999999</v>
      </c>
      <c r="F53" s="69">
        <f>Sekundäranteil!$C$10*'Gesamtenergie 2019'!F18</f>
        <v>15744.06</v>
      </c>
      <c r="G53" s="64">
        <f>Sekundäranteil!$C$10*'Gesamtenergie 2019'!G18</f>
        <v>12633.599999999997</v>
      </c>
      <c r="H53" s="68">
        <f>Sekundäranteil!$C$10*'Gesamtenergie 2019'!H18</f>
        <v>9830.5199999999986</v>
      </c>
      <c r="I53" s="67">
        <f>Sekundäranteil!$C$10*'Gesamtenergie 2019'!I18</f>
        <v>8838.1933333333309</v>
      </c>
    </row>
    <row r="54" spans="3:9" x14ac:dyDescent="0.25">
      <c r="C54" s="9" t="str">
        <f t="shared" ref="C54:D54" si="11">C19</f>
        <v>Germany</v>
      </c>
      <c r="D54" s="9" t="str">
        <f t="shared" si="11"/>
        <v>Salzgitter</v>
      </c>
      <c r="E54" s="63">
        <f>Sekundäranteil!$C$10*'Gesamtenergie 2019'!E19</f>
        <v>9899.7979999999989</v>
      </c>
      <c r="F54" s="69">
        <f>Sekundäranteil!$C$10*'Gesamtenergie 2019'!F19</f>
        <v>12070.445999999998</v>
      </c>
      <c r="G54" s="64">
        <f>Sekundäranteil!$C$10*'Gesamtenergie 2019'!G19</f>
        <v>9685.7599999999984</v>
      </c>
      <c r="H54" s="68">
        <f>Sekundäranteil!$C$10*'Gesamtenergie 2019'!H19</f>
        <v>7536.732</v>
      </c>
      <c r="I54" s="67">
        <f>Sekundäranteil!$C$10*'Gesamtenergie 2019'!I19</f>
        <v>6775.9482222222214</v>
      </c>
    </row>
    <row r="55" spans="3:9" x14ac:dyDescent="0.25">
      <c r="C55" s="9" t="str">
        <f t="shared" ref="C55:D55" si="12">C20</f>
        <v>Germany</v>
      </c>
      <c r="D55" s="9" t="str">
        <f t="shared" si="12"/>
        <v>Dillingen</v>
      </c>
      <c r="E55" s="63">
        <f>Sekundäranteil!$C$10*'Gesamtenergie 2019'!E20</f>
        <v>5023.0714199999993</v>
      </c>
      <c r="F55" s="69">
        <f>Sekundäranteil!$C$10*'Gesamtenergie 2019'!F20</f>
        <v>6124.4393399999999</v>
      </c>
      <c r="G55" s="64">
        <f>Sekundäranteil!$C$10*'Gesamtenergie 2019'!G20</f>
        <v>4914.4703999999992</v>
      </c>
      <c r="H55" s="68">
        <f>Sekundäranteil!$C$10*'Gesamtenergie 2019'!H20</f>
        <v>3824.0722799999999</v>
      </c>
      <c r="I55" s="67">
        <f>Sekundäranteil!$C$10*'Gesamtenergie 2019'!I20</f>
        <v>3438.0572066666664</v>
      </c>
    </row>
    <row r="56" spans="3:9" x14ac:dyDescent="0.25">
      <c r="C56" s="9" t="str">
        <f t="shared" ref="C56:D56" si="13">C21</f>
        <v>Germany</v>
      </c>
      <c r="D56" s="9" t="str">
        <f t="shared" si="13"/>
        <v>Duisburg</v>
      </c>
      <c r="E56" s="63">
        <f>Sekundäranteil!$C$10*'Gesamtenergie 2019'!E21</f>
        <v>2410.3855999999996</v>
      </c>
      <c r="F56" s="69">
        <f>Sekundäranteil!$C$10*'Gesamtenergie 2019'!F21</f>
        <v>2938.8912</v>
      </c>
      <c r="G56" s="64">
        <f>Sekundäranteil!$C$10*'Gesamtenergie 2019'!G21</f>
        <v>2358.2719999999995</v>
      </c>
      <c r="H56" s="68">
        <f>Sekundäranteil!$C$10*'Gesamtenergie 2019'!H21</f>
        <v>1835.0303999999999</v>
      </c>
      <c r="I56" s="67">
        <f>Sekundäranteil!$C$10*'Gesamtenergie 2019'!I21</f>
        <v>1649.7960888888886</v>
      </c>
    </row>
    <row r="57" spans="3:9" x14ac:dyDescent="0.25">
      <c r="C57" s="9" t="str">
        <f t="shared" ref="C57:D57" si="14">C22</f>
        <v>Germany</v>
      </c>
      <c r="D57" s="9" t="str">
        <f t="shared" si="14"/>
        <v>Duisburg-Bruckhausen</v>
      </c>
      <c r="E57" s="63">
        <f>Sekundäranteil!$C$10*'Gesamtenergie 2019'!E22</f>
        <v>12912.779999999999</v>
      </c>
      <c r="F57" s="69">
        <f>Sekundäranteil!$C$10*'Gesamtenergie 2019'!F22</f>
        <v>15744.06</v>
      </c>
      <c r="G57" s="64">
        <f>Sekundäranteil!$C$10*'Gesamtenergie 2019'!G22</f>
        <v>12633.599999999997</v>
      </c>
      <c r="H57" s="68">
        <f>Sekundäranteil!$C$10*'Gesamtenergie 2019'!H22</f>
        <v>9830.5199999999986</v>
      </c>
      <c r="I57" s="67">
        <f>Sekundäranteil!$C$10*'Gesamtenergie 2019'!I22</f>
        <v>8838.1933333333309</v>
      </c>
    </row>
    <row r="58" spans="3:9" x14ac:dyDescent="0.25">
      <c r="C58" s="9" t="str">
        <f t="shared" ref="C58:D58" si="15">C23</f>
        <v>Hungaria</v>
      </c>
      <c r="D58" s="9" t="str">
        <f t="shared" si="15"/>
        <v>Dunauijvaros</v>
      </c>
      <c r="E58" s="63">
        <f>Sekundäranteil!$C$10*'Gesamtenergie 2019'!E23</f>
        <v>3443.4079999999994</v>
      </c>
      <c r="F58" s="69">
        <f>Sekundäranteil!$C$10*'Gesamtenergie 2019'!F23</f>
        <v>4198.4160000000002</v>
      </c>
      <c r="G58" s="64">
        <f>Sekundäranteil!$C$10*'Gesamtenergie 2019'!G23</f>
        <v>3368.9599999999996</v>
      </c>
      <c r="H58" s="68">
        <f>Sekundäranteil!$C$10*'Gesamtenergie 2019'!H23</f>
        <v>2621.4720000000002</v>
      </c>
      <c r="I58" s="67">
        <f>Sekundäranteil!$C$10*'Gesamtenergie 2019'!I23</f>
        <v>2356.8515555555555</v>
      </c>
    </row>
    <row r="59" spans="3:9" x14ac:dyDescent="0.25">
      <c r="C59" s="9" t="str">
        <f t="shared" ref="C59:D59" si="16">C24</f>
        <v>Italy</v>
      </c>
      <c r="D59" s="9" t="str">
        <f t="shared" si="16"/>
        <v>Taranto</v>
      </c>
      <c r="E59" s="63">
        <f>Sekundäranteil!$C$10*'Gesamtenergie 2019'!E24</f>
        <v>18293.105</v>
      </c>
      <c r="F59" s="69">
        <f>Sekundäranteil!$C$10*'Gesamtenergie 2019'!F24</f>
        <v>22304.084999999999</v>
      </c>
      <c r="G59" s="64">
        <f>Sekundäranteil!$C$10*'Gesamtenergie 2019'!G24</f>
        <v>17897.599999999995</v>
      </c>
      <c r="H59" s="68">
        <f>Sekundäranteil!$C$10*'Gesamtenergie 2019'!H24</f>
        <v>13926.57</v>
      </c>
      <c r="I59" s="67">
        <f>Sekundäranteil!$C$10*'Gesamtenergie 2019'!I24</f>
        <v>12520.773888888887</v>
      </c>
    </row>
    <row r="60" spans="3:9" x14ac:dyDescent="0.25">
      <c r="C60" s="9" t="str">
        <f t="shared" ref="C60:D60" si="17">C25</f>
        <v>Netherlands</v>
      </c>
      <c r="D60" s="9" t="str">
        <f t="shared" si="17"/>
        <v>Ijmuiden</v>
      </c>
      <c r="E60" s="63">
        <f>Sekundäranteil!$C$10*'Gesamtenergie 2019'!E25</f>
        <v>14666.765949999999</v>
      </c>
      <c r="F60" s="69">
        <f>Sekundäranteil!$C$10*'Gesamtenergie 2019'!F25</f>
        <v>17882.62815</v>
      </c>
      <c r="G60" s="64">
        <f>Sekundäranteil!$C$10*'Gesamtenergie 2019'!G25</f>
        <v>14349.663999999997</v>
      </c>
      <c r="H60" s="68">
        <f>Sekundäranteil!$C$10*'Gesamtenergie 2019'!H25</f>
        <v>11165.8323</v>
      </c>
      <c r="I60" s="67">
        <f>Sekundäranteil!$C$10*'Gesamtenergie 2019'!I25</f>
        <v>10038.714594444444</v>
      </c>
    </row>
    <row r="61" spans="3:9" x14ac:dyDescent="0.25">
      <c r="C61" s="9" t="str">
        <f t="shared" ref="C61:D61" si="18">C26</f>
        <v>Poland</v>
      </c>
      <c r="D61" s="9" t="str">
        <f t="shared" si="18"/>
        <v>Krakow</v>
      </c>
      <c r="E61" s="63">
        <f>Sekundäranteil!$C$10*'Gesamtenergie 2019'!E26</f>
        <v>5864.5542499999992</v>
      </c>
      <c r="F61" s="69">
        <f>Sekundäranteil!$C$10*'Gesamtenergie 2019'!F26</f>
        <v>7150.4272499999997</v>
      </c>
      <c r="G61" s="64">
        <f>Sekundäranteil!$C$10*'Gesamtenergie 2019'!G26</f>
        <v>5737.7599999999984</v>
      </c>
      <c r="H61" s="68">
        <f>Sekundäranteil!$C$10*'Gesamtenergie 2019'!H26</f>
        <v>4464.6944999999996</v>
      </c>
      <c r="I61" s="67">
        <f>Sekundäranteil!$C$10*'Gesamtenergie 2019'!I26</f>
        <v>4014.0128055555547</v>
      </c>
    </row>
    <row r="62" spans="3:9" x14ac:dyDescent="0.25">
      <c r="C62" s="9" t="str">
        <f t="shared" ref="C62:D62" si="19">C27</f>
        <v>Poland</v>
      </c>
      <c r="D62" s="9" t="str">
        <f t="shared" si="19"/>
        <v>Dabrowa Gornicza</v>
      </c>
      <c r="E62" s="63">
        <f>Sekundäranteil!$C$10*'Gesamtenergie 2019'!E27</f>
        <v>5864.5542499999992</v>
      </c>
      <c r="F62" s="69">
        <f>Sekundäranteil!$C$10*'Gesamtenergie 2019'!F27</f>
        <v>7150.4272499999997</v>
      </c>
      <c r="G62" s="64">
        <f>Sekundäranteil!$C$10*'Gesamtenergie 2019'!G27</f>
        <v>5737.7599999999984</v>
      </c>
      <c r="H62" s="68">
        <f>Sekundäranteil!$C$10*'Gesamtenergie 2019'!H27</f>
        <v>4464.6944999999996</v>
      </c>
      <c r="I62" s="67">
        <f>Sekundäranteil!$C$10*'Gesamtenergie 2019'!I27</f>
        <v>4014.0128055555547</v>
      </c>
    </row>
    <row r="63" spans="3:9" x14ac:dyDescent="0.25">
      <c r="C63" s="9" t="str">
        <f t="shared" ref="C63:D63" si="20">C28</f>
        <v>Romania</v>
      </c>
      <c r="D63" s="9" t="str">
        <f t="shared" si="20"/>
        <v>Galati</v>
      </c>
      <c r="E63" s="63">
        <f>Sekundäranteil!$C$10*'Gesamtenergie 2019'!E28</f>
        <v>4411.8664999999992</v>
      </c>
      <c r="F63" s="69">
        <f>Sekundäranteil!$C$10*'Gesamtenergie 2019'!F28</f>
        <v>5379.2204999999994</v>
      </c>
      <c r="G63" s="64">
        <f>Sekundäranteil!$C$10*'Gesamtenergie 2019'!G28</f>
        <v>4316.4799999999987</v>
      </c>
      <c r="H63" s="68">
        <f>Sekundäranteil!$C$10*'Gesamtenergie 2019'!H28</f>
        <v>3358.761</v>
      </c>
      <c r="I63" s="67">
        <f>Sekundäranteil!$C$10*'Gesamtenergie 2019'!I28</f>
        <v>3019.7160555555552</v>
      </c>
    </row>
    <row r="64" spans="3:9" x14ac:dyDescent="0.25">
      <c r="C64" s="9" t="str">
        <f t="shared" ref="C64:D64" si="21">C29</f>
        <v>Slovakia</v>
      </c>
      <c r="D64" s="9" t="str">
        <f t="shared" si="21"/>
        <v>Kosice</v>
      </c>
      <c r="E64" s="63">
        <f>Sekundäranteil!$C$10*'Gesamtenergie 2019'!E29</f>
        <v>9684.5849999999991</v>
      </c>
      <c r="F64" s="69">
        <f>Sekundäranteil!$C$10*'Gesamtenergie 2019'!F29</f>
        <v>11808.045</v>
      </c>
      <c r="G64" s="64">
        <f>Sekundäranteil!$C$10*'Gesamtenergie 2019'!G29</f>
        <v>9475.1999999999971</v>
      </c>
      <c r="H64" s="68">
        <f>Sekundäranteil!$C$10*'Gesamtenergie 2019'!H29</f>
        <v>7372.89</v>
      </c>
      <c r="I64" s="67">
        <f>Sekundäranteil!$C$10*'Gesamtenergie 2019'!I29</f>
        <v>6628.6449999999986</v>
      </c>
    </row>
    <row r="65" spans="3:9" x14ac:dyDescent="0.25">
      <c r="C65" s="9" t="str">
        <f t="shared" ref="C65:D65" si="22">C30</f>
        <v>Spain</v>
      </c>
      <c r="D65" s="9" t="str">
        <f t="shared" si="22"/>
        <v>Gijon</v>
      </c>
      <c r="E65" s="63">
        <f>Sekundäranteil!$C$10*'Gesamtenergie 2019'!E30</f>
        <v>5111.3087500000001</v>
      </c>
      <c r="F65" s="69">
        <f>Sekundäranteil!$C$10*'Gesamtenergie 2019'!F30</f>
        <v>6232.0237499999994</v>
      </c>
      <c r="G65" s="64">
        <f>Sekundäranteil!$C$10*'Gesamtenergie 2019'!G30</f>
        <v>5000.7999999999993</v>
      </c>
      <c r="H65" s="68">
        <f>Sekundäranteil!$C$10*'Gesamtenergie 2019'!H30</f>
        <v>3891.2474999999999</v>
      </c>
      <c r="I65" s="67">
        <f>Sekundäranteil!$C$10*'Gesamtenergie 2019'!I30</f>
        <v>3498.4515277777773</v>
      </c>
    </row>
    <row r="66" spans="3:9" x14ac:dyDescent="0.25">
      <c r="C66" s="9" t="str">
        <f t="shared" ref="C66:D66" si="23">C31</f>
        <v>Spain</v>
      </c>
      <c r="D66" s="9" t="str">
        <f t="shared" si="23"/>
        <v>Aviles</v>
      </c>
      <c r="E66" s="63">
        <f>Sekundäranteil!$C$10*'Gesamtenergie 2019'!E31</f>
        <v>5111.3087500000001</v>
      </c>
      <c r="F66" s="69">
        <f>Sekundäranteil!$C$10*'Gesamtenergie 2019'!F31</f>
        <v>6232.0237499999994</v>
      </c>
      <c r="G66" s="64">
        <f>Sekundäranteil!$C$10*'Gesamtenergie 2019'!G31</f>
        <v>5000.7999999999993</v>
      </c>
      <c r="H66" s="68">
        <f>Sekundäranteil!$C$10*'Gesamtenergie 2019'!H31</f>
        <v>3891.2474999999999</v>
      </c>
      <c r="I66" s="67">
        <f>Sekundäranteil!$C$10*'Gesamtenergie 2019'!I31</f>
        <v>3498.4515277777773</v>
      </c>
    </row>
    <row r="67" spans="3:9" x14ac:dyDescent="0.25">
      <c r="C67" s="9" t="str">
        <f t="shared" ref="C67:D67" si="24">C32</f>
        <v>Sweden</v>
      </c>
      <c r="D67" s="9" t="str">
        <f t="shared" si="24"/>
        <v>Lulea</v>
      </c>
      <c r="E67" s="63">
        <f>Sekundäranteil!$C$10*'Gesamtenergie 2019'!E32</f>
        <v>4949.8989999999994</v>
      </c>
      <c r="F67" s="69">
        <f>Sekundäranteil!$C$10*'Gesamtenergie 2019'!F32</f>
        <v>6035.222999999999</v>
      </c>
      <c r="G67" s="64">
        <f>Sekundäranteil!$C$10*'Gesamtenergie 2019'!G32</f>
        <v>4842.8799999999992</v>
      </c>
      <c r="H67" s="68">
        <f>Sekundäranteil!$C$10*'Gesamtenergie 2019'!H32</f>
        <v>3768.366</v>
      </c>
      <c r="I67" s="67">
        <f>Sekundäranteil!$C$10*'Gesamtenergie 2019'!I32</f>
        <v>3387.9741111111107</v>
      </c>
    </row>
    <row r="68" spans="3:9" x14ac:dyDescent="0.25">
      <c r="C68" s="9" t="str">
        <f t="shared" ref="C68:D68" si="25">C33</f>
        <v>Sweden</v>
      </c>
      <c r="D68" s="9" t="str">
        <f t="shared" si="25"/>
        <v>Oxeloesund</v>
      </c>
      <c r="E68" s="63">
        <f>Sekundäranteil!$C$10*'Gesamtenergie 2019'!E33</f>
        <v>3228.1949999999997</v>
      </c>
      <c r="F68" s="69">
        <f>Sekundäranteil!$C$10*'Gesamtenergie 2019'!F33</f>
        <v>3936.0149999999999</v>
      </c>
      <c r="G68" s="64">
        <f>Sekundäranteil!$C$10*'Gesamtenergie 2019'!G33</f>
        <v>3158.3999999999992</v>
      </c>
      <c r="H68" s="68">
        <f>Sekundäranteil!$C$10*'Gesamtenergie 2019'!H33</f>
        <v>2457.6299999999997</v>
      </c>
      <c r="I68" s="67">
        <f>Sekundäranteil!$C$10*'Gesamtenergie 2019'!I33</f>
        <v>2209.5483333333327</v>
      </c>
    </row>
    <row r="69" spans="3:9" x14ac:dyDescent="0.25">
      <c r="C69" s="9" t="str">
        <f t="shared" ref="C69:D69" si="26">C34</f>
        <v>United Kingdom</v>
      </c>
      <c r="D69" s="9" t="str">
        <f t="shared" si="26"/>
        <v>Port Talbot</v>
      </c>
      <c r="E69" s="63">
        <f>Sekundäranteil!$C$10*'Gesamtenergie 2019'!E34</f>
        <v>8145.8120499999995</v>
      </c>
      <c r="F69" s="69">
        <f>Sekundäranteil!$C$10*'Gesamtenergie 2019'!F34</f>
        <v>9931.8778500000008</v>
      </c>
      <c r="G69" s="64">
        <f>Sekundäranteil!$C$10*'Gesamtenergie 2019'!G34</f>
        <v>7969.695999999999</v>
      </c>
      <c r="H69" s="68">
        <f>Sekundäranteil!$C$10*'Gesamtenergie 2019'!H34</f>
        <v>6201.4196999999995</v>
      </c>
      <c r="I69" s="67">
        <f>Sekundäranteil!$C$10*'Gesamtenergie 2019'!I34</f>
        <v>5575.4269611111104</v>
      </c>
    </row>
    <row r="70" spans="3:9" x14ac:dyDescent="0.25">
      <c r="C70" s="9" t="str">
        <f t="shared" ref="C70:D70" si="27">C35</f>
        <v>United Kingdom</v>
      </c>
      <c r="D70" s="9" t="str">
        <f t="shared" si="27"/>
        <v>Scunthorpe</v>
      </c>
      <c r="E70" s="63">
        <f>Sekundäranteil!$C$10*'Gesamtenergie 2019'!E35</f>
        <v>6025.963999999999</v>
      </c>
      <c r="F70" s="69">
        <f>Sekundäranteil!$C$10*'Gesamtenergie 2019'!F35</f>
        <v>7347.2279999999992</v>
      </c>
      <c r="G70" s="64">
        <f>Sekundäranteil!$C$10*'Gesamtenergie 2019'!G35</f>
        <v>5895.6799999999985</v>
      </c>
      <c r="H70" s="68">
        <f>Sekundäranteil!$C$10*'Gesamtenergie 2019'!H35</f>
        <v>4587.576</v>
      </c>
      <c r="I70" s="67">
        <f>Sekundäranteil!$C$10*'Gesamtenergie 2019'!I35</f>
        <v>4124.4902222222217</v>
      </c>
    </row>
    <row r="73" spans="3:9" ht="42" customHeight="1" x14ac:dyDescent="0.35">
      <c r="C73" s="101" t="s">
        <v>191</v>
      </c>
      <c r="D73" s="101"/>
      <c r="E73" s="101"/>
      <c r="F73" s="101"/>
      <c r="G73" s="101"/>
      <c r="H73" s="101"/>
      <c r="I73" s="101"/>
    </row>
    <row r="74" spans="3:9" ht="15.75" customHeight="1" x14ac:dyDescent="0.35">
      <c r="C74" s="81"/>
      <c r="D74" s="81"/>
      <c r="E74" s="81"/>
      <c r="F74" s="81"/>
      <c r="G74" s="81"/>
      <c r="H74" s="81"/>
      <c r="I74" s="81"/>
    </row>
    <row r="75" spans="3:9" ht="15.75" x14ac:dyDescent="0.25">
      <c r="E75" s="100" t="s">
        <v>47</v>
      </c>
      <c r="F75" s="100"/>
      <c r="G75" s="100" t="s">
        <v>43</v>
      </c>
      <c r="H75" s="100"/>
      <c r="I75" s="100"/>
    </row>
    <row r="76" spans="3:9" x14ac:dyDescent="0.25">
      <c r="C76" s="17" t="s">
        <v>123</v>
      </c>
      <c r="D76" s="60" t="s">
        <v>124</v>
      </c>
      <c r="E76" s="84" t="str">
        <f>Studienliste!$F$17</f>
        <v>ISI-05 13</v>
      </c>
      <c r="F76" s="85" t="s">
        <v>51</v>
      </c>
      <c r="G76" s="86" t="str">
        <f>Studienliste!$F$10</f>
        <v>OTTO-01 17</v>
      </c>
      <c r="H76" s="87" t="str">
        <f>Studienliste!$F$8</f>
        <v>TUD-02 20</v>
      </c>
      <c r="I76" s="88" t="str">
        <f>F76</f>
        <v>anderes Projekt</v>
      </c>
    </row>
    <row r="77" spans="3:9" x14ac:dyDescent="0.25">
      <c r="C77" s="9" t="str">
        <f>C42</f>
        <v>Austria</v>
      </c>
      <c r="D77" s="9" t="str">
        <f>D42</f>
        <v>Donawitz</v>
      </c>
      <c r="E77" s="63">
        <f>Sekundäranteil!$C$9*'Gesamtenergie 2019'!E7</f>
        <v>8638.2834999999995</v>
      </c>
      <c r="F77" s="69">
        <f>Sekundäranteil!$C$9*'Gesamtenergie 2019'!F7</f>
        <v>10532.3295</v>
      </c>
      <c r="G77" s="64">
        <f>Sekundäranteil!$C$9*'Gesamtenergie 2019'!G7</f>
        <v>8451.5199999999986</v>
      </c>
      <c r="H77" s="68">
        <f>Sekundäranteil!$C$9*'Gesamtenergie 2019'!H7</f>
        <v>6576.3389999999999</v>
      </c>
      <c r="I77" s="67">
        <f>Sekundäranteil!$C$9*'Gesamtenergie 2019'!I7</f>
        <v>5912.5006111111106</v>
      </c>
    </row>
    <row r="78" spans="3:9" x14ac:dyDescent="0.25">
      <c r="C78" s="9" t="str">
        <f t="shared" ref="C78:D78" si="28">C43</f>
        <v>Austria</v>
      </c>
      <c r="D78" s="9" t="str">
        <f t="shared" si="28"/>
        <v>Linz</v>
      </c>
      <c r="E78" s="63">
        <f>Sekundäranteil!$C$9*'Gesamtenergie 2019'!E8</f>
        <v>8638.2834999999995</v>
      </c>
      <c r="F78" s="69">
        <f>Sekundäranteil!$C$9*'Gesamtenergie 2019'!F8</f>
        <v>10532.3295</v>
      </c>
      <c r="G78" s="64">
        <f>Sekundäranteil!$C$9*'Gesamtenergie 2019'!G8</f>
        <v>8451.5199999999986</v>
      </c>
      <c r="H78" s="68">
        <f>Sekundäranteil!$C$9*'Gesamtenergie 2019'!H8</f>
        <v>6576.3389999999999</v>
      </c>
      <c r="I78" s="67">
        <f>Sekundäranteil!$C$9*'Gesamtenergie 2019'!I8</f>
        <v>5912.5006111111106</v>
      </c>
    </row>
    <row r="79" spans="3:9" x14ac:dyDescent="0.25">
      <c r="C79" s="9" t="str">
        <f t="shared" ref="C79:D79" si="29">C44</f>
        <v>Belgium</v>
      </c>
      <c r="D79" s="9" t="str">
        <f t="shared" si="29"/>
        <v>Ghent</v>
      </c>
      <c r="E79" s="63">
        <f>Sekundäranteil!$C$9*'Gesamtenergie 2019'!E9</f>
        <v>12477.775</v>
      </c>
      <c r="F79" s="69">
        <f>Sekundäranteil!$C$9*'Gesamtenergie 2019'!F9</f>
        <v>15213.675000000001</v>
      </c>
      <c r="G79" s="64">
        <f>Sekundäranteil!$C$9*'Gesamtenergie 2019'!G9</f>
        <v>12207.999999999998</v>
      </c>
      <c r="H79" s="68">
        <f>Sekundäranteil!$C$9*'Gesamtenergie 2019'!H9</f>
        <v>9499.35</v>
      </c>
      <c r="I79" s="67">
        <f>Sekundäranteil!$C$9*'Gesamtenergie 2019'!I9</f>
        <v>8540.4527777777766</v>
      </c>
    </row>
    <row r="80" spans="3:9" x14ac:dyDescent="0.25">
      <c r="C80" s="9" t="str">
        <f t="shared" ref="C80:D80" si="30">C45</f>
        <v>Czech Republic</v>
      </c>
      <c r="D80" s="9" t="str">
        <f t="shared" si="30"/>
        <v>Trinec</v>
      </c>
      <c r="E80" s="63">
        <f>Sekundäranteil!$C$9*'Gesamtenergie 2019'!E10</f>
        <v>5913.7784999999994</v>
      </c>
      <c r="F80" s="69">
        <f>Sekundäranteil!$C$9*'Gesamtenergie 2019'!F10</f>
        <v>7210.4445000000005</v>
      </c>
      <c r="G80" s="64">
        <f>Sekundäranteil!$C$9*'Gesamtenergie 2019'!G10</f>
        <v>5785.9199999999992</v>
      </c>
      <c r="H80" s="68">
        <f>Sekundäranteil!$C$9*'Gesamtenergie 2019'!H10</f>
        <v>4502.1689999999999</v>
      </c>
      <c r="I80" s="67">
        <f>Sekundäranteil!$C$9*'Gesamtenergie 2019'!I10</f>
        <v>4047.7044999999998</v>
      </c>
    </row>
    <row r="81" spans="3:9" x14ac:dyDescent="0.25">
      <c r="C81" s="9" t="str">
        <f t="shared" ref="C81:D81" si="31">C46</f>
        <v>Finland</v>
      </c>
      <c r="D81" s="9" t="str">
        <f t="shared" si="31"/>
        <v>Raahe</v>
      </c>
      <c r="E81" s="63">
        <f>Sekundäranteil!$C$9*'Gesamtenergie 2019'!E11</f>
        <v>5952.7</v>
      </c>
      <c r="F81" s="69">
        <f>Sekundäranteil!$C$9*'Gesamtenergie 2019'!F11</f>
        <v>7257.9000000000005</v>
      </c>
      <c r="G81" s="64">
        <f>Sekundäranteil!$C$9*'Gesamtenergie 2019'!G11</f>
        <v>5823.9999999999991</v>
      </c>
      <c r="H81" s="68">
        <f>Sekundäranteil!$C$9*'Gesamtenergie 2019'!H11</f>
        <v>4531.8</v>
      </c>
      <c r="I81" s="67">
        <f>Sekundäranteil!$C$9*'Gesamtenergie 2019'!I11</f>
        <v>4074.344444444444</v>
      </c>
    </row>
    <row r="82" spans="3:9" x14ac:dyDescent="0.25">
      <c r="C82" s="9" t="str">
        <f t="shared" ref="C82:D82" si="32">C47</f>
        <v>France</v>
      </c>
      <c r="D82" s="9" t="str">
        <f t="shared" si="32"/>
        <v>Fos-Sur-Mer</v>
      </c>
      <c r="E82" s="63">
        <f>Sekundäranteil!$C$9*'Gesamtenergie 2019'!E12</f>
        <v>8585.625</v>
      </c>
      <c r="F82" s="69">
        <f>Sekundäranteil!$C$9*'Gesamtenergie 2019'!F12</f>
        <v>10468.125</v>
      </c>
      <c r="G82" s="64">
        <f>Sekundäranteil!$C$9*'Gesamtenergie 2019'!G12</f>
        <v>8400</v>
      </c>
      <c r="H82" s="68">
        <f>Sekundäranteil!$C$9*'Gesamtenergie 2019'!H12</f>
        <v>6536.25</v>
      </c>
      <c r="I82" s="67">
        <f>Sekundäranteil!$C$9*'Gesamtenergie 2019'!I12</f>
        <v>5876.458333333333</v>
      </c>
    </row>
    <row r="83" spans="3:9" x14ac:dyDescent="0.25">
      <c r="C83" s="9" t="str">
        <f t="shared" ref="C83:D83" si="33">C48</f>
        <v>France</v>
      </c>
      <c r="D83" s="9" t="str">
        <f t="shared" si="33"/>
        <v>Dunkerque</v>
      </c>
      <c r="E83" s="63">
        <f>Sekundäranteil!$C$9*'Gesamtenergie 2019'!E13</f>
        <v>15683.074999999999</v>
      </c>
      <c r="F83" s="69">
        <f>Sekundäranteil!$C$9*'Gesamtenergie 2019'!F13</f>
        <v>19121.775000000001</v>
      </c>
      <c r="G83" s="64">
        <f>Sekundäranteil!$C$9*'Gesamtenergie 2019'!G13</f>
        <v>15343.999999999998</v>
      </c>
      <c r="H83" s="68">
        <f>Sekundäranteil!$C$9*'Gesamtenergie 2019'!H13</f>
        <v>11939.550000000001</v>
      </c>
      <c r="I83" s="67">
        <f>Sekundäranteil!$C$9*'Gesamtenergie 2019'!I13</f>
        <v>10734.330555555554</v>
      </c>
    </row>
    <row r="84" spans="3:9" x14ac:dyDescent="0.25">
      <c r="C84" s="9" t="str">
        <f t="shared" ref="C84:D84" si="34">C49</f>
        <v>Germany</v>
      </c>
      <c r="D84" s="9" t="str">
        <f t="shared" si="34"/>
        <v>Bremen</v>
      </c>
      <c r="E84" s="63">
        <f>Sekundäranteil!$C$9*'Gesamtenergie 2019'!E14</f>
        <v>7555.3499999999995</v>
      </c>
      <c r="F84" s="69">
        <f>Sekundäranteil!$C$9*'Gesamtenergie 2019'!F14</f>
        <v>9211.9500000000007</v>
      </c>
      <c r="G84" s="64">
        <f>Sekundäranteil!$C$9*'Gesamtenergie 2019'!G14</f>
        <v>7391.9999999999991</v>
      </c>
      <c r="H84" s="68">
        <f>Sekundäranteil!$C$9*'Gesamtenergie 2019'!H14</f>
        <v>5751.9000000000005</v>
      </c>
      <c r="I84" s="67">
        <f>Sekundäranteil!$C$9*'Gesamtenergie 2019'!I14</f>
        <v>5171.2833333333328</v>
      </c>
    </row>
    <row r="85" spans="3:9" x14ac:dyDescent="0.25">
      <c r="C85" s="9" t="str">
        <f t="shared" ref="C85:D85" si="35">C50</f>
        <v>Germany</v>
      </c>
      <c r="D85" s="9" t="str">
        <f t="shared" si="35"/>
        <v>Voelklingen</v>
      </c>
      <c r="E85" s="63">
        <f>Sekundäranteil!$C$9*'Gesamtenergie 2019'!E15</f>
        <v>6369.3889999999992</v>
      </c>
      <c r="F85" s="69">
        <f>Sekundäranteil!$C$9*'Gesamtenergie 2019'!F15</f>
        <v>7765.9530000000004</v>
      </c>
      <c r="G85" s="64">
        <f>Sekundäranteil!$C$9*'Gesamtenergie 2019'!G15</f>
        <v>6231.6799999999994</v>
      </c>
      <c r="H85" s="68">
        <f>Sekundäranteil!$C$9*'Gesamtenergie 2019'!H15</f>
        <v>4849.0259999999998</v>
      </c>
      <c r="I85" s="67">
        <f>Sekundäranteil!$C$9*'Gesamtenergie 2019'!I15</f>
        <v>4359.5485555555551</v>
      </c>
    </row>
    <row r="86" spans="3:9" x14ac:dyDescent="0.25">
      <c r="C86" s="9" t="str">
        <f t="shared" ref="C86:D86" si="36">C51</f>
        <v>Germany</v>
      </c>
      <c r="D86" s="9" t="str">
        <f t="shared" si="36"/>
        <v>Eisenhuettenstadt</v>
      </c>
      <c r="E86" s="63">
        <f>Sekundäranteil!$C$9*'Gesamtenergie 2019'!E16</f>
        <v>4922.4249999999993</v>
      </c>
      <c r="F86" s="69">
        <f>Sekundäranteil!$C$9*'Gesamtenergie 2019'!F16</f>
        <v>6001.7250000000004</v>
      </c>
      <c r="G86" s="64">
        <f>Sekundäranteil!$C$9*'Gesamtenergie 2019'!G16</f>
        <v>4815.9999999999991</v>
      </c>
      <c r="H86" s="68">
        <f>Sekundäranteil!$C$9*'Gesamtenergie 2019'!H16</f>
        <v>3747.4500000000003</v>
      </c>
      <c r="I86" s="67">
        <f>Sekundäranteil!$C$9*'Gesamtenergie 2019'!I16</f>
        <v>3369.1694444444443</v>
      </c>
    </row>
    <row r="87" spans="3:9" x14ac:dyDescent="0.25">
      <c r="C87" s="9" t="str">
        <f t="shared" ref="C87:D87" si="37">C52</f>
        <v>Germany</v>
      </c>
      <c r="D87" s="9" t="str">
        <f t="shared" si="37"/>
        <v>Duisburg-Huckingen</v>
      </c>
      <c r="E87" s="63">
        <f>Sekundäranteil!$C$9*'Gesamtenergie 2019'!E17</f>
        <v>11447.5</v>
      </c>
      <c r="F87" s="69">
        <f>Sekundäranteil!$C$9*'Gesamtenergie 2019'!F17</f>
        <v>13957.5</v>
      </c>
      <c r="G87" s="64">
        <f>Sekundäranteil!$C$9*'Gesamtenergie 2019'!G17</f>
        <v>11199.999999999998</v>
      </c>
      <c r="H87" s="68">
        <f>Sekundäranteil!$C$9*'Gesamtenergie 2019'!H17</f>
        <v>8715</v>
      </c>
      <c r="I87" s="67">
        <f>Sekundäranteil!$C$9*'Gesamtenergie 2019'!I17</f>
        <v>7835.2777777777774</v>
      </c>
    </row>
    <row r="88" spans="3:9" x14ac:dyDescent="0.25">
      <c r="C88" s="9" t="str">
        <f t="shared" ref="C88:D88" si="38">C53</f>
        <v>Germany</v>
      </c>
      <c r="D88" s="9" t="str">
        <f t="shared" si="38"/>
        <v>Duisburg-Beeckerwerth</v>
      </c>
      <c r="E88" s="63">
        <f>Sekundäranteil!$C$9*'Gesamtenergie 2019'!E18</f>
        <v>13737</v>
      </c>
      <c r="F88" s="69">
        <f>Sekundäranteil!$C$9*'Gesamtenergie 2019'!F18</f>
        <v>16749</v>
      </c>
      <c r="G88" s="64">
        <f>Sekundäranteil!$C$9*'Gesamtenergie 2019'!G18</f>
        <v>13439.999999999998</v>
      </c>
      <c r="H88" s="68">
        <f>Sekundäranteil!$C$9*'Gesamtenergie 2019'!H18</f>
        <v>10458</v>
      </c>
      <c r="I88" s="67">
        <f>Sekundäranteil!$C$9*'Gesamtenergie 2019'!I18</f>
        <v>9402.3333333333321</v>
      </c>
    </row>
    <row r="89" spans="3:9" x14ac:dyDescent="0.25">
      <c r="C89" s="9" t="str">
        <f t="shared" ref="C89:D89" si="39">C54</f>
        <v>Germany</v>
      </c>
      <c r="D89" s="9" t="str">
        <f t="shared" si="39"/>
        <v>Salzgitter</v>
      </c>
      <c r="E89" s="63">
        <f>Sekundäranteil!$C$9*'Gesamtenergie 2019'!E19</f>
        <v>10531.699999999999</v>
      </c>
      <c r="F89" s="69">
        <f>Sekundäranteil!$C$9*'Gesamtenergie 2019'!F19</f>
        <v>12840.9</v>
      </c>
      <c r="G89" s="64">
        <f>Sekundäranteil!$C$9*'Gesamtenergie 2019'!G19</f>
        <v>10303.999999999998</v>
      </c>
      <c r="H89" s="68">
        <f>Sekundäranteil!$C$9*'Gesamtenergie 2019'!H19</f>
        <v>8017.8</v>
      </c>
      <c r="I89" s="67">
        <f>Sekundäranteil!$C$9*'Gesamtenergie 2019'!I19</f>
        <v>7208.4555555555553</v>
      </c>
    </row>
    <row r="90" spans="3:9" x14ac:dyDescent="0.25">
      <c r="C90" s="9" t="str">
        <f t="shared" ref="C90:D90" si="40">C55</f>
        <v>Germany</v>
      </c>
      <c r="D90" s="9" t="str">
        <f t="shared" si="40"/>
        <v>Dillingen</v>
      </c>
      <c r="E90" s="63">
        <f>Sekundäranteil!$C$9*'Gesamtenergie 2019'!E20</f>
        <v>5343.6929999999993</v>
      </c>
      <c r="F90" s="69">
        <f>Sekundäranteil!$C$9*'Gesamtenergie 2019'!F20</f>
        <v>6515.3609999999999</v>
      </c>
      <c r="G90" s="64">
        <f>Sekundäranteil!$C$9*'Gesamtenergie 2019'!G20</f>
        <v>5228.16</v>
      </c>
      <c r="H90" s="68">
        <f>Sekundäranteil!$C$9*'Gesamtenergie 2019'!H20</f>
        <v>4068.1620000000003</v>
      </c>
      <c r="I90" s="67">
        <f>Sekundäranteil!$C$9*'Gesamtenergie 2019'!I20</f>
        <v>3657.5076666666664</v>
      </c>
    </row>
    <row r="91" spans="3:9" x14ac:dyDescent="0.25">
      <c r="C91" s="9" t="str">
        <f t="shared" ref="C91:D91" si="41">C56</f>
        <v>Germany</v>
      </c>
      <c r="D91" s="9" t="str">
        <f t="shared" si="41"/>
        <v>Duisburg</v>
      </c>
      <c r="E91" s="63">
        <f>Sekundäranteil!$C$9*'Gesamtenergie 2019'!E21</f>
        <v>2564.2399999999998</v>
      </c>
      <c r="F91" s="69">
        <f>Sekundäranteil!$C$9*'Gesamtenergie 2019'!F21</f>
        <v>3126.48</v>
      </c>
      <c r="G91" s="64">
        <f>Sekundäranteil!$C$9*'Gesamtenergie 2019'!G21</f>
        <v>2508.7999999999997</v>
      </c>
      <c r="H91" s="68">
        <f>Sekundäranteil!$C$9*'Gesamtenergie 2019'!H21</f>
        <v>1952.16</v>
      </c>
      <c r="I91" s="67">
        <f>Sekundäranteil!$C$9*'Gesamtenergie 2019'!I21</f>
        <v>1755.1022222222221</v>
      </c>
    </row>
    <row r="92" spans="3:9" x14ac:dyDescent="0.25">
      <c r="C92" s="9" t="str">
        <f t="shared" ref="C92:D92" si="42">C57</f>
        <v>Germany</v>
      </c>
      <c r="D92" s="9" t="str">
        <f t="shared" si="42"/>
        <v>Duisburg-Bruckhausen</v>
      </c>
      <c r="E92" s="63">
        <f>Sekundäranteil!$C$9*'Gesamtenergie 2019'!E22</f>
        <v>13737</v>
      </c>
      <c r="F92" s="69">
        <f>Sekundäranteil!$C$9*'Gesamtenergie 2019'!F22</f>
        <v>16749</v>
      </c>
      <c r="G92" s="64">
        <f>Sekundäranteil!$C$9*'Gesamtenergie 2019'!G22</f>
        <v>13439.999999999998</v>
      </c>
      <c r="H92" s="68">
        <f>Sekundäranteil!$C$9*'Gesamtenergie 2019'!H22</f>
        <v>10458</v>
      </c>
      <c r="I92" s="67">
        <f>Sekundäranteil!$C$9*'Gesamtenergie 2019'!I22</f>
        <v>9402.3333333333321</v>
      </c>
    </row>
    <row r="93" spans="3:9" x14ac:dyDescent="0.25">
      <c r="C93" s="9" t="str">
        <f t="shared" ref="C93:D93" si="43">C58</f>
        <v>Hungaria</v>
      </c>
      <c r="D93" s="9" t="str">
        <f t="shared" si="43"/>
        <v>Dunauijvaros</v>
      </c>
      <c r="E93" s="63">
        <f>Sekundäranteil!$C$9*'Gesamtenergie 2019'!E23</f>
        <v>3663.2</v>
      </c>
      <c r="F93" s="69">
        <f>Sekundäranteil!$C$9*'Gesamtenergie 2019'!F23</f>
        <v>4466.4000000000005</v>
      </c>
      <c r="G93" s="64">
        <f>Sekundäranteil!$C$9*'Gesamtenergie 2019'!G23</f>
        <v>3583.9999999999995</v>
      </c>
      <c r="H93" s="68">
        <f>Sekundäranteil!$C$9*'Gesamtenergie 2019'!H23</f>
        <v>2788.8</v>
      </c>
      <c r="I93" s="67">
        <f>Sekundäranteil!$C$9*'Gesamtenergie 2019'!I23</f>
        <v>2507.2888888888888</v>
      </c>
    </row>
    <row r="94" spans="3:9" x14ac:dyDescent="0.25">
      <c r="C94" s="9" t="str">
        <f t="shared" ref="C94:D94" si="44">C59</f>
        <v>Italy</v>
      </c>
      <c r="D94" s="9" t="str">
        <f t="shared" si="44"/>
        <v>Taranto</v>
      </c>
      <c r="E94" s="63">
        <f>Sekundäranteil!$C$9*'Gesamtenergie 2019'!E24</f>
        <v>19460.75</v>
      </c>
      <c r="F94" s="69">
        <f>Sekundäranteil!$C$9*'Gesamtenergie 2019'!F24</f>
        <v>23727.75</v>
      </c>
      <c r="G94" s="64">
        <f>Sekundäranteil!$C$9*'Gesamtenergie 2019'!G24</f>
        <v>19039.999999999996</v>
      </c>
      <c r="H94" s="68">
        <f>Sekundäranteil!$C$9*'Gesamtenergie 2019'!H24</f>
        <v>14815.5</v>
      </c>
      <c r="I94" s="67">
        <f>Sekundäranteil!$C$9*'Gesamtenergie 2019'!I24</f>
        <v>13319.972222222221</v>
      </c>
    </row>
    <row r="95" spans="3:9" x14ac:dyDescent="0.25">
      <c r="C95" s="9" t="str">
        <f t="shared" ref="C95:D95" si="45">C60</f>
        <v>Netherlands</v>
      </c>
      <c r="D95" s="9" t="str">
        <f t="shared" si="45"/>
        <v>Ijmuiden</v>
      </c>
      <c r="E95" s="63">
        <f>Sekundäranteil!$C$9*'Gesamtenergie 2019'!E25</f>
        <v>15602.942499999999</v>
      </c>
      <c r="F95" s="69">
        <f>Sekundäranteil!$C$9*'Gesamtenergie 2019'!F25</f>
        <v>19024.072500000002</v>
      </c>
      <c r="G95" s="64">
        <f>Sekundäranteil!$C$9*'Gesamtenergie 2019'!G25</f>
        <v>15265.599999999999</v>
      </c>
      <c r="H95" s="68">
        <f>Sekundäranteil!$C$9*'Gesamtenergie 2019'!H25</f>
        <v>11878.545</v>
      </c>
      <c r="I95" s="67">
        <f>Sekundäranteil!$C$9*'Gesamtenergie 2019'!I25</f>
        <v>10679.483611111111</v>
      </c>
    </row>
    <row r="96" spans="3:9" x14ac:dyDescent="0.25">
      <c r="C96" s="9" t="str">
        <f t="shared" ref="C96:D96" si="46">C61</f>
        <v>Poland</v>
      </c>
      <c r="D96" s="9" t="str">
        <f t="shared" si="46"/>
        <v>Krakow</v>
      </c>
      <c r="E96" s="63">
        <f>Sekundäranteil!$C$9*'Gesamtenergie 2019'!E26</f>
        <v>6238.8874999999998</v>
      </c>
      <c r="F96" s="69">
        <f>Sekundäranteil!$C$9*'Gesamtenergie 2019'!F26</f>
        <v>7606.8375000000005</v>
      </c>
      <c r="G96" s="64">
        <f>Sekundäranteil!$C$9*'Gesamtenergie 2019'!G26</f>
        <v>6103.9999999999991</v>
      </c>
      <c r="H96" s="68">
        <f>Sekundäranteil!$C$9*'Gesamtenergie 2019'!H26</f>
        <v>4749.6750000000002</v>
      </c>
      <c r="I96" s="67">
        <f>Sekundäranteil!$C$9*'Gesamtenergie 2019'!I26</f>
        <v>4270.2263888888883</v>
      </c>
    </row>
    <row r="97" spans="3:9" x14ac:dyDescent="0.25">
      <c r="C97" s="9" t="str">
        <f t="shared" ref="C97:D97" si="47">C62</f>
        <v>Poland</v>
      </c>
      <c r="D97" s="9" t="str">
        <f t="shared" si="47"/>
        <v>Dabrowa Gornicza</v>
      </c>
      <c r="E97" s="63">
        <f>Sekundäranteil!$C$9*'Gesamtenergie 2019'!E27</f>
        <v>6238.8874999999998</v>
      </c>
      <c r="F97" s="69">
        <f>Sekundäranteil!$C$9*'Gesamtenergie 2019'!F27</f>
        <v>7606.8375000000005</v>
      </c>
      <c r="G97" s="64">
        <f>Sekundäranteil!$C$9*'Gesamtenergie 2019'!G27</f>
        <v>6103.9999999999991</v>
      </c>
      <c r="H97" s="68">
        <f>Sekundäranteil!$C$9*'Gesamtenergie 2019'!H27</f>
        <v>4749.6750000000002</v>
      </c>
      <c r="I97" s="67">
        <f>Sekundäranteil!$C$9*'Gesamtenergie 2019'!I27</f>
        <v>4270.2263888888883</v>
      </c>
    </row>
    <row r="98" spans="3:9" x14ac:dyDescent="0.25">
      <c r="C98" s="9" t="str">
        <f t="shared" ref="C98:D98" si="48">C63</f>
        <v>Romania</v>
      </c>
      <c r="D98" s="9" t="str">
        <f t="shared" si="48"/>
        <v>Galati</v>
      </c>
      <c r="E98" s="63">
        <f>Sekundäranteil!$C$9*'Gesamtenergie 2019'!E28</f>
        <v>4693.4749999999995</v>
      </c>
      <c r="F98" s="69">
        <f>Sekundäranteil!$C$9*'Gesamtenergie 2019'!F28</f>
        <v>5722.5749999999998</v>
      </c>
      <c r="G98" s="64">
        <f>Sekundäranteil!$C$9*'Gesamtenergie 2019'!G28</f>
        <v>4591.9999999999991</v>
      </c>
      <c r="H98" s="68">
        <f>Sekundäranteil!$C$9*'Gesamtenergie 2019'!H28</f>
        <v>3573.15</v>
      </c>
      <c r="I98" s="67">
        <f>Sekundäranteil!$C$9*'Gesamtenergie 2019'!I28</f>
        <v>3212.4638888888885</v>
      </c>
    </row>
    <row r="99" spans="3:9" x14ac:dyDescent="0.25">
      <c r="C99" s="9" t="str">
        <f t="shared" ref="C99:D99" si="49">C64</f>
        <v>Slovakia</v>
      </c>
      <c r="D99" s="9" t="str">
        <f t="shared" si="49"/>
        <v>Kosice</v>
      </c>
      <c r="E99" s="63">
        <f>Sekundäranteil!$C$9*'Gesamtenergie 2019'!E29</f>
        <v>10302.75</v>
      </c>
      <c r="F99" s="69">
        <f>Sekundäranteil!$C$9*'Gesamtenergie 2019'!F29</f>
        <v>12561.75</v>
      </c>
      <c r="G99" s="64">
        <f>Sekundäranteil!$C$9*'Gesamtenergie 2019'!G29</f>
        <v>10079.999999999998</v>
      </c>
      <c r="H99" s="68">
        <f>Sekundäranteil!$C$9*'Gesamtenergie 2019'!H29</f>
        <v>7843.5000000000009</v>
      </c>
      <c r="I99" s="67">
        <f>Sekundäranteil!$C$9*'Gesamtenergie 2019'!I29</f>
        <v>7051.7499999999991</v>
      </c>
    </row>
    <row r="100" spans="3:9" x14ac:dyDescent="0.25">
      <c r="C100" s="9" t="str">
        <f t="shared" ref="C100:D100" si="50">C65</f>
        <v>Spain</v>
      </c>
      <c r="D100" s="9" t="str">
        <f t="shared" si="50"/>
        <v>Gijon</v>
      </c>
      <c r="E100" s="63">
        <f>Sekundäranteil!$C$9*'Gesamtenergie 2019'!E30</f>
        <v>5437.5625</v>
      </c>
      <c r="F100" s="69">
        <f>Sekundäranteil!$C$9*'Gesamtenergie 2019'!F30</f>
        <v>6629.8125</v>
      </c>
      <c r="G100" s="64">
        <f>Sekundäranteil!$C$9*'Gesamtenergie 2019'!G30</f>
        <v>5319.9999999999991</v>
      </c>
      <c r="H100" s="68">
        <f>Sekundäranteil!$C$9*'Gesamtenergie 2019'!H30</f>
        <v>4139.625</v>
      </c>
      <c r="I100" s="67">
        <f>Sekundäranteil!$C$9*'Gesamtenergie 2019'!I30</f>
        <v>3721.7569444444443</v>
      </c>
    </row>
    <row r="101" spans="3:9" x14ac:dyDescent="0.25">
      <c r="C101" s="9" t="str">
        <f t="shared" ref="C101:D101" si="51">C66</f>
        <v>Spain</v>
      </c>
      <c r="D101" s="9" t="str">
        <f t="shared" si="51"/>
        <v>Aviles</v>
      </c>
      <c r="E101" s="63">
        <f>Sekundäranteil!$C$9*'Gesamtenergie 2019'!E31</f>
        <v>5437.5625</v>
      </c>
      <c r="F101" s="69">
        <f>Sekundäranteil!$C$9*'Gesamtenergie 2019'!F31</f>
        <v>6629.8125</v>
      </c>
      <c r="G101" s="64">
        <f>Sekundäranteil!$C$9*'Gesamtenergie 2019'!G31</f>
        <v>5319.9999999999991</v>
      </c>
      <c r="H101" s="68">
        <f>Sekundäranteil!$C$9*'Gesamtenergie 2019'!H31</f>
        <v>4139.625</v>
      </c>
      <c r="I101" s="67">
        <f>Sekundäranteil!$C$9*'Gesamtenergie 2019'!I31</f>
        <v>3721.7569444444443</v>
      </c>
    </row>
    <row r="102" spans="3:9" x14ac:dyDescent="0.25">
      <c r="C102" s="9" t="str">
        <f t="shared" ref="C102:D102" si="52">C67</f>
        <v>Sweden</v>
      </c>
      <c r="D102" s="9" t="str">
        <f t="shared" si="52"/>
        <v>Lulea</v>
      </c>
      <c r="E102" s="63">
        <f>Sekundäranteil!$C$9*'Gesamtenergie 2019'!E32</f>
        <v>5265.8499999999995</v>
      </c>
      <c r="F102" s="69">
        <f>Sekundäranteil!$C$9*'Gesamtenergie 2019'!F32</f>
        <v>6420.45</v>
      </c>
      <c r="G102" s="64">
        <f>Sekundäranteil!$C$9*'Gesamtenergie 2019'!G32</f>
        <v>5151.9999999999991</v>
      </c>
      <c r="H102" s="68">
        <f>Sekundäranteil!$C$9*'Gesamtenergie 2019'!H32</f>
        <v>4008.9</v>
      </c>
      <c r="I102" s="67">
        <f>Sekundäranteil!$C$9*'Gesamtenergie 2019'!I32</f>
        <v>3604.2277777777776</v>
      </c>
    </row>
    <row r="103" spans="3:9" x14ac:dyDescent="0.25">
      <c r="C103" s="9" t="str">
        <f t="shared" ref="C103:D103" si="53">C68</f>
        <v>Sweden</v>
      </c>
      <c r="D103" s="9" t="str">
        <f t="shared" si="53"/>
        <v>Oxeloesund</v>
      </c>
      <c r="E103" s="63">
        <f>Sekundäranteil!$C$9*'Gesamtenergie 2019'!E33</f>
        <v>3434.25</v>
      </c>
      <c r="F103" s="69">
        <f>Sekundäranteil!$C$9*'Gesamtenergie 2019'!F33</f>
        <v>4187.25</v>
      </c>
      <c r="G103" s="64">
        <f>Sekundäranteil!$C$9*'Gesamtenergie 2019'!G33</f>
        <v>3359.9999999999995</v>
      </c>
      <c r="H103" s="68">
        <f>Sekundäranteil!$C$9*'Gesamtenergie 2019'!H33</f>
        <v>2614.5</v>
      </c>
      <c r="I103" s="67">
        <f>Sekundäranteil!$C$9*'Gesamtenergie 2019'!I33</f>
        <v>2350.583333333333</v>
      </c>
    </row>
    <row r="104" spans="3:9" x14ac:dyDescent="0.25">
      <c r="C104" s="9" t="str">
        <f t="shared" ref="C104:D104" si="54">C69</f>
        <v>United Kingdom</v>
      </c>
      <c r="D104" s="9" t="str">
        <f t="shared" si="54"/>
        <v>Port Talbot</v>
      </c>
      <c r="E104" s="63">
        <f>Sekundäranteil!$C$9*'Gesamtenergie 2019'!E34</f>
        <v>8665.7574999999997</v>
      </c>
      <c r="F104" s="69">
        <f>Sekundäranteil!$C$9*'Gesamtenergie 2019'!F34</f>
        <v>10565.827500000001</v>
      </c>
      <c r="G104" s="64">
        <f>Sekundäranteil!$C$9*'Gesamtenergie 2019'!G34</f>
        <v>8478.4</v>
      </c>
      <c r="H104" s="68">
        <f>Sekundäranteil!$C$9*'Gesamtenergie 2019'!H34</f>
        <v>6597.2550000000001</v>
      </c>
      <c r="I104" s="67">
        <f>Sekundäranteil!$C$9*'Gesamtenergie 2019'!I34</f>
        <v>5931.3052777777775</v>
      </c>
    </row>
    <row r="105" spans="3:9" x14ac:dyDescent="0.25">
      <c r="C105" s="9" t="str">
        <f t="shared" ref="C105:D105" si="55">C70</f>
        <v>United Kingdom</v>
      </c>
      <c r="D105" s="9" t="str">
        <f t="shared" si="55"/>
        <v>Scunthorpe</v>
      </c>
      <c r="E105" s="63">
        <f>Sekundäranteil!$C$9*'Gesamtenergie 2019'!E35</f>
        <v>6410.5999999999995</v>
      </c>
      <c r="F105" s="69">
        <f>Sekundäranteil!$C$9*'Gesamtenergie 2019'!F35</f>
        <v>7816.2</v>
      </c>
      <c r="G105" s="64">
        <f>Sekundäranteil!$C$9*'Gesamtenergie 2019'!G35</f>
        <v>6271.9999999999991</v>
      </c>
      <c r="H105" s="68">
        <f>Sekundäranteil!$C$9*'Gesamtenergie 2019'!H35</f>
        <v>4880.4000000000005</v>
      </c>
      <c r="I105" s="67">
        <f>Sekundäranteil!$C$9*'Gesamtenergie 2019'!I35</f>
        <v>4387.7555555555555</v>
      </c>
    </row>
    <row r="109" spans="3:9" ht="15.75" x14ac:dyDescent="0.25">
      <c r="C109" s="79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workbookViewId="0">
      <selection activeCell="E77" sqref="E77:I7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92" t="s">
        <v>186</v>
      </c>
      <c r="D3" s="92"/>
      <c r="E3" s="92"/>
      <c r="F3" s="92"/>
      <c r="G3" s="92"/>
      <c r="H3" s="92"/>
      <c r="I3" s="92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'Verbrauch je Träger 2019'!F122-'Energiebedarf Sek.Stahl 2050'!E7-('Verbrauch je Träger 2019'!F122-'Energiebedarf Sek.stahl 2019'!E6)</f>
        <v>-1382.1253600000009</v>
      </c>
      <c r="F7" s="69">
        <f>'Verbrauch je Träger 2019'!G122-'Energiebedarf Sek.Stahl 2050'!F7-('Verbrauch je Träger 2019'!G122-'Energiebedarf Sek.stahl 2019'!F6)</f>
        <v>-1685.1727200000005</v>
      </c>
      <c r="G7" s="64">
        <f>'Verbrauch je Träger 2019'!H122-'Energiebedarf Sek.Stahl 2050'!G7-('Verbrauch je Träger 2019'!H122-'Energiebedarf Sek.stahl 2019'!G6)</f>
        <v>-1352.2431999999999</v>
      </c>
      <c r="H7" s="68">
        <f>'Verbrauch je Träger 2019'!I122-'Energiebedarf Sek.Stahl 2050'!H7-('Verbrauch je Träger 2019'!I122-'Energiebedarf Sek.stahl 2019'!H6)</f>
        <v>-1052.2142400000002</v>
      </c>
      <c r="I7" s="67">
        <f>'Verbrauch je Träger 2019'!J122-'Energiebedarf Sek.Stahl 2050'!I7-('Verbrauch je Träger 2019'!J122-'Energiebedarf Sek.stahl 2019'!I6)</f>
        <v>-946.00009777777723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'Verbrauch je Träger 2019'!F123-'Energiebedarf Sek.Stahl 2050'!E8-('Verbrauch je Träger 2019'!F123-'Energiebedarf Sek.stahl 2019'!E7)</f>
        <v>-1382.1253600000009</v>
      </c>
      <c r="F8" s="69">
        <f>'Verbrauch je Träger 2019'!G123-'Energiebedarf Sek.Stahl 2050'!F8-('Verbrauch je Träger 2019'!G123-'Energiebedarf Sek.stahl 2019'!F7)</f>
        <v>-1685.1727200000005</v>
      </c>
      <c r="G8" s="64">
        <f>'Verbrauch je Träger 2019'!H123-'Energiebedarf Sek.Stahl 2050'!G8-('Verbrauch je Träger 2019'!H123-'Energiebedarf Sek.stahl 2019'!G7)</f>
        <v>-1352.2431999999999</v>
      </c>
      <c r="H8" s="68">
        <f>'Verbrauch je Träger 2019'!I123-'Energiebedarf Sek.Stahl 2050'!H8-('Verbrauch je Träger 2019'!I123-'Energiebedarf Sek.stahl 2019'!H7)</f>
        <v>-1052.2142400000002</v>
      </c>
      <c r="I8" s="67">
        <f>'Verbrauch je Träger 2019'!J123-'Energiebedarf Sek.Stahl 2050'!I8-('Verbrauch je Träger 2019'!J123-'Energiebedarf Sek.stahl 2019'!I7)</f>
        <v>-946.00009777777723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'Verbrauch je Träger 2019'!F124-'Energiebedarf Sek.Stahl 2050'!E9-('Verbrauch je Träger 2019'!F124-'Energiebedarf Sek.stahl 2019'!E8)</f>
        <v>-1996.4439999999995</v>
      </c>
      <c r="F9" s="69">
        <f>'Verbrauch je Träger 2019'!G124-'Energiebedarf Sek.Stahl 2050'!F9-('Verbrauch je Träger 2019'!G124-'Energiebedarf Sek.stahl 2019'!F8)</f>
        <v>-2434.1880000000019</v>
      </c>
      <c r="G9" s="64">
        <f>'Verbrauch je Träger 2019'!H124-'Energiebedarf Sek.Stahl 2050'!G9-('Verbrauch je Träger 2019'!H124-'Energiebedarf Sek.stahl 2019'!G8)</f>
        <v>-1953.2800000000007</v>
      </c>
      <c r="H9" s="68">
        <f>'Verbrauch je Träger 2019'!I124-'Energiebedarf Sek.Stahl 2050'!H9-('Verbrauch je Träger 2019'!I124-'Energiebedarf Sek.stahl 2019'!H8)</f>
        <v>-1519.8960000000006</v>
      </c>
      <c r="I9" s="67">
        <f>'Verbrauch je Träger 2019'!J124-'Energiebedarf Sek.Stahl 2050'!I9-('Verbrauch je Träger 2019'!J124-'Energiebedarf Sek.stahl 2019'!I8)</f>
        <v>-1366.4724444444437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'Verbrauch je Träger 2019'!F125-'Energiebedarf Sek.Stahl 2050'!E10-('Verbrauch je Träger 2019'!F125-'Energiebedarf Sek.stahl 2019'!E9)</f>
        <v>-946.20456000000013</v>
      </c>
      <c r="F10" s="69">
        <f>'Verbrauch je Träger 2019'!G125-'Energiebedarf Sek.Stahl 2050'!F10-('Verbrauch je Träger 2019'!G125-'Energiebedarf Sek.stahl 2019'!F9)</f>
        <v>-1153.67112</v>
      </c>
      <c r="G10" s="64">
        <f>'Verbrauch je Träger 2019'!H125-'Energiebedarf Sek.Stahl 2050'!G10-('Verbrauch je Träger 2019'!H125-'Energiebedarf Sek.stahl 2019'!G9)</f>
        <v>-925.74719999999979</v>
      </c>
      <c r="H10" s="68">
        <f>'Verbrauch je Träger 2019'!I125-'Energiebedarf Sek.Stahl 2050'!H10-('Verbrauch je Träger 2019'!I125-'Energiebedarf Sek.stahl 2019'!H9)</f>
        <v>-720.34703999999965</v>
      </c>
      <c r="I10" s="67">
        <f>'Verbrauch je Träger 2019'!J125-'Energiebedarf Sek.Stahl 2050'!I10-('Verbrauch je Träger 2019'!J125-'Energiebedarf Sek.stahl 2019'!I9)</f>
        <v>-647.63272000000006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'Verbrauch je Träger 2019'!F126-'Energiebedarf Sek.Stahl 2050'!E11-('Verbrauch je Träger 2019'!F126-'Energiebedarf Sek.stahl 2019'!E10)</f>
        <v>-952.4320000000007</v>
      </c>
      <c r="F11" s="69">
        <f>'Verbrauch je Träger 2019'!G126-'Energiebedarf Sek.Stahl 2050'!F11-('Verbrauch je Träger 2019'!G126-'Energiebedarf Sek.stahl 2019'!F10)</f>
        <v>-1161.2640000000001</v>
      </c>
      <c r="G11" s="64">
        <f>'Verbrauch je Träger 2019'!H126-'Energiebedarf Sek.Stahl 2050'!G11-('Verbrauch je Träger 2019'!H126-'Energiebedarf Sek.stahl 2019'!G10)</f>
        <v>-931.84000000000015</v>
      </c>
      <c r="H11" s="68">
        <f>'Verbrauch je Träger 2019'!I126-'Energiebedarf Sek.Stahl 2050'!H11-('Verbrauch je Träger 2019'!I126-'Energiebedarf Sek.stahl 2019'!H10)</f>
        <v>-725.08799999999974</v>
      </c>
      <c r="I11" s="67">
        <f>'Verbrauch je Träger 2019'!J126-'Energiebedarf Sek.Stahl 2050'!I11-('Verbrauch je Träger 2019'!J126-'Energiebedarf Sek.stahl 2019'!I10)</f>
        <v>-651.89511111111142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'Verbrauch je Träger 2019'!F127-'Energiebedarf Sek.Stahl 2050'!E12-('Verbrauch je Träger 2019'!F127-'Energiebedarf Sek.stahl 2019'!E11)</f>
        <v>-1373.7000000000007</v>
      </c>
      <c r="F12" s="69">
        <f>'Verbrauch je Träger 2019'!G127-'Energiebedarf Sek.Stahl 2050'!F12-('Verbrauch je Träger 2019'!G127-'Energiebedarf Sek.stahl 2019'!F11)</f>
        <v>-1674.9000000000015</v>
      </c>
      <c r="G12" s="64">
        <f>'Verbrauch je Träger 2019'!H127-'Energiebedarf Sek.Stahl 2050'!G12-('Verbrauch je Träger 2019'!H127-'Energiebedarf Sek.stahl 2019'!G11)</f>
        <v>-1344</v>
      </c>
      <c r="H12" s="68">
        <f>'Verbrauch je Träger 2019'!I127-'Energiebedarf Sek.Stahl 2050'!H12-('Verbrauch je Träger 2019'!I127-'Energiebedarf Sek.stahl 2019'!H11)</f>
        <v>-1045.8000000000011</v>
      </c>
      <c r="I12" s="67">
        <f>'Verbrauch je Träger 2019'!J127-'Energiebedarf Sek.Stahl 2050'!I12-('Verbrauch je Träger 2019'!J127-'Energiebedarf Sek.stahl 2019'!I11)</f>
        <v>-940.23333333333358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'Verbrauch je Träger 2019'!F128-'Energiebedarf Sek.Stahl 2050'!E13-('Verbrauch je Träger 2019'!F128-'Energiebedarf Sek.stahl 2019'!E12)</f>
        <v>-2509.2920000000013</v>
      </c>
      <c r="F13" s="69">
        <f>'Verbrauch je Träger 2019'!G128-'Energiebedarf Sek.Stahl 2050'!F13-('Verbrauch je Träger 2019'!G128-'Energiebedarf Sek.stahl 2019'!F12)</f>
        <v>-3059.4840000000004</v>
      </c>
      <c r="G13" s="64">
        <f>'Verbrauch je Träger 2019'!H128-'Energiebedarf Sek.Stahl 2050'!G13-('Verbrauch je Träger 2019'!H128-'Energiebedarf Sek.stahl 2019'!G12)</f>
        <v>-2455.0400000000009</v>
      </c>
      <c r="H13" s="68">
        <f>'Verbrauch je Träger 2019'!I128-'Energiebedarf Sek.Stahl 2050'!H13-('Verbrauch je Träger 2019'!I128-'Energiebedarf Sek.stahl 2019'!H12)</f>
        <v>-1910.3280000000013</v>
      </c>
      <c r="I13" s="67">
        <f>'Verbrauch je Träger 2019'!J128-'Energiebedarf Sek.Stahl 2050'!I13-('Verbrauch je Träger 2019'!J128-'Energiebedarf Sek.stahl 2019'!I12)</f>
        <v>-1717.4928888888899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'Verbrauch je Träger 2019'!F129-'Energiebedarf Sek.Stahl 2050'!E14-('Verbrauch je Träger 2019'!F129-'Energiebedarf Sek.stahl 2019'!E13)</f>
        <v>-1208.8560000000007</v>
      </c>
      <c r="F14" s="69">
        <f>'Verbrauch je Träger 2019'!G129-'Energiebedarf Sek.Stahl 2050'!F14-('Verbrauch je Träger 2019'!G129-'Energiebedarf Sek.stahl 2019'!F13)</f>
        <v>-1473.9120000000003</v>
      </c>
      <c r="G14" s="64">
        <f>'Verbrauch je Träger 2019'!H129-'Energiebedarf Sek.Stahl 2050'!G14-('Verbrauch je Träger 2019'!H129-'Energiebedarf Sek.stahl 2019'!G13)</f>
        <v>-1182.7200000000003</v>
      </c>
      <c r="H14" s="68">
        <f>'Verbrauch je Träger 2019'!I129-'Energiebedarf Sek.Stahl 2050'!H14-('Verbrauch je Träger 2019'!I129-'Energiebedarf Sek.stahl 2019'!H13)</f>
        <v>-920.30400000000009</v>
      </c>
      <c r="I14" s="67">
        <f>'Verbrauch je Träger 2019'!J129-'Energiebedarf Sek.Stahl 2050'!I14-('Verbrauch je Träger 2019'!J129-'Energiebedarf Sek.stahl 2019'!I13)</f>
        <v>-827.40533333333315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'Verbrauch je Träger 2019'!F130-'Energiebedarf Sek.Stahl 2050'!E15-('Verbrauch je Träger 2019'!F130-'Energiebedarf Sek.stahl 2019'!E14)</f>
        <v>-1019.1022400000002</v>
      </c>
      <c r="F15" s="69">
        <f>'Verbrauch je Träger 2019'!G130-'Energiebedarf Sek.Stahl 2050'!F15-('Verbrauch je Träger 2019'!G130-'Energiebedarf Sek.stahl 2019'!F14)</f>
        <v>-1242.5524800000003</v>
      </c>
      <c r="G15" s="64">
        <f>'Verbrauch je Träger 2019'!H130-'Energiebedarf Sek.Stahl 2050'!G15-('Verbrauch je Träger 2019'!H130-'Energiebedarf Sek.stahl 2019'!G14)</f>
        <v>-997.06880000000001</v>
      </c>
      <c r="H15" s="68">
        <f>'Verbrauch je Träger 2019'!I130-'Energiebedarf Sek.Stahl 2050'!H15-('Verbrauch je Träger 2019'!I130-'Energiebedarf Sek.stahl 2019'!H14)</f>
        <v>-775.84416000000056</v>
      </c>
      <c r="I15" s="67">
        <f>'Verbrauch je Träger 2019'!J130-'Energiebedarf Sek.Stahl 2050'!I15-('Verbrauch je Träger 2019'!J130-'Energiebedarf Sek.stahl 2019'!I14)</f>
        <v>-697.52776888888866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'Verbrauch je Träger 2019'!F131-'Energiebedarf Sek.Stahl 2050'!E16-('Verbrauch je Träger 2019'!F131-'Energiebedarf Sek.stahl 2019'!E15)</f>
        <v>-787.58800000000019</v>
      </c>
      <c r="F16" s="69">
        <f>'Verbrauch je Träger 2019'!G131-'Energiebedarf Sek.Stahl 2050'!F16-('Verbrauch je Träger 2019'!G131-'Energiebedarf Sek.stahl 2019'!F15)</f>
        <v>-960.27599999999984</v>
      </c>
      <c r="G16" s="64">
        <f>'Verbrauch je Träger 2019'!H131-'Energiebedarf Sek.Stahl 2050'!G16-('Verbrauch je Träger 2019'!H131-'Energiebedarf Sek.stahl 2019'!G15)</f>
        <v>-770.56</v>
      </c>
      <c r="H16" s="68">
        <f>'Verbrauch je Träger 2019'!I131-'Energiebedarf Sek.Stahl 2050'!H16-('Verbrauch je Träger 2019'!I131-'Energiebedarf Sek.stahl 2019'!H15)</f>
        <v>-599.59200000000055</v>
      </c>
      <c r="I16" s="67">
        <f>'Verbrauch je Träger 2019'!J131-'Energiebedarf Sek.Stahl 2050'!I16-('Verbrauch je Träger 2019'!J131-'Energiebedarf Sek.stahl 2019'!I15)</f>
        <v>-539.06711111111144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'Verbrauch je Träger 2019'!F132-'Energiebedarf Sek.Stahl 2050'!E17-('Verbrauch je Träger 2019'!F132-'Energiebedarf Sek.stahl 2019'!E16)</f>
        <v>-1831.6000000000004</v>
      </c>
      <c r="F17" s="69">
        <f>'Verbrauch je Träger 2019'!G132-'Energiebedarf Sek.Stahl 2050'!F17-('Verbrauch je Träger 2019'!G132-'Energiebedarf Sek.stahl 2019'!F16)</f>
        <v>-2233.2000000000007</v>
      </c>
      <c r="G17" s="64">
        <f>'Verbrauch je Träger 2019'!H132-'Energiebedarf Sek.Stahl 2050'!G17-('Verbrauch je Träger 2019'!H132-'Energiebedarf Sek.stahl 2019'!G16)</f>
        <v>-1792</v>
      </c>
      <c r="H17" s="68">
        <f>'Verbrauch je Träger 2019'!I132-'Energiebedarf Sek.Stahl 2050'!H17-('Verbrauch je Träger 2019'!I132-'Energiebedarf Sek.stahl 2019'!H16)</f>
        <v>-1394.4000000000015</v>
      </c>
      <c r="I17" s="67">
        <f>'Verbrauch je Träger 2019'!J132-'Energiebedarf Sek.Stahl 2050'!I17-('Verbrauch je Träger 2019'!J132-'Energiebedarf Sek.stahl 2019'!I16)</f>
        <v>-1253.6444444444442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'Verbrauch je Träger 2019'!F133-'Energiebedarf Sek.Stahl 2050'!E18-('Verbrauch je Träger 2019'!F133-'Energiebedarf Sek.stahl 2019'!E17)</f>
        <v>-2197.92</v>
      </c>
      <c r="F18" s="69">
        <f>'Verbrauch je Träger 2019'!G133-'Energiebedarf Sek.Stahl 2050'!F18-('Verbrauch je Träger 2019'!G133-'Energiebedarf Sek.stahl 2019'!F17)</f>
        <v>-2679.840000000002</v>
      </c>
      <c r="G18" s="64">
        <f>'Verbrauch je Träger 2019'!H133-'Energiebedarf Sek.Stahl 2050'!G18-('Verbrauch je Träger 2019'!H133-'Energiebedarf Sek.stahl 2019'!G17)</f>
        <v>-2150.4000000000015</v>
      </c>
      <c r="H18" s="68">
        <f>'Verbrauch je Träger 2019'!I133-'Energiebedarf Sek.Stahl 2050'!H18-('Verbrauch je Träger 2019'!I133-'Energiebedarf Sek.stahl 2019'!H17)</f>
        <v>-1673.2800000000025</v>
      </c>
      <c r="I18" s="67">
        <f>'Verbrauch je Träger 2019'!J133-'Energiebedarf Sek.Stahl 2050'!I18-('Verbrauch je Träger 2019'!J133-'Energiebedarf Sek.stahl 2019'!I17)</f>
        <v>-1504.373333333333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'Verbrauch je Träger 2019'!F134-'Energiebedarf Sek.Stahl 2050'!E19-('Verbrauch je Träger 2019'!F134-'Energiebedarf Sek.stahl 2019'!E18)</f>
        <v>-1685.0720000000001</v>
      </c>
      <c r="F19" s="69">
        <f>'Verbrauch je Träger 2019'!G134-'Energiebedarf Sek.Stahl 2050'!F19-('Verbrauch je Träger 2019'!G134-'Energiebedarf Sek.stahl 2019'!F18)</f>
        <v>-2054.5440000000017</v>
      </c>
      <c r="G19" s="64">
        <f>'Verbrauch je Träger 2019'!H134-'Energiebedarf Sek.Stahl 2050'!G19-('Verbrauch je Träger 2019'!H134-'Energiebedarf Sek.stahl 2019'!G18)</f>
        <v>-1648.6400000000003</v>
      </c>
      <c r="H19" s="68">
        <f>'Verbrauch je Träger 2019'!I134-'Energiebedarf Sek.Stahl 2050'!H19-('Verbrauch je Träger 2019'!I134-'Energiebedarf Sek.stahl 2019'!H18)</f>
        <v>-1282.8479999999981</v>
      </c>
      <c r="I19" s="67">
        <f>'Verbrauch je Träger 2019'!J134-'Energiebedarf Sek.Stahl 2050'!I19-('Verbrauch je Träger 2019'!J134-'Energiebedarf Sek.stahl 2019'!I18)</f>
        <v>-1153.3528888888886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'Verbrauch je Träger 2019'!F135-'Energiebedarf Sek.Stahl 2050'!E20-('Verbrauch je Träger 2019'!F135-'Energiebedarf Sek.stahl 2019'!E19)</f>
        <v>-854.99087999999983</v>
      </c>
      <c r="F20" s="69">
        <f>'Verbrauch je Träger 2019'!G135-'Energiebedarf Sek.Stahl 2050'!F20-('Verbrauch je Träger 2019'!G135-'Energiebedarf Sek.stahl 2019'!F19)</f>
        <v>-1042.4577600000002</v>
      </c>
      <c r="G20" s="64">
        <f>'Verbrauch je Träger 2019'!H135-'Energiebedarf Sek.Stahl 2050'!G20-('Verbrauch je Träger 2019'!H135-'Energiebedarf Sek.stahl 2019'!G19)</f>
        <v>-836.50559999999996</v>
      </c>
      <c r="H20" s="68">
        <f>'Verbrauch je Träger 2019'!I135-'Energiebedarf Sek.Stahl 2050'!H20-('Verbrauch je Träger 2019'!I135-'Energiebedarf Sek.stahl 2019'!H19)</f>
        <v>-650.90592000000015</v>
      </c>
      <c r="I20" s="67">
        <f>'Verbrauch je Träger 2019'!J135-'Energiebedarf Sek.Stahl 2050'!I20-('Verbrauch je Träger 2019'!J135-'Energiebedarf Sek.stahl 2019'!I19)</f>
        <v>-585.20122666666657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'Verbrauch je Träger 2019'!F136-'Energiebedarf Sek.Stahl 2050'!E21-('Verbrauch je Träger 2019'!F136-'Energiebedarf Sek.stahl 2019'!E20)</f>
        <v>-410.27840000000015</v>
      </c>
      <c r="F21" s="69">
        <f>'Verbrauch je Träger 2019'!G136-'Energiebedarf Sek.Stahl 2050'!F21-('Verbrauch je Träger 2019'!G136-'Energiebedarf Sek.stahl 2019'!F20)</f>
        <v>-500.23680000000013</v>
      </c>
      <c r="G21" s="64">
        <f>'Verbrauch je Träger 2019'!H136-'Energiebedarf Sek.Stahl 2050'!G21-('Verbrauch je Träger 2019'!H136-'Energiebedarf Sek.stahl 2019'!G20)</f>
        <v>-401.4079999999999</v>
      </c>
      <c r="H21" s="68">
        <f>'Verbrauch je Träger 2019'!I136-'Energiebedarf Sek.Stahl 2050'!H21-('Verbrauch je Träger 2019'!I136-'Energiebedarf Sek.stahl 2019'!H20)</f>
        <v>-312.34559999999965</v>
      </c>
      <c r="I21" s="67">
        <f>'Verbrauch je Träger 2019'!J136-'Energiebedarf Sek.Stahl 2050'!I21-('Verbrauch je Träger 2019'!J136-'Energiebedarf Sek.stahl 2019'!I20)</f>
        <v>-280.81635555555567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'Verbrauch je Träger 2019'!F137-'Energiebedarf Sek.Stahl 2050'!E22-('Verbrauch je Träger 2019'!F137-'Energiebedarf Sek.stahl 2019'!E21)</f>
        <v>-2197.92</v>
      </c>
      <c r="F22" s="69">
        <f>'Verbrauch je Träger 2019'!G137-'Energiebedarf Sek.Stahl 2050'!F22-('Verbrauch je Träger 2019'!G137-'Energiebedarf Sek.stahl 2019'!F21)</f>
        <v>-2679.840000000002</v>
      </c>
      <c r="G22" s="64">
        <f>'Verbrauch je Träger 2019'!H137-'Energiebedarf Sek.Stahl 2050'!G22-('Verbrauch je Träger 2019'!H137-'Energiebedarf Sek.stahl 2019'!G21)</f>
        <v>-2150.4000000000015</v>
      </c>
      <c r="H22" s="68">
        <f>'Verbrauch je Träger 2019'!I137-'Energiebedarf Sek.Stahl 2050'!H22-('Verbrauch je Träger 2019'!I137-'Energiebedarf Sek.stahl 2019'!H21)</f>
        <v>-1673.2800000000025</v>
      </c>
      <c r="I22" s="67">
        <f>'Verbrauch je Träger 2019'!J137-'Energiebedarf Sek.Stahl 2050'!I22-('Verbrauch je Träger 2019'!J137-'Energiebedarf Sek.stahl 2019'!I21)</f>
        <v>-1504.373333333333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'Verbrauch je Träger 2019'!F138-'Energiebedarf Sek.Stahl 2050'!E23-('Verbrauch je Träger 2019'!F138-'Energiebedarf Sek.stahl 2019'!E22)</f>
        <v>-586.11200000000008</v>
      </c>
      <c r="F23" s="69">
        <f>'Verbrauch je Träger 2019'!G138-'Energiebedarf Sek.Stahl 2050'!F23-('Verbrauch je Träger 2019'!G138-'Energiebedarf Sek.stahl 2019'!F22)</f>
        <v>-714.62400000000025</v>
      </c>
      <c r="G23" s="64">
        <f>'Verbrauch je Träger 2019'!H138-'Energiebedarf Sek.Stahl 2050'!G23-('Verbrauch je Träger 2019'!H138-'Energiebedarf Sek.stahl 2019'!G22)</f>
        <v>-573.44000000000005</v>
      </c>
      <c r="H23" s="68">
        <f>'Verbrauch je Träger 2019'!I138-'Energiebedarf Sek.Stahl 2050'!H23-('Verbrauch je Träger 2019'!I138-'Energiebedarf Sek.stahl 2019'!H22)</f>
        <v>-446.20800000000008</v>
      </c>
      <c r="I23" s="67">
        <f>'Verbrauch je Träger 2019'!J138-'Energiebedarf Sek.Stahl 2050'!I23-('Verbrauch je Träger 2019'!J138-'Energiebedarf Sek.stahl 2019'!I22)</f>
        <v>-401.16622222222259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'Verbrauch je Träger 2019'!F139-'Energiebedarf Sek.Stahl 2050'!E24-('Verbrauch je Träger 2019'!F139-'Energiebedarf Sek.stahl 2019'!E23)</f>
        <v>-3113.7199999999993</v>
      </c>
      <c r="F24" s="69">
        <f>'Verbrauch je Träger 2019'!G139-'Energiebedarf Sek.Stahl 2050'!F24-('Verbrauch je Träger 2019'!G139-'Energiebedarf Sek.stahl 2019'!F23)</f>
        <v>-3796.4400000000023</v>
      </c>
      <c r="G24" s="64">
        <f>'Verbrauch je Träger 2019'!H139-'Energiebedarf Sek.Stahl 2050'!G24-('Verbrauch je Träger 2019'!H139-'Energiebedarf Sek.stahl 2019'!G23)</f>
        <v>-3046.3999999999996</v>
      </c>
      <c r="H24" s="68">
        <f>'Verbrauch je Träger 2019'!I139-'Energiebedarf Sek.Stahl 2050'!H24-('Verbrauch je Träger 2019'!I139-'Energiebedarf Sek.stahl 2019'!H23)</f>
        <v>-2370.4799999999996</v>
      </c>
      <c r="I24" s="67">
        <f>'Verbrauch je Träger 2019'!J139-'Energiebedarf Sek.Stahl 2050'!I24-('Verbrauch je Träger 2019'!J139-'Energiebedarf Sek.stahl 2019'!I23)</f>
        <v>-2131.195555555556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'Verbrauch je Träger 2019'!F140-'Energiebedarf Sek.Stahl 2050'!E25-('Verbrauch je Träger 2019'!F140-'Energiebedarf Sek.stahl 2019'!E24)</f>
        <v>-2496.4707999999991</v>
      </c>
      <c r="F25" s="69">
        <f>'Verbrauch je Träger 2019'!G140-'Energiebedarf Sek.Stahl 2050'!F25-('Verbrauch je Träger 2019'!G140-'Energiebedarf Sek.stahl 2019'!F24)</f>
        <v>-3043.8516000000018</v>
      </c>
      <c r="G25" s="64">
        <f>'Verbrauch je Träger 2019'!H140-'Energiebedarf Sek.Stahl 2050'!G25-('Verbrauch je Träger 2019'!H140-'Energiebedarf Sek.stahl 2019'!G24)</f>
        <v>-2442.496000000001</v>
      </c>
      <c r="H25" s="68">
        <f>'Verbrauch je Träger 2019'!I140-'Energiebedarf Sek.Stahl 2050'!H25-('Verbrauch je Träger 2019'!I140-'Energiebedarf Sek.stahl 2019'!H24)</f>
        <v>-1900.5671999999995</v>
      </c>
      <c r="I25" s="67">
        <f>'Verbrauch je Träger 2019'!J140-'Energiebedarf Sek.Stahl 2050'!I25-('Verbrauch je Träger 2019'!J140-'Energiebedarf Sek.stahl 2019'!I24)</f>
        <v>-1708.7173777777789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'Verbrauch je Träger 2019'!F141-'Energiebedarf Sek.Stahl 2050'!E26-('Verbrauch je Träger 2019'!F141-'Energiebedarf Sek.stahl 2019'!E25)</f>
        <v>-998.22199999999975</v>
      </c>
      <c r="F26" s="69">
        <f>'Verbrauch je Träger 2019'!G141-'Energiebedarf Sek.Stahl 2050'!F26-('Verbrauch je Träger 2019'!G141-'Energiebedarf Sek.stahl 2019'!F25)</f>
        <v>-1217.094000000001</v>
      </c>
      <c r="G26" s="64">
        <f>'Verbrauch je Träger 2019'!H141-'Energiebedarf Sek.Stahl 2050'!G26-('Verbrauch je Träger 2019'!H141-'Energiebedarf Sek.stahl 2019'!G25)</f>
        <v>-976.64000000000033</v>
      </c>
      <c r="H26" s="68">
        <f>'Verbrauch je Träger 2019'!I141-'Energiebedarf Sek.Stahl 2050'!H26-('Verbrauch je Träger 2019'!I141-'Energiebedarf Sek.stahl 2019'!H25)</f>
        <v>-759.94800000000032</v>
      </c>
      <c r="I26" s="67">
        <f>'Verbrauch je Träger 2019'!J141-'Energiebedarf Sek.Stahl 2050'!I26-('Verbrauch je Träger 2019'!J141-'Energiebedarf Sek.stahl 2019'!I25)</f>
        <v>-683.23622222222184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'Verbrauch je Träger 2019'!F142-'Energiebedarf Sek.Stahl 2050'!E27-('Verbrauch je Träger 2019'!F142-'Energiebedarf Sek.stahl 2019'!E26)</f>
        <v>-998.22199999999975</v>
      </c>
      <c r="F27" s="69">
        <f>'Verbrauch je Träger 2019'!G142-'Energiebedarf Sek.Stahl 2050'!F27-('Verbrauch je Träger 2019'!G142-'Energiebedarf Sek.stahl 2019'!F26)</f>
        <v>-1217.094000000001</v>
      </c>
      <c r="G27" s="64">
        <f>'Verbrauch je Träger 2019'!H142-'Energiebedarf Sek.Stahl 2050'!G27-('Verbrauch je Träger 2019'!H142-'Energiebedarf Sek.stahl 2019'!G26)</f>
        <v>-976.64000000000033</v>
      </c>
      <c r="H27" s="68">
        <f>'Verbrauch je Träger 2019'!I142-'Energiebedarf Sek.Stahl 2050'!H27-('Verbrauch je Träger 2019'!I142-'Energiebedarf Sek.stahl 2019'!H26)</f>
        <v>-759.94800000000032</v>
      </c>
      <c r="I27" s="67">
        <f>'Verbrauch je Träger 2019'!J142-'Energiebedarf Sek.Stahl 2050'!I27-('Verbrauch je Träger 2019'!J142-'Energiebedarf Sek.stahl 2019'!I26)</f>
        <v>-683.23622222222184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'Verbrauch je Träger 2019'!F143-'Energiebedarf Sek.Stahl 2050'!E28-('Verbrauch je Träger 2019'!F143-'Energiebedarf Sek.stahl 2019'!E27)</f>
        <v>-750.95600000000013</v>
      </c>
      <c r="F28" s="69">
        <f>'Verbrauch je Träger 2019'!G143-'Energiebedarf Sek.Stahl 2050'!F28-('Verbrauch je Träger 2019'!G143-'Energiebedarf Sek.stahl 2019'!F27)</f>
        <v>-915.61200000000008</v>
      </c>
      <c r="G28" s="64">
        <f>'Verbrauch je Träger 2019'!H143-'Energiebedarf Sek.Stahl 2050'!G28-('Verbrauch je Träger 2019'!H143-'Energiebedarf Sek.stahl 2019'!G27)</f>
        <v>-734.7199999999998</v>
      </c>
      <c r="H28" s="68">
        <f>'Verbrauch je Träger 2019'!I143-'Energiebedarf Sek.Stahl 2050'!H28-('Verbrauch je Träger 2019'!I143-'Energiebedarf Sek.stahl 2019'!H27)</f>
        <v>-571.70399999999972</v>
      </c>
      <c r="I28" s="67">
        <f>'Verbrauch je Träger 2019'!J143-'Energiebedarf Sek.Stahl 2050'!I28-('Verbrauch je Träger 2019'!J143-'Energiebedarf Sek.stahl 2019'!I27)</f>
        <v>-513.99422222222211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'Verbrauch je Träger 2019'!F144-'Energiebedarf Sek.Stahl 2050'!E29-('Verbrauch je Träger 2019'!F144-'Energiebedarf Sek.stahl 2019'!E28)</f>
        <v>-1648.4400000000005</v>
      </c>
      <c r="F29" s="69">
        <f>'Verbrauch je Träger 2019'!G144-'Energiebedarf Sek.Stahl 2050'!F29-('Verbrauch je Träger 2019'!G144-'Energiebedarf Sek.stahl 2019'!F28)</f>
        <v>-2009.880000000001</v>
      </c>
      <c r="G29" s="64">
        <f>'Verbrauch je Träger 2019'!H144-'Energiebedarf Sek.Stahl 2050'!G29-('Verbrauch je Träger 2019'!H144-'Energiebedarf Sek.stahl 2019'!G28)</f>
        <v>-1612.7999999999993</v>
      </c>
      <c r="H29" s="68">
        <f>'Verbrauch je Träger 2019'!I144-'Energiebedarf Sek.Stahl 2050'!H29-('Verbrauch je Träger 2019'!I144-'Energiebedarf Sek.stahl 2019'!H28)</f>
        <v>-1254.9599999999991</v>
      </c>
      <c r="I29" s="67">
        <f>'Verbrauch je Träger 2019'!J144-'Energiebedarf Sek.Stahl 2050'!I29-('Verbrauch je Träger 2019'!J144-'Energiebedarf Sek.stahl 2019'!I28)</f>
        <v>-1128.2799999999997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'Verbrauch je Träger 2019'!F145-'Energiebedarf Sek.Stahl 2050'!E30-('Verbrauch je Träger 2019'!F145-'Energiebedarf Sek.stahl 2019'!E29)</f>
        <v>-870.01000000000022</v>
      </c>
      <c r="F30" s="69">
        <f>'Verbrauch je Träger 2019'!G145-'Energiebedarf Sek.Stahl 2050'!F30-('Verbrauch je Träger 2019'!G145-'Energiebedarf Sek.stahl 2019'!F29)</f>
        <v>-1060.7699999999995</v>
      </c>
      <c r="G30" s="64">
        <f>'Verbrauch je Träger 2019'!H145-'Energiebedarf Sek.Stahl 2050'!G30-('Verbrauch je Träger 2019'!H145-'Energiebedarf Sek.stahl 2019'!G29)</f>
        <v>-851.20000000000027</v>
      </c>
      <c r="H30" s="68">
        <f>'Verbrauch je Träger 2019'!I145-'Energiebedarf Sek.Stahl 2050'!H30-('Verbrauch je Träger 2019'!I145-'Energiebedarf Sek.stahl 2019'!H29)</f>
        <v>-662.34000000000015</v>
      </c>
      <c r="I30" s="67">
        <f>'Verbrauch je Träger 2019'!J145-'Energiebedarf Sek.Stahl 2050'!I30-('Verbrauch je Träger 2019'!J145-'Energiebedarf Sek.stahl 2019'!I29)</f>
        <v>-595.4811111111112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'Verbrauch je Träger 2019'!F146-'Energiebedarf Sek.Stahl 2050'!E31-('Verbrauch je Träger 2019'!F146-'Energiebedarf Sek.stahl 2019'!E30)</f>
        <v>-870.01000000000022</v>
      </c>
      <c r="F31" s="69">
        <f>'Verbrauch je Träger 2019'!G146-'Energiebedarf Sek.Stahl 2050'!F31-('Verbrauch je Träger 2019'!G146-'Energiebedarf Sek.stahl 2019'!F30)</f>
        <v>-1060.7699999999995</v>
      </c>
      <c r="G31" s="64">
        <f>'Verbrauch je Träger 2019'!H146-'Energiebedarf Sek.Stahl 2050'!G31-('Verbrauch je Träger 2019'!H146-'Energiebedarf Sek.stahl 2019'!G30)</f>
        <v>-851.20000000000027</v>
      </c>
      <c r="H31" s="68">
        <f>'Verbrauch je Träger 2019'!I146-'Energiebedarf Sek.Stahl 2050'!H31-('Verbrauch je Träger 2019'!I146-'Energiebedarf Sek.stahl 2019'!H30)</f>
        <v>-662.34000000000015</v>
      </c>
      <c r="I31" s="67">
        <f>'Verbrauch je Träger 2019'!J146-'Energiebedarf Sek.Stahl 2050'!I31-('Verbrauch je Träger 2019'!J146-'Energiebedarf Sek.stahl 2019'!I30)</f>
        <v>-595.4811111111112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'Verbrauch je Träger 2019'!F147-'Energiebedarf Sek.Stahl 2050'!E32-('Verbrauch je Träger 2019'!F147-'Energiebedarf Sek.stahl 2019'!E31)</f>
        <v>-842.53600000000006</v>
      </c>
      <c r="F32" s="69">
        <f>'Verbrauch je Träger 2019'!G147-'Energiebedarf Sek.Stahl 2050'!F32-('Verbrauch je Träger 2019'!G147-'Energiebedarf Sek.stahl 2019'!F31)</f>
        <v>-1027.2720000000008</v>
      </c>
      <c r="G32" s="64">
        <f>'Verbrauch je Träger 2019'!H147-'Energiebedarf Sek.Stahl 2050'!G32-('Verbrauch je Träger 2019'!H147-'Energiebedarf Sek.stahl 2019'!G31)</f>
        <v>-824.32000000000016</v>
      </c>
      <c r="H32" s="68">
        <f>'Verbrauch je Träger 2019'!I147-'Energiebedarf Sek.Stahl 2050'!H32-('Verbrauch je Träger 2019'!I147-'Energiebedarf Sek.stahl 2019'!H31)</f>
        <v>-641.42399999999907</v>
      </c>
      <c r="I32" s="67">
        <f>'Verbrauch je Träger 2019'!J147-'Energiebedarf Sek.Stahl 2050'!I32-('Verbrauch je Träger 2019'!J147-'Energiebedarf Sek.stahl 2019'!I31)</f>
        <v>-576.67644444444431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'Verbrauch je Träger 2019'!F148-'Energiebedarf Sek.Stahl 2050'!E33-('Verbrauch je Träger 2019'!F148-'Energiebedarf Sek.stahl 2019'!E32)</f>
        <v>-549.48</v>
      </c>
      <c r="F33" s="69">
        <f>'Verbrauch je Träger 2019'!G148-'Energiebedarf Sek.Stahl 2050'!F33-('Verbrauch je Träger 2019'!G148-'Energiebedarf Sek.stahl 2019'!F32)</f>
        <v>-669.96000000000049</v>
      </c>
      <c r="G33" s="64">
        <f>'Verbrauch je Träger 2019'!H148-'Energiebedarf Sek.Stahl 2050'!G33-('Verbrauch je Träger 2019'!H148-'Energiebedarf Sek.stahl 2019'!G32)</f>
        <v>-537.60000000000036</v>
      </c>
      <c r="H33" s="68">
        <f>'Verbrauch je Träger 2019'!I148-'Energiebedarf Sek.Stahl 2050'!H33-('Verbrauch je Träger 2019'!I148-'Energiebedarf Sek.stahl 2019'!H32)</f>
        <v>-418.32000000000062</v>
      </c>
      <c r="I33" s="67">
        <f>'Verbrauch je Träger 2019'!J148-'Energiebedarf Sek.Stahl 2050'!I33-('Verbrauch je Träger 2019'!J148-'Energiebedarf Sek.stahl 2019'!I32)</f>
        <v>-376.09333333333325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'Verbrauch je Träger 2019'!F149-'Energiebedarf Sek.Stahl 2050'!E34-('Verbrauch je Träger 2019'!F149-'Energiebedarf Sek.stahl 2019'!E33)</f>
        <v>-1386.5212000000001</v>
      </c>
      <c r="F34" s="69">
        <f>'Verbrauch je Träger 2019'!G149-'Energiebedarf Sek.Stahl 2050'!F34-('Verbrauch je Träger 2019'!G149-'Energiebedarf Sek.stahl 2019'!F33)</f>
        <v>-1690.5324000000001</v>
      </c>
      <c r="G34" s="64">
        <f>'Verbrauch je Träger 2019'!H149-'Energiebedarf Sek.Stahl 2050'!G34-('Verbrauch je Träger 2019'!H149-'Energiebedarf Sek.stahl 2019'!G33)</f>
        <v>-1356.5439999999999</v>
      </c>
      <c r="H34" s="68">
        <f>'Verbrauch je Träger 2019'!I149-'Energiebedarf Sek.Stahl 2050'!H34-('Verbrauch je Träger 2019'!I149-'Energiebedarf Sek.stahl 2019'!H33)</f>
        <v>-1055.5608000000011</v>
      </c>
      <c r="I34" s="67">
        <f>'Verbrauch je Träger 2019'!J149-'Energiebedarf Sek.Stahl 2050'!I34-('Verbrauch je Träger 2019'!J149-'Energiebedarf Sek.stahl 2019'!I33)</f>
        <v>-949.00884444444455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'Verbrauch je Träger 2019'!F150-'Energiebedarf Sek.Stahl 2050'!E35-('Verbrauch je Träger 2019'!F150-'Energiebedarf Sek.stahl 2019'!E34)</f>
        <v>-1025.6959999999999</v>
      </c>
      <c r="F35" s="69">
        <f>'Verbrauch je Träger 2019'!G150-'Energiebedarf Sek.Stahl 2050'!F35-('Verbrauch je Träger 2019'!G150-'Energiebedarf Sek.stahl 2019'!F34)</f>
        <v>-1250.5920000000006</v>
      </c>
      <c r="G35" s="64">
        <f>'Verbrauch je Träger 2019'!H150-'Energiebedarf Sek.Stahl 2050'!G35-('Verbrauch je Träger 2019'!H150-'Energiebedarf Sek.stahl 2019'!G34)</f>
        <v>-1003.5200000000004</v>
      </c>
      <c r="H35" s="68">
        <f>'Verbrauch je Träger 2019'!I150-'Energiebedarf Sek.Stahl 2050'!H35-('Verbrauch je Träger 2019'!I150-'Energiebedarf Sek.stahl 2019'!H34)</f>
        <v>-780.86399999999958</v>
      </c>
      <c r="I35" s="67">
        <f>'Verbrauch je Träger 2019'!J150-'Energiebedarf Sek.Stahl 2050'!I35-('Verbrauch je Träger 2019'!J150-'Energiebedarf Sek.stahl 2019'!I34)</f>
        <v>-702.04088888888873</v>
      </c>
    </row>
    <row r="37" spans="3:9" x14ac:dyDescent="0.25">
      <c r="G37" t="s">
        <v>177</v>
      </c>
    </row>
    <row r="39" spans="3:9" ht="41.25" customHeight="1" x14ac:dyDescent="0.35">
      <c r="C39" s="92" t="s">
        <v>187</v>
      </c>
      <c r="D39" s="92"/>
      <c r="E39" s="92"/>
      <c r="F39" s="92"/>
      <c r="G39" s="92"/>
      <c r="H39" s="92"/>
      <c r="I39" s="92"/>
    </row>
    <row r="41" spans="3:9" ht="15.75" x14ac:dyDescent="0.25">
      <c r="E41" s="100" t="s">
        <v>47</v>
      </c>
      <c r="F41" s="100"/>
      <c r="G41" s="100" t="s">
        <v>43</v>
      </c>
      <c r="H41" s="100"/>
      <c r="I41" s="100"/>
    </row>
    <row r="42" spans="3:9" x14ac:dyDescent="0.25">
      <c r="C42" s="17" t="s">
        <v>123</v>
      </c>
      <c r="D42" s="17" t="s">
        <v>124</v>
      </c>
      <c r="E42" s="84" t="str">
        <f>Studienliste!$F$17</f>
        <v>ISI-05 13</v>
      </c>
      <c r="F42" s="85" t="s">
        <v>51</v>
      </c>
      <c r="G42" s="86" t="str">
        <f>Studienliste!$F$10</f>
        <v>OTTO-01 17</v>
      </c>
      <c r="H42" s="87" t="str">
        <f>Studienliste!$F$8</f>
        <v>TUD-02 20</v>
      </c>
      <c r="I42" s="88" t="str">
        <f>F42</f>
        <v>anderes Projekt</v>
      </c>
    </row>
    <row r="43" spans="3:9" x14ac:dyDescent="0.25">
      <c r="C43" s="9" t="str">
        <f t="shared" ref="C43:D58" si="0">C78</f>
        <v>Austria</v>
      </c>
      <c r="D43" s="9" t="str">
        <f t="shared" si="0"/>
        <v>Donawitz</v>
      </c>
      <c r="E43" s="63">
        <f>'Verbrauch je Träger 2019'!F122-'Energiebedarf Sek.Stahl 2050'!E42-('Verbrauch je Träger 2019'!F122-'Energiebedarf Sek.stahl 2019'!E6)</f>
        <v>-1900.4223700000002</v>
      </c>
      <c r="F43" s="69">
        <f>'Verbrauch je Träger 2019'!G122-'Energiebedarf Sek.Stahl 2050'!F42-('Verbrauch je Träger 2019'!G122-'Energiebedarf Sek.stahl 2019'!F6)</f>
        <v>-2317.1124899999995</v>
      </c>
      <c r="G43" s="64">
        <f>'Verbrauch je Träger 2019'!H122-'Energiebedarf Sek.Stahl 2050'!G42-('Verbrauch je Träger 2019'!H122-'Energiebedarf Sek.stahl 2019'!G6)</f>
        <v>-1859.3343999999988</v>
      </c>
      <c r="H43" s="68">
        <f>'Verbrauch je Träger 2019'!I122-'Energiebedarf Sek.Stahl 2050'!H42-('Verbrauch je Träger 2019'!I122-'Energiebedarf Sek.stahl 2019'!H6)</f>
        <v>-1446.7945799999998</v>
      </c>
      <c r="I43" s="67">
        <f>'Verbrauch je Träger 2019'!J122-'Energiebedarf Sek.Stahl 2050'!I42-('Verbrauch je Träger 2019'!J122-'Energiebedarf Sek.stahl 2019'!I6)</f>
        <v>-1300.7501344444436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63">
        <f>'Verbrauch je Träger 2019'!F123-'Energiebedarf Sek.Stahl 2050'!E43-('Verbrauch je Träger 2019'!F123-'Energiebedarf Sek.stahl 2019'!E7)</f>
        <v>-1900.4223700000002</v>
      </c>
      <c r="F44" s="69">
        <f>'Verbrauch je Träger 2019'!G123-'Energiebedarf Sek.Stahl 2050'!F43-('Verbrauch je Träger 2019'!G123-'Energiebedarf Sek.stahl 2019'!F7)</f>
        <v>-2317.1124899999995</v>
      </c>
      <c r="G44" s="64">
        <f>'Verbrauch je Träger 2019'!H123-'Energiebedarf Sek.Stahl 2050'!G43-('Verbrauch je Träger 2019'!H123-'Energiebedarf Sek.stahl 2019'!G7)</f>
        <v>-1859.3343999999988</v>
      </c>
      <c r="H44" s="68">
        <f>'Verbrauch je Träger 2019'!I123-'Energiebedarf Sek.Stahl 2050'!H43-('Verbrauch je Träger 2019'!I123-'Energiebedarf Sek.stahl 2019'!H7)</f>
        <v>-1446.7945799999998</v>
      </c>
      <c r="I44" s="67">
        <f>'Verbrauch je Träger 2019'!J123-'Energiebedarf Sek.Stahl 2050'!I43-('Verbrauch je Träger 2019'!J123-'Energiebedarf Sek.stahl 2019'!I7)</f>
        <v>-1300.7501344444436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63">
        <f>'Verbrauch je Träger 2019'!F124-'Energiebedarf Sek.Stahl 2050'!E44-('Verbrauch je Träger 2019'!F124-'Energiebedarf Sek.stahl 2019'!E8)</f>
        <v>-2745.1104999999989</v>
      </c>
      <c r="F45" s="69">
        <f>'Verbrauch je Träger 2019'!G124-'Energiebedarf Sek.Stahl 2050'!F44-('Verbrauch je Träger 2019'!G124-'Energiebedarf Sek.stahl 2019'!F8)</f>
        <v>-3347.0084999999999</v>
      </c>
      <c r="G45" s="64">
        <f>'Verbrauch je Träger 2019'!H124-'Energiebedarf Sek.Stahl 2050'!G44-('Verbrauch je Träger 2019'!H124-'Energiebedarf Sek.stahl 2019'!G8)</f>
        <v>-2685.7599999999984</v>
      </c>
      <c r="H45" s="68">
        <f>'Verbrauch je Träger 2019'!I124-'Energiebedarf Sek.Stahl 2050'!H44-('Verbrauch je Träger 2019'!I124-'Energiebedarf Sek.stahl 2019'!H8)</f>
        <v>-2089.857</v>
      </c>
      <c r="I45" s="67">
        <f>'Verbrauch je Träger 2019'!J124-'Energiebedarf Sek.Stahl 2050'!I44-('Verbrauch je Träger 2019'!J124-'Energiebedarf Sek.stahl 2019'!I8)</f>
        <v>-1878.8996111111092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63">
        <f>'Verbrauch je Träger 2019'!F125-'Energiebedarf Sek.Stahl 2050'!E45-('Verbrauch je Träger 2019'!F125-'Energiebedarf Sek.stahl 2019'!E9)</f>
        <v>-1301.0312699999995</v>
      </c>
      <c r="F46" s="69">
        <f>'Verbrauch je Träger 2019'!G125-'Energiebedarf Sek.Stahl 2050'!F45-('Verbrauch je Träger 2019'!G125-'Energiebedarf Sek.stahl 2019'!F9)</f>
        <v>-1586.2977899999996</v>
      </c>
      <c r="G46" s="64">
        <f>'Verbrauch je Träger 2019'!H125-'Energiebedarf Sek.Stahl 2050'!G45-('Verbrauch je Träger 2019'!H125-'Energiebedarf Sek.stahl 2019'!G9)</f>
        <v>-1272.9023999999999</v>
      </c>
      <c r="H46" s="68">
        <f>'Verbrauch je Träger 2019'!I125-'Energiebedarf Sek.Stahl 2050'!H45-('Verbrauch je Träger 2019'!I125-'Energiebedarf Sek.stahl 2019'!H9)</f>
        <v>-990.47717999999986</v>
      </c>
      <c r="I46" s="67">
        <f>'Verbrauch je Träger 2019'!J125-'Energiebedarf Sek.Stahl 2050'!I45-('Verbrauch je Träger 2019'!J125-'Energiebedarf Sek.stahl 2019'!I9)</f>
        <v>-890.49499000000014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63">
        <f>'Verbrauch je Träger 2019'!F126-'Energiebedarf Sek.Stahl 2050'!E46-('Verbrauch je Träger 2019'!F126-'Energiebedarf Sek.stahl 2019'!E10)</f>
        <v>-1309.5940000000001</v>
      </c>
      <c r="F47" s="69">
        <f>'Verbrauch je Träger 2019'!G126-'Energiebedarf Sek.Stahl 2050'!F46-('Verbrauch je Träger 2019'!G126-'Energiebedarf Sek.stahl 2019'!F10)</f>
        <v>-1596.7380000000003</v>
      </c>
      <c r="G47" s="64">
        <f>'Verbrauch je Träger 2019'!H126-'Energiebedarf Sek.Stahl 2050'!G46-('Verbrauch je Träger 2019'!H126-'Energiebedarf Sek.stahl 2019'!G10)</f>
        <v>-1281.2799999999997</v>
      </c>
      <c r="H47" s="68">
        <f>'Verbrauch je Träger 2019'!I126-'Energiebedarf Sek.Stahl 2050'!H46-('Verbrauch je Träger 2019'!I126-'Energiebedarf Sek.stahl 2019'!H10)</f>
        <v>-996.99599999999919</v>
      </c>
      <c r="I47" s="67">
        <f>'Verbrauch je Träger 2019'!J126-'Energiebedarf Sek.Stahl 2050'!I46-('Verbrauch je Träger 2019'!J126-'Energiebedarf Sek.stahl 2019'!I10)</f>
        <v>-896.3557777777778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63">
        <f>'Verbrauch je Träger 2019'!F127-'Energiebedarf Sek.Stahl 2050'!E47-('Verbrauch je Träger 2019'!F127-'Energiebedarf Sek.stahl 2019'!E11)</f>
        <v>-1888.8374999999996</v>
      </c>
      <c r="F48" s="69">
        <f>'Verbrauch je Träger 2019'!G127-'Energiebedarf Sek.Stahl 2050'!F47-('Verbrauch je Träger 2019'!G127-'Energiebedarf Sek.stahl 2019'!F11)</f>
        <v>-2302.9874999999993</v>
      </c>
      <c r="G48" s="64">
        <f>'Verbrauch je Träger 2019'!H127-'Energiebedarf Sek.Stahl 2050'!G47-('Verbrauch je Träger 2019'!H127-'Energiebedarf Sek.stahl 2019'!G11)</f>
        <v>-1848</v>
      </c>
      <c r="H48" s="68">
        <f>'Verbrauch je Träger 2019'!I127-'Energiebedarf Sek.Stahl 2050'!H47-('Verbrauch je Träger 2019'!I127-'Energiebedarf Sek.stahl 2019'!H11)</f>
        <v>-1437.9750000000013</v>
      </c>
      <c r="I48" s="67">
        <f>'Verbrauch je Träger 2019'!J127-'Energiebedarf Sek.Stahl 2050'!I47-('Verbrauch je Träger 2019'!J127-'Energiebedarf Sek.stahl 2019'!I11)</f>
        <v>-1292.8208333333332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63">
        <f>'Verbrauch je Träger 2019'!F128-'Energiebedarf Sek.Stahl 2050'!E48-('Verbrauch je Träger 2019'!F128-'Energiebedarf Sek.stahl 2019'!E12)</f>
        <v>-3450.2764999999999</v>
      </c>
      <c r="F49" s="69">
        <f>'Verbrauch je Träger 2019'!G128-'Energiebedarf Sek.Stahl 2050'!F48-('Verbrauch je Träger 2019'!G128-'Energiebedarf Sek.stahl 2019'!F12)</f>
        <v>-4206.7904999999992</v>
      </c>
      <c r="G49" s="64">
        <f>'Verbrauch je Träger 2019'!H128-'Energiebedarf Sek.Stahl 2050'!G48-('Verbrauch je Träger 2019'!H128-'Energiebedarf Sek.stahl 2019'!G12)</f>
        <v>-3375.6799999999985</v>
      </c>
      <c r="H49" s="68">
        <f>'Verbrauch je Träger 2019'!I128-'Energiebedarf Sek.Stahl 2050'!H48-('Verbrauch je Träger 2019'!I128-'Energiebedarf Sek.stahl 2019'!H12)</f>
        <v>-2626.7009999999991</v>
      </c>
      <c r="I49" s="67">
        <f>'Verbrauch je Träger 2019'!J128-'Energiebedarf Sek.Stahl 2050'!I48-('Verbrauch je Träger 2019'!J128-'Energiebedarf Sek.stahl 2019'!I12)</f>
        <v>-2361.5527222222208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63">
        <f>'Verbrauch je Träger 2019'!F129-'Energiebedarf Sek.Stahl 2050'!E49-('Verbrauch je Träger 2019'!F129-'Energiebedarf Sek.stahl 2019'!E13)</f>
        <v>-1662.1769999999997</v>
      </c>
      <c r="F50" s="69">
        <f>'Verbrauch je Träger 2019'!G129-'Energiebedarf Sek.Stahl 2050'!F49-('Verbrauch je Träger 2019'!G129-'Energiebedarf Sek.stahl 2019'!F13)</f>
        <v>-2026.6289999999999</v>
      </c>
      <c r="G50" s="64">
        <f>'Verbrauch je Träger 2019'!H129-'Energiebedarf Sek.Stahl 2050'!G49-('Verbrauch je Träger 2019'!H129-'Energiebedarf Sek.stahl 2019'!G13)</f>
        <v>-1626.2399999999998</v>
      </c>
      <c r="H50" s="68">
        <f>'Verbrauch je Träger 2019'!I129-'Energiebedarf Sek.Stahl 2050'!H49-('Verbrauch je Träger 2019'!I129-'Energiebedarf Sek.stahl 2019'!H13)</f>
        <v>-1265.4179999999997</v>
      </c>
      <c r="I50" s="67">
        <f>'Verbrauch je Träger 2019'!J129-'Energiebedarf Sek.Stahl 2050'!I49-('Verbrauch je Träger 2019'!J129-'Energiebedarf Sek.stahl 2019'!I13)</f>
        <v>-1137.6823333333332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63">
        <f>'Verbrauch je Träger 2019'!F130-'Energiebedarf Sek.Stahl 2050'!E50-('Verbrauch je Träger 2019'!F130-'Energiebedarf Sek.stahl 2019'!E14)</f>
        <v>-1401.2655800000002</v>
      </c>
      <c r="F51" s="69">
        <f>'Verbrauch je Träger 2019'!G130-'Energiebedarf Sek.Stahl 2050'!F50-('Verbrauch je Träger 2019'!G130-'Energiebedarf Sek.stahl 2019'!F14)</f>
        <v>-1708.5096599999997</v>
      </c>
      <c r="G51" s="64">
        <f>'Verbrauch je Träger 2019'!H130-'Energiebedarf Sek.Stahl 2050'!G50-('Verbrauch je Träger 2019'!H130-'Energiebedarf Sek.stahl 2019'!G14)</f>
        <v>-1370.9695999999994</v>
      </c>
      <c r="H51" s="68">
        <f>'Verbrauch je Träger 2019'!I130-'Energiebedarf Sek.Stahl 2050'!H50-('Verbrauch je Träger 2019'!I130-'Energiebedarf Sek.stahl 2019'!H14)</f>
        <v>-1066.7857199999999</v>
      </c>
      <c r="I51" s="67">
        <f>'Verbrauch je Träger 2019'!J130-'Energiebedarf Sek.Stahl 2050'!I50-('Verbrauch je Träger 2019'!J130-'Energiebedarf Sek.stahl 2019'!I14)</f>
        <v>-959.10068222222162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63">
        <f>'Verbrauch je Träger 2019'!F131-'Energiebedarf Sek.Stahl 2050'!E51-('Verbrauch je Träger 2019'!F131-'Energiebedarf Sek.stahl 2019'!E15)</f>
        <v>-1082.9334999999996</v>
      </c>
      <c r="F52" s="69">
        <f>'Verbrauch je Träger 2019'!G131-'Energiebedarf Sek.Stahl 2050'!F51-('Verbrauch je Träger 2019'!G131-'Energiebedarf Sek.stahl 2019'!F15)</f>
        <v>-1320.3795</v>
      </c>
      <c r="G52" s="64">
        <f>'Verbrauch je Träger 2019'!H131-'Energiebedarf Sek.Stahl 2050'!G51-('Verbrauch je Träger 2019'!H131-'Energiebedarf Sek.stahl 2019'!G15)</f>
        <v>-1059.52</v>
      </c>
      <c r="H52" s="68">
        <f>'Verbrauch je Träger 2019'!I131-'Energiebedarf Sek.Stahl 2050'!H51-('Verbrauch je Träger 2019'!I131-'Energiebedarf Sek.stahl 2019'!H15)</f>
        <v>-824.43900000000031</v>
      </c>
      <c r="I52" s="67">
        <f>'Verbrauch je Träger 2019'!J131-'Energiebedarf Sek.Stahl 2050'!I51-('Verbrauch je Träger 2019'!J131-'Energiebedarf Sek.stahl 2019'!I15)</f>
        <v>-741.21727777777778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63">
        <f>'Verbrauch je Träger 2019'!F132-'Energiebedarf Sek.Stahl 2050'!E52-('Verbrauch je Träger 2019'!F132-'Energiebedarf Sek.stahl 2019'!E16)</f>
        <v>-2518.4500000000007</v>
      </c>
      <c r="F53" s="69">
        <f>'Verbrauch je Träger 2019'!G132-'Energiebedarf Sek.Stahl 2050'!F52-('Verbrauch je Träger 2019'!G132-'Energiebedarf Sek.stahl 2019'!F16)</f>
        <v>-3070.6499999999996</v>
      </c>
      <c r="G53" s="64">
        <f>'Verbrauch je Träger 2019'!H132-'Energiebedarf Sek.Stahl 2050'!G52-('Verbrauch je Träger 2019'!H132-'Energiebedarf Sek.stahl 2019'!G16)</f>
        <v>-2464</v>
      </c>
      <c r="H53" s="68">
        <f>'Verbrauch je Träger 2019'!I132-'Energiebedarf Sek.Stahl 2050'!H52-('Verbrauch je Träger 2019'!I132-'Energiebedarf Sek.stahl 2019'!H16)</f>
        <v>-1917.3000000000011</v>
      </c>
      <c r="I53" s="67">
        <f>'Verbrauch je Träger 2019'!J132-'Energiebedarf Sek.Stahl 2050'!I52-('Verbrauch je Träger 2019'!J132-'Energiebedarf Sek.stahl 2019'!I16)</f>
        <v>-1723.7611111111109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63">
        <f>'Verbrauch je Träger 2019'!F133-'Energiebedarf Sek.Stahl 2050'!E53-('Verbrauch je Träger 2019'!F133-'Energiebedarf Sek.stahl 2019'!E17)</f>
        <v>-3022.1399999999994</v>
      </c>
      <c r="F54" s="69">
        <f>'Verbrauch je Träger 2019'!G133-'Energiebedarf Sek.Stahl 2050'!F53-('Verbrauch je Träger 2019'!G133-'Energiebedarf Sek.stahl 2019'!F17)</f>
        <v>-3684.7800000000007</v>
      </c>
      <c r="G54" s="64">
        <f>'Verbrauch je Träger 2019'!H133-'Energiebedarf Sek.Stahl 2050'!G53-('Verbrauch je Träger 2019'!H133-'Energiebedarf Sek.stahl 2019'!G17)</f>
        <v>-2956.7999999999993</v>
      </c>
      <c r="H54" s="68">
        <f>'Verbrauch je Träger 2019'!I133-'Energiebedarf Sek.Stahl 2050'!H53-('Verbrauch je Träger 2019'!I133-'Energiebedarf Sek.stahl 2019'!H17)</f>
        <v>-2300.7600000000002</v>
      </c>
      <c r="I54" s="67">
        <f>'Verbrauch je Träger 2019'!J133-'Energiebedarf Sek.Stahl 2050'!I53-('Verbrauch je Träger 2019'!J133-'Energiebedarf Sek.stahl 2019'!I17)</f>
        <v>-2068.5133333333324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63">
        <f>'Verbrauch je Träger 2019'!F134-'Energiebedarf Sek.Stahl 2050'!E54-('Verbrauch je Träger 2019'!F134-'Energiebedarf Sek.stahl 2019'!E18)</f>
        <v>-2316.9740000000002</v>
      </c>
      <c r="F55" s="69">
        <f>'Verbrauch je Träger 2019'!G134-'Energiebedarf Sek.Stahl 2050'!F54-('Verbrauch je Träger 2019'!G134-'Energiebedarf Sek.stahl 2019'!F18)</f>
        <v>-2824.9979999999996</v>
      </c>
      <c r="G55" s="64">
        <f>'Verbrauch je Träger 2019'!H134-'Energiebedarf Sek.Stahl 2050'!G54-('Verbrauch je Träger 2019'!H134-'Energiebedarf Sek.stahl 2019'!G18)</f>
        <v>-2266.88</v>
      </c>
      <c r="H55" s="68">
        <f>'Verbrauch je Träger 2019'!I134-'Energiebedarf Sek.Stahl 2050'!H54-('Verbrauch je Träger 2019'!I134-'Energiebedarf Sek.stahl 2019'!H18)</f>
        <v>-1763.9159999999993</v>
      </c>
      <c r="I55" s="67">
        <f>'Verbrauch je Träger 2019'!J134-'Energiebedarf Sek.Stahl 2050'!I54-('Verbrauch je Träger 2019'!J134-'Energiebedarf Sek.stahl 2019'!I18)</f>
        <v>-1585.8602222222216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63">
        <f>'Verbrauch je Träger 2019'!F135-'Energiebedarf Sek.Stahl 2050'!E55-('Verbrauch je Träger 2019'!F135-'Energiebedarf Sek.stahl 2019'!E19)</f>
        <v>-1175.6124599999998</v>
      </c>
      <c r="F56" s="69">
        <f>'Verbrauch je Träger 2019'!G135-'Energiebedarf Sek.Stahl 2050'!F55-('Verbrauch je Träger 2019'!G135-'Energiebedarf Sek.stahl 2019'!F19)</f>
        <v>-1433.3794200000002</v>
      </c>
      <c r="G56" s="64">
        <f>'Verbrauch je Träger 2019'!H135-'Energiebedarf Sek.Stahl 2050'!G55-('Verbrauch je Träger 2019'!H135-'Energiebedarf Sek.stahl 2019'!G19)</f>
        <v>-1150.1951999999997</v>
      </c>
      <c r="H56" s="68">
        <f>'Verbrauch je Träger 2019'!I135-'Energiebedarf Sek.Stahl 2050'!H55-('Verbrauch je Träger 2019'!I135-'Energiebedarf Sek.stahl 2019'!H19)</f>
        <v>-894.99564000000009</v>
      </c>
      <c r="I56" s="67">
        <f>'Verbrauch je Träger 2019'!J135-'Energiebedarf Sek.Stahl 2050'!I55-('Verbrauch je Träger 2019'!J135-'Energiebedarf Sek.stahl 2019'!I19)</f>
        <v>-804.65168666666659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63">
        <f>'Verbrauch je Träger 2019'!F136-'Energiebedarf Sek.Stahl 2050'!E56-('Verbrauch je Träger 2019'!F136-'Energiebedarf Sek.stahl 2019'!E20)</f>
        <v>-564.13279999999986</v>
      </c>
      <c r="F57" s="69">
        <f>'Verbrauch je Träger 2019'!G136-'Energiebedarf Sek.Stahl 2050'!F56-('Verbrauch je Träger 2019'!G136-'Energiebedarf Sek.stahl 2019'!F20)</f>
        <v>-687.82560000000012</v>
      </c>
      <c r="G57" s="64">
        <f>'Verbrauch je Träger 2019'!H136-'Energiebedarf Sek.Stahl 2050'!G56-('Verbrauch je Träger 2019'!H136-'Energiebedarf Sek.stahl 2019'!G20)</f>
        <v>-551.93599999999969</v>
      </c>
      <c r="H57" s="68">
        <f>'Verbrauch je Träger 2019'!I136-'Energiebedarf Sek.Stahl 2050'!H56-('Verbrauch je Träger 2019'!I136-'Energiebedarf Sek.stahl 2019'!H20)</f>
        <v>-429.47519999999986</v>
      </c>
      <c r="I57" s="67">
        <f>'Verbrauch je Träger 2019'!J136-'Energiebedarf Sek.Stahl 2050'!I56-('Verbrauch je Träger 2019'!J136-'Energiebedarf Sek.stahl 2019'!I20)</f>
        <v>-386.12248888888871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63">
        <f>'Verbrauch je Träger 2019'!F137-'Energiebedarf Sek.Stahl 2050'!E57-('Verbrauch je Träger 2019'!F137-'Energiebedarf Sek.stahl 2019'!E21)</f>
        <v>-3022.1399999999994</v>
      </c>
      <c r="F58" s="69">
        <f>'Verbrauch je Träger 2019'!G137-'Energiebedarf Sek.Stahl 2050'!F57-('Verbrauch je Träger 2019'!G137-'Energiebedarf Sek.stahl 2019'!F21)</f>
        <v>-3684.7800000000007</v>
      </c>
      <c r="G58" s="64">
        <f>'Verbrauch je Träger 2019'!H137-'Energiebedarf Sek.Stahl 2050'!G57-('Verbrauch je Träger 2019'!H137-'Energiebedarf Sek.stahl 2019'!G21)</f>
        <v>-2956.7999999999993</v>
      </c>
      <c r="H58" s="68">
        <f>'Verbrauch je Träger 2019'!I137-'Energiebedarf Sek.Stahl 2050'!H57-('Verbrauch je Träger 2019'!I137-'Energiebedarf Sek.stahl 2019'!H21)</f>
        <v>-2300.7600000000002</v>
      </c>
      <c r="I58" s="67">
        <f>'Verbrauch je Träger 2019'!J137-'Energiebedarf Sek.Stahl 2050'!I57-('Verbrauch je Träger 2019'!J137-'Energiebedarf Sek.stahl 2019'!I21)</f>
        <v>-2068.5133333333324</v>
      </c>
    </row>
    <row r="59" spans="3:9" x14ac:dyDescent="0.25">
      <c r="C59" s="9" t="str">
        <f t="shared" ref="C59:D71" si="1">C94</f>
        <v>Hungaria</v>
      </c>
      <c r="D59" s="9" t="str">
        <f t="shared" si="1"/>
        <v>Dunauijvaros</v>
      </c>
      <c r="E59" s="63">
        <f>'Verbrauch je Träger 2019'!F138-'Energiebedarf Sek.Stahl 2050'!E58-('Verbrauch je Träger 2019'!F138-'Energiebedarf Sek.stahl 2019'!E22)</f>
        <v>-805.90399999999954</v>
      </c>
      <c r="F59" s="69">
        <f>'Verbrauch je Träger 2019'!G138-'Energiebedarf Sek.Stahl 2050'!F58-('Verbrauch je Träger 2019'!G138-'Energiebedarf Sek.stahl 2019'!F22)</f>
        <v>-982.60799999999972</v>
      </c>
      <c r="G59" s="64">
        <f>'Verbrauch je Träger 2019'!H138-'Energiebedarf Sek.Stahl 2050'!G58-('Verbrauch je Träger 2019'!H138-'Energiebedarf Sek.stahl 2019'!G22)</f>
        <v>-788.48</v>
      </c>
      <c r="H59" s="68">
        <f>'Verbrauch je Träger 2019'!I138-'Energiebedarf Sek.Stahl 2050'!H58-('Verbrauch je Träger 2019'!I138-'Energiebedarf Sek.stahl 2019'!H22)</f>
        <v>-613.53600000000006</v>
      </c>
      <c r="I59" s="67">
        <f>'Verbrauch je Träger 2019'!J138-'Energiebedarf Sek.Stahl 2050'!I58-('Verbrauch je Träger 2019'!J138-'Energiebedarf Sek.stahl 2019'!I22)</f>
        <v>-551.60355555555589</v>
      </c>
    </row>
    <row r="60" spans="3:9" x14ac:dyDescent="0.25">
      <c r="C60" s="9" t="str">
        <f t="shared" si="1"/>
        <v>Italy</v>
      </c>
      <c r="D60" s="9" t="str">
        <f t="shared" si="1"/>
        <v>Taranto</v>
      </c>
      <c r="E60" s="63">
        <f>'Verbrauch je Träger 2019'!F139-'Energiebedarf Sek.Stahl 2050'!E59-('Verbrauch je Träger 2019'!F139-'Energiebedarf Sek.stahl 2019'!E23)</f>
        <v>-4281.3649999999998</v>
      </c>
      <c r="F60" s="69">
        <f>'Verbrauch je Träger 2019'!G139-'Energiebedarf Sek.Stahl 2050'!F59-('Verbrauch je Träger 2019'!G139-'Energiebedarf Sek.stahl 2019'!F23)</f>
        <v>-5220.1049999999996</v>
      </c>
      <c r="G60" s="64">
        <f>'Verbrauch je Träger 2019'!H139-'Energiebedarf Sek.Stahl 2050'!G59-('Verbrauch je Träger 2019'!H139-'Energiebedarf Sek.stahl 2019'!G23)</f>
        <v>-4188.7999999999975</v>
      </c>
      <c r="H60" s="68">
        <f>'Verbrauch je Träger 2019'!I139-'Energiebedarf Sek.Stahl 2050'!H59-('Verbrauch je Träger 2019'!I139-'Energiebedarf Sek.stahl 2019'!H23)</f>
        <v>-3259.41</v>
      </c>
      <c r="I60" s="67">
        <f>'Verbrauch je Träger 2019'!J139-'Energiebedarf Sek.Stahl 2050'!I59-('Verbrauch je Träger 2019'!J139-'Energiebedarf Sek.stahl 2019'!I23)</f>
        <v>-2930.3938888888879</v>
      </c>
    </row>
    <row r="61" spans="3:9" x14ac:dyDescent="0.25">
      <c r="C61" s="9" t="str">
        <f t="shared" si="1"/>
        <v>Netherlands</v>
      </c>
      <c r="D61" s="9" t="str">
        <f t="shared" si="1"/>
        <v>Ijmuiden</v>
      </c>
      <c r="E61" s="63">
        <f>'Verbrauch je Träger 2019'!F140-'Energiebedarf Sek.Stahl 2050'!E60-('Verbrauch je Träger 2019'!F140-'Energiebedarf Sek.stahl 2019'!E24)</f>
        <v>-3432.6473499999993</v>
      </c>
      <c r="F61" s="69">
        <f>'Verbrauch je Träger 2019'!G140-'Energiebedarf Sek.Stahl 2050'!F60-('Verbrauch je Träger 2019'!G140-'Energiebedarf Sek.stahl 2019'!F24)</f>
        <v>-4185.2959499999997</v>
      </c>
      <c r="G61" s="64">
        <f>'Verbrauch je Träger 2019'!H140-'Energiebedarf Sek.Stahl 2050'!G60-('Verbrauch je Träger 2019'!H140-'Energiebedarf Sek.stahl 2019'!G24)</f>
        <v>-3358.4319999999989</v>
      </c>
      <c r="H61" s="68">
        <f>'Verbrauch je Träger 2019'!I140-'Energiebedarf Sek.Stahl 2050'!H60-('Verbrauch je Träger 2019'!I140-'Energiebedarf Sek.stahl 2019'!H24)</f>
        <v>-2613.2798999999995</v>
      </c>
      <c r="I61" s="67">
        <f>'Verbrauch je Träger 2019'!J140-'Energiebedarf Sek.Stahl 2050'!I60-('Verbrauch je Träger 2019'!J140-'Energiebedarf Sek.stahl 2019'!I24)</f>
        <v>-2349.4863944444442</v>
      </c>
    </row>
    <row r="62" spans="3:9" x14ac:dyDescent="0.25">
      <c r="C62" s="9" t="str">
        <f t="shared" si="1"/>
        <v>Poland</v>
      </c>
      <c r="D62" s="9" t="str">
        <f t="shared" si="1"/>
        <v>Krakow</v>
      </c>
      <c r="E62" s="63">
        <f>'Verbrauch je Träger 2019'!F141-'Energiebedarf Sek.Stahl 2050'!E61-('Verbrauch je Träger 2019'!F141-'Energiebedarf Sek.stahl 2019'!E25)</f>
        <v>-1372.5552499999994</v>
      </c>
      <c r="F62" s="69">
        <f>'Verbrauch je Träger 2019'!G141-'Energiebedarf Sek.Stahl 2050'!F61-('Verbrauch je Träger 2019'!G141-'Energiebedarf Sek.stahl 2019'!F25)</f>
        <v>-1673.50425</v>
      </c>
      <c r="G62" s="64">
        <f>'Verbrauch je Träger 2019'!H141-'Energiebedarf Sek.Stahl 2050'!G61-('Verbrauch je Träger 2019'!H141-'Energiebedarf Sek.stahl 2019'!G25)</f>
        <v>-1342.8799999999992</v>
      </c>
      <c r="H62" s="68">
        <f>'Verbrauch je Träger 2019'!I141-'Energiebedarf Sek.Stahl 2050'!H61-('Verbrauch je Träger 2019'!I141-'Energiebedarf Sek.stahl 2019'!H25)</f>
        <v>-1044.9285</v>
      </c>
      <c r="I62" s="67">
        <f>'Verbrauch je Träger 2019'!J141-'Energiebedarf Sek.Stahl 2050'!I61-('Verbrauch je Träger 2019'!J141-'Energiebedarf Sek.stahl 2019'!I25)</f>
        <v>-939.44980555555458</v>
      </c>
    </row>
    <row r="63" spans="3:9" x14ac:dyDescent="0.25">
      <c r="C63" s="9" t="str">
        <f t="shared" si="1"/>
        <v>Poland</v>
      </c>
      <c r="D63" s="9" t="str">
        <f t="shared" si="1"/>
        <v>Dabrowa Gornicza</v>
      </c>
      <c r="E63" s="63">
        <f>'Verbrauch je Träger 2019'!F142-'Energiebedarf Sek.Stahl 2050'!E62-('Verbrauch je Träger 2019'!F142-'Energiebedarf Sek.stahl 2019'!E26)</f>
        <v>-1372.5552499999994</v>
      </c>
      <c r="F63" s="69">
        <f>'Verbrauch je Träger 2019'!G142-'Energiebedarf Sek.Stahl 2050'!F62-('Verbrauch je Träger 2019'!G142-'Energiebedarf Sek.stahl 2019'!F26)</f>
        <v>-1673.50425</v>
      </c>
      <c r="G63" s="64">
        <f>'Verbrauch je Träger 2019'!H142-'Energiebedarf Sek.Stahl 2050'!G62-('Verbrauch je Träger 2019'!H142-'Energiebedarf Sek.stahl 2019'!G26)</f>
        <v>-1342.8799999999992</v>
      </c>
      <c r="H63" s="68">
        <f>'Verbrauch je Träger 2019'!I142-'Energiebedarf Sek.Stahl 2050'!H62-('Verbrauch je Träger 2019'!I142-'Energiebedarf Sek.stahl 2019'!H26)</f>
        <v>-1044.9285</v>
      </c>
      <c r="I63" s="67">
        <f>'Verbrauch je Träger 2019'!J142-'Energiebedarf Sek.Stahl 2050'!I62-('Verbrauch je Träger 2019'!J142-'Energiebedarf Sek.stahl 2019'!I26)</f>
        <v>-939.44980555555458</v>
      </c>
    </row>
    <row r="64" spans="3:9" x14ac:dyDescent="0.25">
      <c r="C64" s="9" t="str">
        <f t="shared" si="1"/>
        <v>Romania</v>
      </c>
      <c r="D64" s="9" t="str">
        <f t="shared" si="1"/>
        <v>Galati</v>
      </c>
      <c r="E64" s="63">
        <f>'Verbrauch je Träger 2019'!F143-'Energiebedarf Sek.Stahl 2050'!E63-('Verbrauch je Träger 2019'!F143-'Energiebedarf Sek.stahl 2019'!E27)</f>
        <v>-1032.5644999999995</v>
      </c>
      <c r="F64" s="69">
        <f>'Verbrauch je Träger 2019'!G143-'Energiebedarf Sek.Stahl 2050'!F63-('Verbrauch je Träger 2019'!G143-'Energiebedarf Sek.stahl 2019'!F27)</f>
        <v>-1258.9664999999995</v>
      </c>
      <c r="G64" s="64">
        <f>'Verbrauch je Träger 2019'!H143-'Energiebedarf Sek.Stahl 2050'!G63-('Verbrauch je Träger 2019'!H143-'Energiebedarf Sek.stahl 2019'!G27)</f>
        <v>-1010.2399999999993</v>
      </c>
      <c r="H64" s="68">
        <f>'Verbrauch je Träger 2019'!I143-'Energiebedarf Sek.Stahl 2050'!H63-('Verbrauch je Träger 2019'!I143-'Energiebedarf Sek.stahl 2019'!H27)</f>
        <v>-786.09299999999939</v>
      </c>
      <c r="I64" s="67">
        <f>'Verbrauch je Träger 2019'!J143-'Energiebedarf Sek.Stahl 2050'!I63-('Verbrauch je Träger 2019'!J143-'Energiebedarf Sek.stahl 2019'!I27)</f>
        <v>-706.74205555555545</v>
      </c>
    </row>
    <row r="65" spans="3:9" x14ac:dyDescent="0.25">
      <c r="C65" s="9" t="str">
        <f t="shared" si="1"/>
        <v>Slovakia</v>
      </c>
      <c r="D65" s="9" t="str">
        <f t="shared" si="1"/>
        <v>Kosice</v>
      </c>
      <c r="E65" s="63">
        <f>'Verbrauch je Träger 2019'!F144-'Energiebedarf Sek.Stahl 2050'!E64-('Verbrauch je Träger 2019'!F144-'Energiebedarf Sek.stahl 2019'!E28)</f>
        <v>-2266.6049999999996</v>
      </c>
      <c r="F65" s="69">
        <f>'Verbrauch je Träger 2019'!G144-'Energiebedarf Sek.Stahl 2050'!F64-('Verbrauch je Träger 2019'!G144-'Energiebedarf Sek.stahl 2019'!F28)</f>
        <v>-2763.5850000000009</v>
      </c>
      <c r="G65" s="64">
        <f>'Verbrauch je Träger 2019'!H144-'Energiebedarf Sek.Stahl 2050'!G64-('Verbrauch je Träger 2019'!H144-'Energiebedarf Sek.stahl 2019'!G28)</f>
        <v>-2217.5999999999985</v>
      </c>
      <c r="H65" s="68">
        <f>'Verbrauch je Träger 2019'!I144-'Energiebedarf Sek.Stahl 2050'!H64-('Verbrauch je Träger 2019'!I144-'Energiebedarf Sek.stahl 2019'!H28)</f>
        <v>-1725.5699999999997</v>
      </c>
      <c r="I65" s="67">
        <f>'Verbrauch je Träger 2019'!J144-'Energiebedarf Sek.Stahl 2050'!I64-('Verbrauch je Träger 2019'!J144-'Energiebedarf Sek.stahl 2019'!I28)</f>
        <v>-1551.3849999999993</v>
      </c>
    </row>
    <row r="66" spans="3:9" x14ac:dyDescent="0.25">
      <c r="C66" s="9" t="str">
        <f t="shared" si="1"/>
        <v>Spain</v>
      </c>
      <c r="D66" s="9" t="str">
        <f t="shared" si="1"/>
        <v>Gijon</v>
      </c>
      <c r="E66" s="63">
        <f>'Verbrauch je Träger 2019'!F145-'Energiebedarf Sek.Stahl 2050'!E65-('Verbrauch je Träger 2019'!F145-'Energiebedarf Sek.stahl 2019'!E29)</f>
        <v>-1196.2637500000001</v>
      </c>
      <c r="F66" s="69">
        <f>'Verbrauch je Träger 2019'!G145-'Energiebedarf Sek.Stahl 2050'!F65-('Verbrauch je Träger 2019'!G145-'Energiebedarf Sek.stahl 2019'!F29)</f>
        <v>-1458.5587499999992</v>
      </c>
      <c r="G66" s="64">
        <f>'Verbrauch je Träger 2019'!H145-'Energiebedarf Sek.Stahl 2050'!G65-('Verbrauch je Träger 2019'!H145-'Energiebedarf Sek.stahl 2019'!G29)</f>
        <v>-1170.4000000000001</v>
      </c>
      <c r="H66" s="68">
        <f>'Verbrauch je Träger 2019'!I145-'Energiebedarf Sek.Stahl 2050'!H65-('Verbrauch je Träger 2019'!I145-'Energiebedarf Sek.stahl 2019'!H29)</f>
        <v>-910.71749999999975</v>
      </c>
      <c r="I66" s="67">
        <f>'Verbrauch je Träger 2019'!J145-'Energiebedarf Sek.Stahl 2050'!I65-('Verbrauch je Träger 2019'!J145-'Energiebedarf Sek.stahl 2019'!I29)</f>
        <v>-818.78652777777734</v>
      </c>
    </row>
    <row r="67" spans="3:9" x14ac:dyDescent="0.25">
      <c r="C67" s="9" t="str">
        <f t="shared" si="1"/>
        <v>Spain</v>
      </c>
      <c r="D67" s="9" t="str">
        <f t="shared" si="1"/>
        <v>Aviles</v>
      </c>
      <c r="E67" s="63">
        <f>'Verbrauch je Träger 2019'!F146-'Energiebedarf Sek.Stahl 2050'!E66-('Verbrauch je Träger 2019'!F146-'Energiebedarf Sek.stahl 2019'!E30)</f>
        <v>-1196.2637500000001</v>
      </c>
      <c r="F67" s="69">
        <f>'Verbrauch je Träger 2019'!G146-'Energiebedarf Sek.Stahl 2050'!F66-('Verbrauch je Träger 2019'!G146-'Energiebedarf Sek.stahl 2019'!F30)</f>
        <v>-1458.5587499999992</v>
      </c>
      <c r="G67" s="64">
        <f>'Verbrauch je Träger 2019'!H146-'Energiebedarf Sek.Stahl 2050'!G66-('Verbrauch je Träger 2019'!H146-'Energiebedarf Sek.stahl 2019'!G30)</f>
        <v>-1170.4000000000001</v>
      </c>
      <c r="H67" s="68">
        <f>'Verbrauch je Träger 2019'!I146-'Energiebedarf Sek.Stahl 2050'!H66-('Verbrauch je Träger 2019'!I146-'Energiebedarf Sek.stahl 2019'!H30)</f>
        <v>-910.71749999999975</v>
      </c>
      <c r="I67" s="67">
        <f>'Verbrauch je Träger 2019'!J146-'Energiebedarf Sek.Stahl 2050'!I66-('Verbrauch je Träger 2019'!J146-'Energiebedarf Sek.stahl 2019'!I30)</f>
        <v>-818.78652777777734</v>
      </c>
    </row>
    <row r="68" spans="3:9" x14ac:dyDescent="0.25">
      <c r="C68" s="9" t="str">
        <f t="shared" si="1"/>
        <v>Sweden</v>
      </c>
      <c r="D68" s="9" t="str">
        <f t="shared" si="1"/>
        <v>Lulea</v>
      </c>
      <c r="E68" s="63">
        <f>'Verbrauch je Träger 2019'!F147-'Energiebedarf Sek.Stahl 2050'!E67-('Verbrauch je Träger 2019'!F147-'Energiebedarf Sek.stahl 2019'!E31)</f>
        <v>-1158.4870000000001</v>
      </c>
      <c r="F68" s="69">
        <f>'Verbrauch je Träger 2019'!G147-'Energiebedarf Sek.Stahl 2050'!F67-('Verbrauch je Träger 2019'!G147-'Energiebedarf Sek.stahl 2019'!F31)</f>
        <v>-1412.4989999999998</v>
      </c>
      <c r="G68" s="64">
        <f>'Verbrauch je Träger 2019'!H147-'Energiebedarf Sek.Stahl 2050'!G67-('Verbrauch je Träger 2019'!H147-'Energiebedarf Sek.stahl 2019'!G31)</f>
        <v>-1133.44</v>
      </c>
      <c r="H68" s="68">
        <f>'Verbrauch je Träger 2019'!I147-'Energiebedarf Sek.Stahl 2050'!H67-('Verbrauch je Träger 2019'!I147-'Energiebedarf Sek.stahl 2019'!H31)</f>
        <v>-881.95799999999963</v>
      </c>
      <c r="I68" s="67">
        <f>'Verbrauch je Träger 2019'!J147-'Energiebedarf Sek.Stahl 2050'!I67-('Verbrauch je Träger 2019'!J147-'Energiebedarf Sek.stahl 2019'!I31)</f>
        <v>-792.93011111111082</v>
      </c>
    </row>
    <row r="69" spans="3:9" x14ac:dyDescent="0.25">
      <c r="C69" s="9" t="str">
        <f t="shared" si="1"/>
        <v>Sweden</v>
      </c>
      <c r="D69" s="9" t="str">
        <f t="shared" si="1"/>
        <v>Oxeloesund</v>
      </c>
      <c r="E69" s="63">
        <f>'Verbrauch je Träger 2019'!F148-'Energiebedarf Sek.Stahl 2050'!E68-('Verbrauch je Träger 2019'!F148-'Energiebedarf Sek.stahl 2019'!E32)</f>
        <v>-755.53499999999985</v>
      </c>
      <c r="F69" s="69">
        <f>'Verbrauch je Träger 2019'!G148-'Energiebedarf Sek.Stahl 2050'!F68-('Verbrauch je Träger 2019'!G148-'Energiebedarf Sek.stahl 2019'!F32)</f>
        <v>-921.19500000000016</v>
      </c>
      <c r="G69" s="64">
        <f>'Verbrauch je Träger 2019'!H148-'Energiebedarf Sek.Stahl 2050'!G68-('Verbrauch je Träger 2019'!H148-'Energiebedarf Sek.stahl 2019'!G32)</f>
        <v>-739.19999999999982</v>
      </c>
      <c r="H69" s="68">
        <f>'Verbrauch je Träger 2019'!I148-'Energiebedarf Sek.Stahl 2050'!H68-('Verbrauch je Träger 2019'!I148-'Energiebedarf Sek.stahl 2019'!H32)</f>
        <v>-575.19000000000005</v>
      </c>
      <c r="I69" s="67">
        <f>'Verbrauch je Träger 2019'!J148-'Energiebedarf Sek.Stahl 2050'!I68-('Verbrauch je Träger 2019'!J148-'Energiebedarf Sek.stahl 2019'!I32)</f>
        <v>-517.1283333333331</v>
      </c>
    </row>
    <row r="70" spans="3:9" x14ac:dyDescent="0.25">
      <c r="C70" s="9" t="str">
        <f t="shared" si="1"/>
        <v>United Kingdom</v>
      </c>
      <c r="D70" s="9" t="str">
        <f t="shared" si="1"/>
        <v>Port Talbot</v>
      </c>
      <c r="E70" s="63">
        <f>'Verbrauch je Träger 2019'!F149-'Energiebedarf Sek.Stahl 2050'!E69-('Verbrauch je Träger 2019'!F149-'Energiebedarf Sek.stahl 2019'!E33)</f>
        <v>-1906.4666500000003</v>
      </c>
      <c r="F70" s="69">
        <f>'Verbrauch je Träger 2019'!G149-'Energiebedarf Sek.Stahl 2050'!F69-('Verbrauch je Träger 2019'!G149-'Energiebedarf Sek.stahl 2019'!F33)</f>
        <v>-2324.4820500000005</v>
      </c>
      <c r="G70" s="64">
        <f>'Verbrauch je Träger 2019'!H149-'Energiebedarf Sek.Stahl 2050'!G69-('Verbrauch je Träger 2019'!H149-'Energiebedarf Sek.stahl 2019'!G33)</f>
        <v>-1865.2479999999996</v>
      </c>
      <c r="H70" s="68">
        <f>'Verbrauch je Träger 2019'!I149-'Energiebedarf Sek.Stahl 2050'!H69-('Verbrauch je Träger 2019'!I149-'Energiebedarf Sek.stahl 2019'!H33)</f>
        <v>-1451.3961000000008</v>
      </c>
      <c r="I70" s="67">
        <f>'Verbrauch je Träger 2019'!J149-'Energiebedarf Sek.Stahl 2050'!I69-('Verbrauch je Träger 2019'!J149-'Energiebedarf Sek.stahl 2019'!I33)</f>
        <v>-1304.8871611111108</v>
      </c>
    </row>
    <row r="71" spans="3:9" x14ac:dyDescent="0.25">
      <c r="C71" s="9" t="str">
        <f t="shared" si="1"/>
        <v>United Kingdom</v>
      </c>
      <c r="D71" s="9" t="str">
        <f t="shared" si="1"/>
        <v>Scunthorpe</v>
      </c>
      <c r="E71" s="63">
        <f>'Verbrauch je Träger 2019'!F150-'Energiebedarf Sek.Stahl 2050'!E70-('Verbrauch je Träger 2019'!F150-'Energiebedarf Sek.stahl 2019'!E34)</f>
        <v>-1410.3319999999994</v>
      </c>
      <c r="F71" s="69">
        <f>'Verbrauch je Träger 2019'!G150-'Energiebedarf Sek.Stahl 2050'!F70-('Verbrauch je Träger 2019'!G150-'Energiebedarf Sek.stahl 2019'!F34)</f>
        <v>-1719.5639999999994</v>
      </c>
      <c r="G71" s="64">
        <f>'Verbrauch je Träger 2019'!H150-'Energiebedarf Sek.Stahl 2050'!G70-('Verbrauch je Träger 2019'!H150-'Energiebedarf Sek.stahl 2019'!G34)</f>
        <v>-1379.8399999999992</v>
      </c>
      <c r="H71" s="68">
        <f>'Verbrauch je Träger 2019'!I150-'Energiebedarf Sek.Stahl 2050'!H70-('Verbrauch je Träger 2019'!I150-'Energiebedarf Sek.stahl 2019'!H34)</f>
        <v>-1073.6879999999992</v>
      </c>
      <c r="I71" s="67">
        <f>'Verbrauch je Träger 2019'!J150-'Energiebedarf Sek.Stahl 2050'!I70-('Verbrauch je Träger 2019'!J150-'Energiebedarf Sek.stahl 2019'!I34)</f>
        <v>-965.30622222222155</v>
      </c>
    </row>
    <row r="74" spans="3:9" ht="42.75" customHeight="1" x14ac:dyDescent="0.35">
      <c r="C74" s="92" t="s">
        <v>188</v>
      </c>
      <c r="D74" s="92"/>
      <c r="E74" s="92"/>
      <c r="F74" s="92"/>
      <c r="G74" s="92"/>
      <c r="H74" s="92"/>
      <c r="I74" s="92"/>
    </row>
    <row r="76" spans="3:9" ht="15.75" x14ac:dyDescent="0.25">
      <c r="E76" s="100" t="s">
        <v>47</v>
      </c>
      <c r="F76" s="100"/>
      <c r="G76" s="100" t="s">
        <v>43</v>
      </c>
      <c r="H76" s="100"/>
      <c r="I76" s="100"/>
    </row>
    <row r="77" spans="3:9" x14ac:dyDescent="0.25">
      <c r="C77" s="17" t="s">
        <v>123</v>
      </c>
      <c r="D77" s="17" t="s">
        <v>124</v>
      </c>
      <c r="E77" s="84" t="str">
        <f>Studienliste!$F$17</f>
        <v>ISI-05 13</v>
      </c>
      <c r="F77" s="85" t="s">
        <v>51</v>
      </c>
      <c r="G77" s="86" t="str">
        <f>Studienliste!$F$10</f>
        <v>OTTO-01 17</v>
      </c>
      <c r="H77" s="87" t="str">
        <f>Studienliste!$F$8</f>
        <v>TUD-02 20</v>
      </c>
      <c r="I77" s="88" t="str">
        <f>F77</f>
        <v>anderes Projekt</v>
      </c>
    </row>
    <row r="78" spans="3:9" x14ac:dyDescent="0.25">
      <c r="C78" s="9" t="str">
        <f t="shared" ref="C78:D93" si="2">C7</f>
        <v>Austria</v>
      </c>
      <c r="D78" s="9" t="str">
        <f t="shared" si="2"/>
        <v>Donawitz</v>
      </c>
      <c r="E78" s="63">
        <f>'Verbrauch je Träger 2019'!F122-'Energiebedarf Sek.Stahl 2050'!E77-('Verbrauch je Träger 2019'!F122-'Energiebedarf Sek.stahl 2019'!E6)</f>
        <v>-2418.7193800000005</v>
      </c>
      <c r="F78" s="69">
        <f>'Verbrauch je Träger 2019'!G122-'Energiebedarf Sek.Stahl 2050'!F77-('Verbrauch je Träger 2019'!G122-'Energiebedarf Sek.stahl 2019'!F6)</f>
        <v>-2949.0522600000004</v>
      </c>
      <c r="G78" s="64">
        <f>'Verbrauch je Träger 2019'!H122-'Energiebedarf Sek.Stahl 2050'!G77-('Verbrauch je Träger 2019'!H122-'Energiebedarf Sek.stahl 2019'!G6)</f>
        <v>-2366.4255999999996</v>
      </c>
      <c r="H78" s="68">
        <f>'Verbrauch je Träger 2019'!I122-'Energiebedarf Sek.Stahl 2050'!H77-('Verbrauch je Träger 2019'!I122-'Energiebedarf Sek.stahl 2019'!H6)</f>
        <v>-1841.3749200000002</v>
      </c>
      <c r="I78" s="67">
        <f>'Verbrauch je Träger 2019'!J122-'Energiebedarf Sek.Stahl 2050'!I77-('Verbrauch je Träger 2019'!J122-'Energiebedarf Sek.stahl 2019'!I6)</f>
        <v>-1655.5001711111108</v>
      </c>
    </row>
    <row r="79" spans="3:9" x14ac:dyDescent="0.25">
      <c r="C79" s="9" t="str">
        <f t="shared" si="2"/>
        <v>Austria</v>
      </c>
      <c r="D79" s="9" t="str">
        <f t="shared" si="2"/>
        <v>Linz</v>
      </c>
      <c r="E79" s="63">
        <f>'Verbrauch je Träger 2019'!F123-'Energiebedarf Sek.Stahl 2050'!E78-('Verbrauch je Träger 2019'!F123-'Energiebedarf Sek.stahl 2019'!E7)</f>
        <v>-2418.7193800000005</v>
      </c>
      <c r="F79" s="69">
        <f>'Verbrauch je Träger 2019'!G123-'Energiebedarf Sek.Stahl 2050'!F78-('Verbrauch je Träger 2019'!G123-'Energiebedarf Sek.stahl 2019'!F7)</f>
        <v>-2949.0522600000004</v>
      </c>
      <c r="G79" s="64">
        <f>'Verbrauch je Träger 2019'!H123-'Energiebedarf Sek.Stahl 2050'!G78-('Verbrauch je Träger 2019'!H123-'Energiebedarf Sek.stahl 2019'!G7)</f>
        <v>-2366.4255999999996</v>
      </c>
      <c r="H79" s="68">
        <f>'Verbrauch je Träger 2019'!I123-'Energiebedarf Sek.Stahl 2050'!H78-('Verbrauch je Träger 2019'!I123-'Energiebedarf Sek.stahl 2019'!H7)</f>
        <v>-1841.3749200000002</v>
      </c>
      <c r="I79" s="67">
        <f>'Verbrauch je Träger 2019'!J123-'Energiebedarf Sek.Stahl 2050'!I78-('Verbrauch je Träger 2019'!J123-'Energiebedarf Sek.stahl 2019'!I7)</f>
        <v>-1655.5001711111108</v>
      </c>
    </row>
    <row r="80" spans="3:9" x14ac:dyDescent="0.25">
      <c r="C80" s="9" t="str">
        <f t="shared" si="2"/>
        <v>Belgium</v>
      </c>
      <c r="D80" s="9" t="str">
        <f t="shared" si="2"/>
        <v>Ghent</v>
      </c>
      <c r="E80" s="63">
        <f>'Verbrauch je Träger 2019'!F124-'Energiebedarf Sek.Stahl 2050'!E79-('Verbrauch je Träger 2019'!F124-'Energiebedarf Sek.stahl 2019'!E8)</f>
        <v>-3493.777</v>
      </c>
      <c r="F80" s="69">
        <f>'Verbrauch je Träger 2019'!G124-'Energiebedarf Sek.Stahl 2050'!F79-('Verbrauch je Träger 2019'!G124-'Energiebedarf Sek.stahl 2019'!F8)</f>
        <v>-4259.8290000000015</v>
      </c>
      <c r="G80" s="64">
        <f>'Verbrauch je Träger 2019'!H124-'Energiebedarf Sek.Stahl 2050'!G79-('Verbrauch je Träger 2019'!H124-'Energiebedarf Sek.stahl 2019'!G8)</f>
        <v>-3418.24</v>
      </c>
      <c r="H80" s="68">
        <f>'Verbrauch je Träger 2019'!I124-'Energiebedarf Sek.Stahl 2050'!H79-('Verbrauch je Träger 2019'!I124-'Energiebedarf Sek.stahl 2019'!H8)</f>
        <v>-2659.8180000000011</v>
      </c>
      <c r="I80" s="67">
        <f>'Verbrauch je Träger 2019'!J124-'Energiebedarf Sek.Stahl 2050'!I79-('Verbrauch je Träger 2019'!J124-'Energiebedarf Sek.stahl 2019'!I8)</f>
        <v>-2391.3267777777764</v>
      </c>
    </row>
    <row r="81" spans="3:9" x14ac:dyDescent="0.25">
      <c r="C81" s="9" t="str">
        <f t="shared" si="2"/>
        <v>Czech Republic</v>
      </c>
      <c r="D81" s="9" t="str">
        <f t="shared" si="2"/>
        <v>Trinec</v>
      </c>
      <c r="E81" s="63">
        <f>'Verbrauch je Träger 2019'!F125-'Energiebedarf Sek.Stahl 2050'!E80-('Verbrauch je Träger 2019'!F125-'Energiebedarf Sek.stahl 2019'!E9)</f>
        <v>-1655.8579799999998</v>
      </c>
      <c r="F81" s="69">
        <f>'Verbrauch je Träger 2019'!G125-'Energiebedarf Sek.Stahl 2050'!F80-('Verbrauch je Träger 2019'!G125-'Energiebedarf Sek.stahl 2019'!F9)</f>
        <v>-2018.9244600000002</v>
      </c>
      <c r="G81" s="64">
        <f>'Verbrauch je Träger 2019'!H125-'Energiebedarf Sek.Stahl 2050'!G80-('Verbrauch je Träger 2019'!H125-'Energiebedarf Sek.stahl 2019'!G9)</f>
        <v>-1620.0576000000001</v>
      </c>
      <c r="H81" s="68">
        <f>'Verbrauch je Träger 2019'!I125-'Energiebedarf Sek.Stahl 2050'!H80-('Verbrauch je Träger 2019'!I125-'Energiebedarf Sek.stahl 2019'!H9)</f>
        <v>-1260.6073200000001</v>
      </c>
      <c r="I81" s="67">
        <f>'Verbrauch je Träger 2019'!J125-'Energiebedarf Sek.Stahl 2050'!I80-('Verbrauch je Träger 2019'!J125-'Energiebedarf Sek.stahl 2019'!I9)</f>
        <v>-1133.3572600000002</v>
      </c>
    </row>
    <row r="82" spans="3:9" x14ac:dyDescent="0.25">
      <c r="C82" s="9" t="str">
        <f t="shared" si="2"/>
        <v>Finland</v>
      </c>
      <c r="D82" s="9" t="str">
        <f t="shared" si="2"/>
        <v>Raahe</v>
      </c>
      <c r="E82" s="63">
        <f>'Verbrauch je Träger 2019'!F126-'Energiebedarf Sek.Stahl 2050'!E81-('Verbrauch je Träger 2019'!F126-'Energiebedarf Sek.stahl 2019'!E10)</f>
        <v>-1666.7560000000003</v>
      </c>
      <c r="F82" s="69">
        <f>'Verbrauch je Träger 2019'!G126-'Energiebedarf Sek.Stahl 2050'!F81-('Verbrauch je Träger 2019'!G126-'Energiebedarf Sek.stahl 2019'!F10)</f>
        <v>-2032.2120000000004</v>
      </c>
      <c r="G82" s="64">
        <f>'Verbrauch je Träger 2019'!H126-'Energiebedarf Sek.Stahl 2050'!G81-('Verbrauch je Träger 2019'!H126-'Energiebedarf Sek.stahl 2019'!G10)</f>
        <v>-1630.7200000000003</v>
      </c>
      <c r="H82" s="68">
        <f>'Verbrauch je Träger 2019'!I126-'Energiebedarf Sek.Stahl 2050'!H81-('Verbrauch je Träger 2019'!I126-'Energiebedarf Sek.stahl 2019'!H10)</f>
        <v>-1268.9039999999995</v>
      </c>
      <c r="I82" s="67">
        <f>'Verbrauch je Träger 2019'!J126-'Energiebedarf Sek.Stahl 2050'!I81-('Verbrauch je Träger 2019'!J126-'Energiebedarf Sek.stahl 2019'!I10)</f>
        <v>-1140.8164444444446</v>
      </c>
    </row>
    <row r="83" spans="3:9" x14ac:dyDescent="0.25">
      <c r="C83" s="9" t="str">
        <f t="shared" si="2"/>
        <v>France</v>
      </c>
      <c r="D83" s="9" t="str">
        <f t="shared" si="2"/>
        <v>Fos-Sur-Mer</v>
      </c>
      <c r="E83" s="63">
        <f>'Verbrauch je Träger 2019'!F127-'Energiebedarf Sek.Stahl 2050'!E82-('Verbrauch je Träger 2019'!F127-'Energiebedarf Sek.stahl 2019'!E11)</f>
        <v>-2403.9750000000004</v>
      </c>
      <c r="F83" s="69">
        <f>'Verbrauch je Träger 2019'!G127-'Energiebedarf Sek.Stahl 2050'!F82-('Verbrauch je Träger 2019'!G127-'Energiebedarf Sek.stahl 2019'!F11)</f>
        <v>-2931.0750000000007</v>
      </c>
      <c r="G83" s="64">
        <f>'Verbrauch je Träger 2019'!H127-'Energiebedarf Sek.Stahl 2050'!G82-('Verbrauch je Träger 2019'!H127-'Energiebedarf Sek.stahl 2019'!G11)</f>
        <v>-2352</v>
      </c>
      <c r="H83" s="68">
        <f>'Verbrauch je Träger 2019'!I127-'Energiebedarf Sek.Stahl 2050'!H82-('Verbrauch je Träger 2019'!I127-'Energiebedarf Sek.stahl 2019'!H11)</f>
        <v>-1830.1500000000015</v>
      </c>
      <c r="I83" s="67">
        <f>'Verbrauch je Träger 2019'!J127-'Energiebedarf Sek.Stahl 2050'!I82-('Verbrauch je Träger 2019'!J127-'Energiebedarf Sek.stahl 2019'!I11)</f>
        <v>-1645.4083333333338</v>
      </c>
    </row>
    <row r="84" spans="3:9" x14ac:dyDescent="0.25">
      <c r="C84" s="9" t="str">
        <f t="shared" si="2"/>
        <v>France</v>
      </c>
      <c r="D84" s="9" t="str">
        <f t="shared" si="2"/>
        <v>Dunkerque</v>
      </c>
      <c r="E84" s="63">
        <f>'Verbrauch je Träger 2019'!F128-'Energiebedarf Sek.Stahl 2050'!E83-('Verbrauch je Träger 2019'!F128-'Energiebedarf Sek.stahl 2019'!E12)</f>
        <v>-4391.2610000000004</v>
      </c>
      <c r="F84" s="69">
        <f>'Verbrauch je Träger 2019'!G128-'Energiebedarf Sek.Stahl 2050'!F83-('Verbrauch je Träger 2019'!G128-'Energiebedarf Sek.stahl 2019'!F12)</f>
        <v>-5354.0970000000016</v>
      </c>
      <c r="G84" s="64">
        <f>'Verbrauch je Träger 2019'!H128-'Energiebedarf Sek.Stahl 2050'!G83-('Verbrauch je Träger 2019'!H128-'Energiebedarf Sek.stahl 2019'!G12)</f>
        <v>-4296.32</v>
      </c>
      <c r="H84" s="68">
        <f>'Verbrauch je Träger 2019'!I128-'Energiebedarf Sek.Stahl 2050'!H83-('Verbrauch je Träger 2019'!I128-'Energiebedarf Sek.stahl 2019'!H12)</f>
        <v>-3343.0740000000005</v>
      </c>
      <c r="I84" s="67">
        <f>'Verbrauch je Träger 2019'!J128-'Energiebedarf Sek.Stahl 2050'!I83-('Verbrauch je Träger 2019'!J128-'Energiebedarf Sek.stahl 2019'!I12)</f>
        <v>-3005.6125555555554</v>
      </c>
    </row>
    <row r="85" spans="3:9" x14ac:dyDescent="0.25">
      <c r="C85" s="9" t="str">
        <f t="shared" si="2"/>
        <v>Germany</v>
      </c>
      <c r="D85" s="9" t="str">
        <f t="shared" si="2"/>
        <v>Bremen</v>
      </c>
      <c r="E85" s="63">
        <f>'Verbrauch je Träger 2019'!F129-'Energiebedarf Sek.Stahl 2050'!E84-('Verbrauch je Träger 2019'!F129-'Energiebedarf Sek.stahl 2019'!E13)</f>
        <v>-2115.4980000000005</v>
      </c>
      <c r="F85" s="69">
        <f>'Verbrauch je Träger 2019'!G129-'Energiebedarf Sek.Stahl 2050'!F84-('Verbrauch je Träger 2019'!G129-'Energiebedarf Sek.stahl 2019'!F13)</f>
        <v>-2579.3460000000005</v>
      </c>
      <c r="G85" s="64">
        <f>'Verbrauch je Träger 2019'!H129-'Energiebedarf Sek.Stahl 2050'!G84-('Verbrauch je Träger 2019'!H129-'Energiebedarf Sek.stahl 2019'!G13)</f>
        <v>-2069.7600000000002</v>
      </c>
      <c r="H85" s="68">
        <f>'Verbrauch je Träger 2019'!I129-'Energiebedarf Sek.Stahl 2050'!H84-('Verbrauch je Träger 2019'!I129-'Energiebedarf Sek.stahl 2019'!H13)</f>
        <v>-1610.5320000000002</v>
      </c>
      <c r="I85" s="67">
        <f>'Verbrauch je Träger 2019'!J129-'Energiebedarf Sek.Stahl 2050'!I84-('Verbrauch je Träger 2019'!J129-'Energiebedarf Sek.stahl 2019'!I13)</f>
        <v>-1447.9593333333332</v>
      </c>
    </row>
    <row r="86" spans="3:9" x14ac:dyDescent="0.25">
      <c r="C86" s="9" t="str">
        <f t="shared" si="2"/>
        <v>Germany</v>
      </c>
      <c r="D86" s="9" t="str">
        <f t="shared" si="2"/>
        <v>Voelklingen</v>
      </c>
      <c r="E86" s="63">
        <f>'Verbrauch je Träger 2019'!F130-'Energiebedarf Sek.Stahl 2050'!E85-('Verbrauch je Träger 2019'!F130-'Energiebedarf Sek.stahl 2019'!E14)</f>
        <v>-1783.4289200000003</v>
      </c>
      <c r="F86" s="69">
        <f>'Verbrauch je Träger 2019'!G130-'Energiebedarf Sek.Stahl 2050'!F85-('Verbrauch je Träger 2019'!G130-'Energiebedarf Sek.stahl 2019'!F14)</f>
        <v>-2174.46684</v>
      </c>
      <c r="G86" s="64">
        <f>'Verbrauch je Träger 2019'!H130-'Energiebedarf Sek.Stahl 2050'!G85-('Verbrauch je Träger 2019'!H130-'Energiebedarf Sek.stahl 2019'!G14)</f>
        <v>-1744.8703999999998</v>
      </c>
      <c r="H86" s="68">
        <f>'Verbrauch je Träger 2019'!I130-'Energiebedarf Sek.Stahl 2050'!H85-('Verbrauch je Träger 2019'!I130-'Energiebedarf Sek.stahl 2019'!H14)</f>
        <v>-1357.7272800000001</v>
      </c>
      <c r="I86" s="67">
        <f>'Verbrauch je Träger 2019'!J130-'Energiebedarf Sek.Stahl 2050'!I85-('Verbrauch je Träger 2019'!J130-'Energiebedarf Sek.stahl 2019'!I14)</f>
        <v>-1220.673595555555</v>
      </c>
    </row>
    <row r="87" spans="3:9" x14ac:dyDescent="0.25">
      <c r="C87" s="9" t="str">
        <f t="shared" si="2"/>
        <v>Germany</v>
      </c>
      <c r="D87" s="9" t="str">
        <f t="shared" si="2"/>
        <v>Eisenhuettenstadt</v>
      </c>
      <c r="E87" s="63">
        <f>'Verbrauch je Träger 2019'!F131-'Energiebedarf Sek.Stahl 2050'!E86-('Verbrauch je Träger 2019'!F131-'Energiebedarf Sek.stahl 2019'!E15)</f>
        <v>-1378.279</v>
      </c>
      <c r="F87" s="69">
        <f>'Verbrauch je Träger 2019'!G131-'Energiebedarf Sek.Stahl 2050'!F86-('Verbrauch je Träger 2019'!G131-'Energiebedarf Sek.stahl 2019'!F15)</f>
        <v>-1680.4830000000002</v>
      </c>
      <c r="G87" s="64">
        <f>'Verbrauch je Träger 2019'!H131-'Energiebedarf Sek.Stahl 2050'!G86-('Verbrauch je Träger 2019'!H131-'Energiebedarf Sek.stahl 2019'!G15)</f>
        <v>-1348.48</v>
      </c>
      <c r="H87" s="68">
        <f>'Verbrauch je Träger 2019'!I131-'Energiebedarf Sek.Stahl 2050'!H86-('Verbrauch je Träger 2019'!I131-'Energiebedarf Sek.stahl 2019'!H15)</f>
        <v>-1049.2860000000005</v>
      </c>
      <c r="I87" s="67">
        <f>'Verbrauch je Träger 2019'!J131-'Energiebedarf Sek.Stahl 2050'!I86-('Verbrauch je Träger 2019'!J131-'Energiebedarf Sek.stahl 2019'!I15)</f>
        <v>-943.36744444444457</v>
      </c>
    </row>
    <row r="88" spans="3:9" x14ac:dyDescent="0.25">
      <c r="C88" s="9" t="str">
        <f t="shared" si="2"/>
        <v>Germany</v>
      </c>
      <c r="D88" s="9" t="str">
        <f t="shared" si="2"/>
        <v>Duisburg-Huckingen</v>
      </c>
      <c r="E88" s="63">
        <f>'Verbrauch je Träger 2019'!F132-'Energiebedarf Sek.Stahl 2050'!E87-('Verbrauch je Träger 2019'!F132-'Energiebedarf Sek.stahl 2019'!E16)</f>
        <v>-3205.3000000000011</v>
      </c>
      <c r="F88" s="69">
        <f>'Verbrauch je Träger 2019'!G132-'Energiebedarf Sek.Stahl 2050'!F87-('Verbrauch je Träger 2019'!G132-'Energiebedarf Sek.stahl 2019'!F16)</f>
        <v>-3908.1000000000004</v>
      </c>
      <c r="G88" s="64">
        <f>'Verbrauch je Träger 2019'!H132-'Energiebedarf Sek.Stahl 2050'!G87-('Verbrauch je Träger 2019'!H132-'Energiebedarf Sek.stahl 2019'!G16)</f>
        <v>-3136</v>
      </c>
      <c r="H88" s="68">
        <f>'Verbrauch je Träger 2019'!I132-'Energiebedarf Sek.Stahl 2050'!H87-('Verbrauch je Träger 2019'!I132-'Energiebedarf Sek.stahl 2019'!H16)</f>
        <v>-2440.2000000000007</v>
      </c>
      <c r="I88" s="67">
        <f>'Verbrauch je Träger 2019'!J132-'Energiebedarf Sek.Stahl 2050'!I87-('Verbrauch je Träger 2019'!J132-'Energiebedarf Sek.stahl 2019'!I16)</f>
        <v>-2193.8777777777777</v>
      </c>
    </row>
    <row r="89" spans="3:9" x14ac:dyDescent="0.25">
      <c r="C89" s="9" t="str">
        <f t="shared" si="2"/>
        <v>Germany</v>
      </c>
      <c r="D89" s="9" t="str">
        <f t="shared" si="2"/>
        <v>Duisburg-Beeckerwerth</v>
      </c>
      <c r="E89" s="63">
        <f>'Verbrauch je Träger 2019'!F133-'Energiebedarf Sek.Stahl 2050'!E88-('Verbrauch je Träger 2019'!F133-'Energiebedarf Sek.stahl 2019'!E17)</f>
        <v>-3846.3600000000006</v>
      </c>
      <c r="F89" s="69">
        <f>'Verbrauch je Träger 2019'!G133-'Energiebedarf Sek.Stahl 2050'!F88-('Verbrauch je Träger 2019'!G133-'Energiebedarf Sek.stahl 2019'!F17)</f>
        <v>-4689.7200000000012</v>
      </c>
      <c r="G89" s="64">
        <f>'Verbrauch je Träger 2019'!H133-'Energiebedarf Sek.Stahl 2050'!G88-('Verbrauch je Träger 2019'!H133-'Energiebedarf Sek.stahl 2019'!G17)</f>
        <v>-3763.2000000000007</v>
      </c>
      <c r="H89" s="68">
        <f>'Verbrauch je Träger 2019'!I133-'Energiebedarf Sek.Stahl 2050'!H88-('Verbrauch je Träger 2019'!I133-'Energiebedarf Sek.stahl 2019'!H17)</f>
        <v>-2928.2400000000016</v>
      </c>
      <c r="I89" s="67">
        <f>'Verbrauch je Träger 2019'!J133-'Energiebedarf Sek.Stahl 2050'!I88-('Verbrauch je Träger 2019'!J133-'Energiebedarf Sek.stahl 2019'!I17)</f>
        <v>-2632.6533333333336</v>
      </c>
    </row>
    <row r="90" spans="3:9" x14ac:dyDescent="0.25">
      <c r="C90" s="9" t="str">
        <f t="shared" si="2"/>
        <v>Germany</v>
      </c>
      <c r="D90" s="9" t="str">
        <f t="shared" si="2"/>
        <v>Salzgitter</v>
      </c>
      <c r="E90" s="63">
        <f>'Verbrauch je Träger 2019'!F134-'Energiebedarf Sek.Stahl 2050'!E89-('Verbrauch je Träger 2019'!F134-'Energiebedarf Sek.stahl 2019'!E18)</f>
        <v>-2948.8760000000002</v>
      </c>
      <c r="F90" s="69">
        <f>'Verbrauch je Träger 2019'!G134-'Energiebedarf Sek.Stahl 2050'!F89-('Verbrauch je Träger 2019'!G134-'Energiebedarf Sek.stahl 2019'!F18)</f>
        <v>-3595.4520000000011</v>
      </c>
      <c r="G90" s="64">
        <f>'Verbrauch je Träger 2019'!H134-'Energiebedarf Sek.Stahl 2050'!G89-('Verbrauch je Träger 2019'!H134-'Energiebedarf Sek.stahl 2019'!G18)</f>
        <v>-2885.12</v>
      </c>
      <c r="H90" s="68">
        <f>'Verbrauch je Träger 2019'!I134-'Energiebedarf Sek.Stahl 2050'!H89-('Verbrauch je Träger 2019'!I134-'Energiebedarf Sek.stahl 2019'!H18)</f>
        <v>-2244.9839999999995</v>
      </c>
      <c r="I90" s="67">
        <f>'Verbrauch je Träger 2019'!J134-'Energiebedarf Sek.Stahl 2050'!I89-('Verbrauch je Träger 2019'!J134-'Energiebedarf Sek.stahl 2019'!I18)</f>
        <v>-2018.3675555555556</v>
      </c>
    </row>
    <row r="91" spans="3:9" x14ac:dyDescent="0.25">
      <c r="C91" s="9" t="str">
        <f t="shared" si="2"/>
        <v>Germany</v>
      </c>
      <c r="D91" s="9" t="str">
        <f t="shared" si="2"/>
        <v>Dillingen</v>
      </c>
      <c r="E91" s="63">
        <f>'Verbrauch je Träger 2019'!F135-'Energiebedarf Sek.Stahl 2050'!E90-('Verbrauch je Träger 2019'!F135-'Energiebedarf Sek.stahl 2019'!E19)</f>
        <v>-1496.2340399999998</v>
      </c>
      <c r="F91" s="69">
        <f>'Verbrauch je Träger 2019'!G135-'Energiebedarf Sek.Stahl 2050'!F90-('Verbrauch je Träger 2019'!G135-'Energiebedarf Sek.stahl 2019'!F19)</f>
        <v>-1824.3010800000002</v>
      </c>
      <c r="G91" s="64">
        <f>'Verbrauch je Träger 2019'!H135-'Energiebedarf Sek.Stahl 2050'!G90-('Verbrauch je Träger 2019'!H135-'Energiebedarf Sek.stahl 2019'!G19)</f>
        <v>-1463.8848000000003</v>
      </c>
      <c r="H91" s="68">
        <f>'Verbrauch je Träger 2019'!I135-'Energiebedarf Sek.Stahl 2050'!H90-('Verbrauch je Träger 2019'!I135-'Energiebedarf Sek.stahl 2019'!H19)</f>
        <v>-1139.08536</v>
      </c>
      <c r="I91" s="67">
        <f>'Verbrauch je Träger 2019'!J135-'Energiebedarf Sek.Stahl 2050'!I90-('Verbrauch je Träger 2019'!J135-'Energiebedarf Sek.stahl 2019'!I19)</f>
        <v>-1024.1021466666666</v>
      </c>
    </row>
    <row r="92" spans="3:9" x14ac:dyDescent="0.25">
      <c r="C92" s="9" t="str">
        <f t="shared" si="2"/>
        <v>Germany</v>
      </c>
      <c r="D92" s="9" t="str">
        <f t="shared" si="2"/>
        <v>Duisburg</v>
      </c>
      <c r="E92" s="63">
        <f>'Verbrauch je Träger 2019'!F136-'Energiebedarf Sek.Stahl 2050'!E91-('Verbrauch je Träger 2019'!F136-'Energiebedarf Sek.stahl 2019'!E20)</f>
        <v>-717.98720000000003</v>
      </c>
      <c r="F92" s="69">
        <f>'Verbrauch je Träger 2019'!G136-'Energiebedarf Sek.Stahl 2050'!F91-('Verbrauch je Träger 2019'!G136-'Energiebedarf Sek.stahl 2019'!F20)</f>
        <v>-875.41440000000011</v>
      </c>
      <c r="G92" s="64">
        <f>'Verbrauch je Träger 2019'!H136-'Energiebedarf Sek.Stahl 2050'!G91-('Verbrauch je Träger 2019'!H136-'Energiebedarf Sek.stahl 2019'!G20)</f>
        <v>-702.46399999999994</v>
      </c>
      <c r="H92" s="68">
        <f>'Verbrauch je Träger 2019'!I136-'Energiebedarf Sek.Stahl 2050'!H91-('Verbrauch je Träger 2019'!I136-'Energiebedarf Sek.stahl 2019'!H20)</f>
        <v>-546.60479999999984</v>
      </c>
      <c r="I92" s="67">
        <f>'Verbrauch je Träger 2019'!J136-'Energiebedarf Sek.Stahl 2050'!I91-('Verbrauch je Träger 2019'!J136-'Energiebedarf Sek.stahl 2019'!I20)</f>
        <v>-491.4286222222222</v>
      </c>
    </row>
    <row r="93" spans="3:9" x14ac:dyDescent="0.25">
      <c r="C93" s="9" t="str">
        <f t="shared" si="2"/>
        <v>Germany</v>
      </c>
      <c r="D93" s="9" t="str">
        <f t="shared" si="2"/>
        <v>Duisburg-Bruckhausen</v>
      </c>
      <c r="E93" s="63">
        <f>'Verbrauch je Träger 2019'!F137-'Energiebedarf Sek.Stahl 2050'!E92-('Verbrauch je Träger 2019'!F137-'Energiebedarf Sek.stahl 2019'!E21)</f>
        <v>-3846.3600000000006</v>
      </c>
      <c r="F93" s="69">
        <f>'Verbrauch je Träger 2019'!G137-'Energiebedarf Sek.Stahl 2050'!F92-('Verbrauch je Träger 2019'!G137-'Energiebedarf Sek.stahl 2019'!F21)</f>
        <v>-4689.7200000000012</v>
      </c>
      <c r="G93" s="64">
        <f>'Verbrauch je Träger 2019'!H137-'Energiebedarf Sek.Stahl 2050'!G92-('Verbrauch je Träger 2019'!H137-'Energiebedarf Sek.stahl 2019'!G21)</f>
        <v>-3763.2000000000007</v>
      </c>
      <c r="H93" s="68">
        <f>'Verbrauch je Träger 2019'!I137-'Energiebedarf Sek.Stahl 2050'!H92-('Verbrauch je Träger 2019'!I137-'Energiebedarf Sek.stahl 2019'!H21)</f>
        <v>-2928.2400000000016</v>
      </c>
      <c r="I93" s="67">
        <f>'Verbrauch je Träger 2019'!J137-'Energiebedarf Sek.Stahl 2050'!I92-('Verbrauch je Träger 2019'!J137-'Energiebedarf Sek.stahl 2019'!I21)</f>
        <v>-2632.6533333333336</v>
      </c>
    </row>
    <row r="94" spans="3:9" x14ac:dyDescent="0.25">
      <c r="C94" s="9" t="str">
        <f t="shared" ref="C94:D106" si="3">C23</f>
        <v>Hungaria</v>
      </c>
      <c r="D94" s="9" t="str">
        <f t="shared" si="3"/>
        <v>Dunauijvaros</v>
      </c>
      <c r="E94" s="63">
        <f>'Verbrauch je Träger 2019'!F138-'Energiebedarf Sek.Stahl 2050'!E93-('Verbrauch je Träger 2019'!F138-'Energiebedarf Sek.stahl 2019'!E22)</f>
        <v>-1025.6959999999999</v>
      </c>
      <c r="F94" s="69">
        <f>'Verbrauch je Träger 2019'!G138-'Energiebedarf Sek.Stahl 2050'!F93-('Verbrauch je Träger 2019'!G138-'Energiebedarf Sek.stahl 2019'!F22)</f>
        <v>-1250.5920000000001</v>
      </c>
      <c r="G94" s="64">
        <f>'Verbrauch je Träger 2019'!H138-'Energiebedarf Sek.Stahl 2050'!G93-('Verbrauch je Träger 2019'!H138-'Energiebedarf Sek.stahl 2019'!G22)</f>
        <v>-1003.52</v>
      </c>
      <c r="H94" s="68">
        <f>'Verbrauch je Träger 2019'!I138-'Energiebedarf Sek.Stahl 2050'!H93-('Verbrauch je Träger 2019'!I138-'Energiebedarf Sek.stahl 2019'!H22)</f>
        <v>-780.86400000000003</v>
      </c>
      <c r="I94" s="67">
        <f>'Verbrauch je Träger 2019'!J138-'Energiebedarf Sek.Stahl 2050'!I93-('Verbrauch je Träger 2019'!J138-'Energiebedarf Sek.stahl 2019'!I22)</f>
        <v>-702.04088888888919</v>
      </c>
    </row>
    <row r="95" spans="3:9" x14ac:dyDescent="0.25">
      <c r="C95" s="9" t="str">
        <f t="shared" si="3"/>
        <v>Italy</v>
      </c>
      <c r="D95" s="9" t="str">
        <f t="shared" si="3"/>
        <v>Taranto</v>
      </c>
      <c r="E95" s="63">
        <f>'Verbrauch je Träger 2019'!F139-'Energiebedarf Sek.Stahl 2050'!E94-('Verbrauch je Träger 2019'!F139-'Energiebedarf Sek.stahl 2019'!E23)</f>
        <v>-5449.01</v>
      </c>
      <c r="F95" s="69">
        <f>'Verbrauch je Träger 2019'!G139-'Energiebedarf Sek.Stahl 2050'!F94-('Verbrauch je Träger 2019'!G139-'Energiebedarf Sek.stahl 2019'!F23)</f>
        <v>-6643.77</v>
      </c>
      <c r="G95" s="64">
        <f>'Verbrauch je Träger 2019'!H139-'Energiebedarf Sek.Stahl 2050'!G94-('Verbrauch je Träger 2019'!H139-'Energiebedarf Sek.stahl 2019'!G23)</f>
        <v>-5331.1999999999989</v>
      </c>
      <c r="H95" s="68">
        <f>'Verbrauch je Träger 2019'!I139-'Energiebedarf Sek.Stahl 2050'!H94-('Verbrauch je Träger 2019'!I139-'Energiebedarf Sek.stahl 2019'!H23)</f>
        <v>-4148.34</v>
      </c>
      <c r="I95" s="67">
        <f>'Verbrauch je Träger 2019'!J139-'Energiebedarf Sek.Stahl 2050'!I94-('Verbrauch je Träger 2019'!J139-'Energiebedarf Sek.stahl 2019'!I23)</f>
        <v>-3729.5922222222216</v>
      </c>
    </row>
    <row r="96" spans="3:9" x14ac:dyDescent="0.25">
      <c r="C96" s="9" t="str">
        <f t="shared" si="3"/>
        <v>Netherlands</v>
      </c>
      <c r="D96" s="9" t="str">
        <f t="shared" si="3"/>
        <v>Ijmuiden</v>
      </c>
      <c r="E96" s="63">
        <f>'Verbrauch je Träger 2019'!F140-'Energiebedarf Sek.Stahl 2050'!E95-('Verbrauch je Träger 2019'!F140-'Energiebedarf Sek.stahl 2019'!E24)</f>
        <v>-4368.8238999999994</v>
      </c>
      <c r="F96" s="69">
        <f>'Verbrauch je Träger 2019'!G140-'Energiebedarf Sek.Stahl 2050'!F95-('Verbrauch je Träger 2019'!G140-'Energiebedarf Sek.stahl 2019'!F24)</f>
        <v>-5326.7403000000013</v>
      </c>
      <c r="G96" s="64">
        <f>'Verbrauch je Träger 2019'!H140-'Energiebedarf Sek.Stahl 2050'!G95-('Verbrauch je Träger 2019'!H140-'Energiebedarf Sek.stahl 2019'!G24)</f>
        <v>-4274.3680000000004</v>
      </c>
      <c r="H96" s="68">
        <f>'Verbrauch je Träger 2019'!I140-'Energiebedarf Sek.Stahl 2050'!H95-('Verbrauch je Träger 2019'!I140-'Energiebedarf Sek.stahl 2019'!H24)</f>
        <v>-3325.9925999999996</v>
      </c>
      <c r="I96" s="67">
        <f>'Verbrauch je Träger 2019'!J140-'Energiebedarf Sek.Stahl 2050'!I95-('Verbrauch je Träger 2019'!J140-'Energiebedarf Sek.stahl 2019'!I24)</f>
        <v>-2990.2554111111112</v>
      </c>
    </row>
    <row r="97" spans="3:9" x14ac:dyDescent="0.25">
      <c r="C97" s="9" t="str">
        <f t="shared" si="3"/>
        <v>Poland</v>
      </c>
      <c r="D97" s="9" t="str">
        <f t="shared" si="3"/>
        <v>Krakow</v>
      </c>
      <c r="E97" s="63">
        <f>'Verbrauch je Träger 2019'!F141-'Energiebedarf Sek.Stahl 2050'!E96-('Verbrauch je Träger 2019'!F141-'Energiebedarf Sek.stahl 2019'!E25)</f>
        <v>-1746.8885</v>
      </c>
      <c r="F97" s="69">
        <f>'Verbrauch je Träger 2019'!G141-'Energiebedarf Sek.Stahl 2050'!F96-('Verbrauch je Träger 2019'!G141-'Energiebedarf Sek.stahl 2019'!F25)</f>
        <v>-2129.9145000000008</v>
      </c>
      <c r="G97" s="64">
        <f>'Verbrauch je Träger 2019'!H141-'Energiebedarf Sek.Stahl 2050'!G96-('Verbrauch je Träger 2019'!H141-'Energiebedarf Sek.stahl 2019'!G25)</f>
        <v>-1709.12</v>
      </c>
      <c r="H97" s="68">
        <f>'Verbrauch je Träger 2019'!I141-'Energiebedarf Sek.Stahl 2050'!H96-('Verbrauch je Träger 2019'!I141-'Energiebedarf Sek.stahl 2019'!H25)</f>
        <v>-1329.9090000000006</v>
      </c>
      <c r="I97" s="67">
        <f>'Verbrauch je Träger 2019'!J141-'Energiebedarf Sek.Stahl 2050'!I96-('Verbrauch je Träger 2019'!J141-'Energiebedarf Sek.stahl 2019'!I25)</f>
        <v>-1195.6633888888882</v>
      </c>
    </row>
    <row r="98" spans="3:9" x14ac:dyDescent="0.25">
      <c r="C98" s="9" t="str">
        <f t="shared" si="3"/>
        <v>Poland</v>
      </c>
      <c r="D98" s="9" t="str">
        <f t="shared" si="3"/>
        <v>Dabrowa Gornicza</v>
      </c>
      <c r="E98" s="63">
        <f>'Verbrauch je Träger 2019'!F142-'Energiebedarf Sek.Stahl 2050'!E97-('Verbrauch je Träger 2019'!F142-'Energiebedarf Sek.stahl 2019'!E26)</f>
        <v>-1746.8885</v>
      </c>
      <c r="F98" s="69">
        <f>'Verbrauch je Träger 2019'!G142-'Energiebedarf Sek.Stahl 2050'!F97-('Verbrauch je Träger 2019'!G142-'Energiebedarf Sek.stahl 2019'!F26)</f>
        <v>-2129.9145000000008</v>
      </c>
      <c r="G98" s="64">
        <f>'Verbrauch je Träger 2019'!H142-'Energiebedarf Sek.Stahl 2050'!G97-('Verbrauch je Träger 2019'!H142-'Energiebedarf Sek.stahl 2019'!G26)</f>
        <v>-1709.12</v>
      </c>
      <c r="H98" s="68">
        <f>'Verbrauch je Träger 2019'!I142-'Energiebedarf Sek.Stahl 2050'!H97-('Verbrauch je Träger 2019'!I142-'Energiebedarf Sek.stahl 2019'!H26)</f>
        <v>-1329.9090000000006</v>
      </c>
      <c r="I98" s="67">
        <f>'Verbrauch je Träger 2019'!J142-'Energiebedarf Sek.Stahl 2050'!I97-('Verbrauch je Träger 2019'!J142-'Energiebedarf Sek.stahl 2019'!I26)</f>
        <v>-1195.6633888888882</v>
      </c>
    </row>
    <row r="99" spans="3:9" x14ac:dyDescent="0.25">
      <c r="C99" s="9" t="str">
        <f t="shared" si="3"/>
        <v>Romania</v>
      </c>
      <c r="D99" s="9" t="str">
        <f t="shared" si="3"/>
        <v>Galati</v>
      </c>
      <c r="E99" s="63">
        <f>'Verbrauch je Träger 2019'!F143-'Energiebedarf Sek.Stahl 2050'!E98-('Verbrauch je Träger 2019'!F143-'Energiebedarf Sek.stahl 2019'!E27)</f>
        <v>-1314.1729999999998</v>
      </c>
      <c r="F99" s="69">
        <f>'Verbrauch je Träger 2019'!G143-'Energiebedarf Sek.Stahl 2050'!F98-('Verbrauch je Träger 2019'!G143-'Energiebedarf Sek.stahl 2019'!F27)</f>
        <v>-1602.3209999999999</v>
      </c>
      <c r="G99" s="64">
        <f>'Verbrauch je Träger 2019'!H143-'Energiebedarf Sek.Stahl 2050'!G98-('Verbrauch je Träger 2019'!H143-'Energiebedarf Sek.stahl 2019'!G27)</f>
        <v>-1285.7599999999998</v>
      </c>
      <c r="H99" s="68">
        <f>'Verbrauch je Träger 2019'!I143-'Energiebedarf Sek.Stahl 2050'!H98-('Verbrauch je Träger 2019'!I143-'Energiebedarf Sek.stahl 2019'!H27)</f>
        <v>-1000.4819999999995</v>
      </c>
      <c r="I99" s="67">
        <f>'Verbrauch je Träger 2019'!J143-'Energiebedarf Sek.Stahl 2050'!I98-('Verbrauch je Träger 2019'!J143-'Energiebedarf Sek.stahl 2019'!I27)</f>
        <v>-899.4898888888888</v>
      </c>
    </row>
    <row r="100" spans="3:9" x14ac:dyDescent="0.25">
      <c r="C100" s="9" t="str">
        <f t="shared" si="3"/>
        <v>Slovakia</v>
      </c>
      <c r="D100" s="9" t="str">
        <f t="shared" si="3"/>
        <v>Kosice</v>
      </c>
      <c r="E100" s="63">
        <f>'Verbrauch je Träger 2019'!F144-'Energiebedarf Sek.Stahl 2050'!E99-('Verbrauch je Träger 2019'!F144-'Energiebedarf Sek.stahl 2019'!E28)</f>
        <v>-2884.7700000000004</v>
      </c>
      <c r="F100" s="69">
        <f>'Verbrauch je Träger 2019'!G144-'Energiebedarf Sek.Stahl 2050'!F99-('Verbrauch je Träger 2019'!G144-'Energiebedarf Sek.stahl 2019'!F28)</f>
        <v>-3517.2900000000009</v>
      </c>
      <c r="G100" s="64">
        <f>'Verbrauch je Träger 2019'!H144-'Energiebedarf Sek.Stahl 2050'!G99-('Verbrauch je Träger 2019'!H144-'Energiebedarf Sek.stahl 2019'!G28)</f>
        <v>-2822.3999999999996</v>
      </c>
      <c r="H100" s="68">
        <f>'Verbrauch je Träger 2019'!I144-'Energiebedarf Sek.Stahl 2050'!H99-('Verbrauch je Träger 2019'!I144-'Energiebedarf Sek.stahl 2019'!H28)</f>
        <v>-2196.1799999999994</v>
      </c>
      <c r="I100" s="67">
        <f>'Verbrauch je Träger 2019'!J144-'Energiebedarf Sek.Stahl 2050'!I99-('Verbrauch je Träger 2019'!J144-'Energiebedarf Sek.stahl 2019'!I28)</f>
        <v>-1974.4899999999998</v>
      </c>
    </row>
    <row r="101" spans="3:9" x14ac:dyDescent="0.25">
      <c r="C101" s="9" t="str">
        <f t="shared" si="3"/>
        <v>Spain</v>
      </c>
      <c r="D101" s="9" t="str">
        <f t="shared" si="3"/>
        <v>Gijon</v>
      </c>
      <c r="E101" s="63">
        <f>'Verbrauch je Träger 2019'!F145-'Energiebedarf Sek.Stahl 2050'!E100-('Verbrauch je Träger 2019'!F145-'Energiebedarf Sek.stahl 2019'!E29)</f>
        <v>-1522.5174999999999</v>
      </c>
      <c r="F101" s="69">
        <f>'Verbrauch je Träger 2019'!G145-'Energiebedarf Sek.Stahl 2050'!F100-('Verbrauch je Träger 2019'!G145-'Energiebedarf Sek.stahl 2019'!F29)</f>
        <v>-1856.3474999999999</v>
      </c>
      <c r="G101" s="64">
        <f>'Verbrauch je Träger 2019'!H145-'Energiebedarf Sek.Stahl 2050'!G100-('Verbrauch je Träger 2019'!H145-'Energiebedarf Sek.stahl 2019'!G29)</f>
        <v>-1489.6</v>
      </c>
      <c r="H101" s="68">
        <f>'Verbrauch je Träger 2019'!I145-'Energiebedarf Sek.Stahl 2050'!H100-('Verbrauch je Träger 2019'!I145-'Energiebedarf Sek.stahl 2019'!H29)</f>
        <v>-1159.0950000000003</v>
      </c>
      <c r="I101" s="67">
        <f>'Verbrauch je Träger 2019'!J145-'Energiebedarf Sek.Stahl 2050'!I100-('Verbrauch je Träger 2019'!J145-'Energiebedarf Sek.stahl 2019'!I29)</f>
        <v>-1042.0919444444444</v>
      </c>
    </row>
    <row r="102" spans="3:9" x14ac:dyDescent="0.25">
      <c r="C102" s="9" t="str">
        <f t="shared" si="3"/>
        <v>Spain</v>
      </c>
      <c r="D102" s="9" t="str">
        <f t="shared" si="3"/>
        <v>Aviles</v>
      </c>
      <c r="E102" s="63">
        <f>'Verbrauch je Träger 2019'!F146-'Energiebedarf Sek.Stahl 2050'!E101-('Verbrauch je Träger 2019'!F146-'Energiebedarf Sek.stahl 2019'!E30)</f>
        <v>-1522.5174999999999</v>
      </c>
      <c r="F102" s="69">
        <f>'Verbrauch je Träger 2019'!G146-'Energiebedarf Sek.Stahl 2050'!F101-('Verbrauch je Träger 2019'!G146-'Energiebedarf Sek.stahl 2019'!F30)</f>
        <v>-1856.3474999999999</v>
      </c>
      <c r="G102" s="64">
        <f>'Verbrauch je Träger 2019'!H146-'Energiebedarf Sek.Stahl 2050'!G101-('Verbrauch je Träger 2019'!H146-'Energiebedarf Sek.stahl 2019'!G30)</f>
        <v>-1489.6</v>
      </c>
      <c r="H102" s="68">
        <f>'Verbrauch je Träger 2019'!I146-'Energiebedarf Sek.Stahl 2050'!H101-('Verbrauch je Träger 2019'!I146-'Energiebedarf Sek.stahl 2019'!H30)</f>
        <v>-1159.0950000000003</v>
      </c>
      <c r="I102" s="67">
        <f>'Verbrauch je Träger 2019'!J146-'Energiebedarf Sek.Stahl 2050'!I101-('Verbrauch je Träger 2019'!J146-'Energiebedarf Sek.stahl 2019'!I30)</f>
        <v>-1042.0919444444444</v>
      </c>
    </row>
    <row r="103" spans="3:9" x14ac:dyDescent="0.25">
      <c r="C103" s="9" t="str">
        <f t="shared" si="3"/>
        <v>Sweden</v>
      </c>
      <c r="D103" s="9" t="str">
        <f t="shared" si="3"/>
        <v>Lulea</v>
      </c>
      <c r="E103" s="63">
        <f>'Verbrauch je Träger 2019'!F147-'Energiebedarf Sek.Stahl 2050'!E102-('Verbrauch je Träger 2019'!F147-'Energiebedarf Sek.stahl 2019'!E31)</f>
        <v>-1474.4380000000001</v>
      </c>
      <c r="F103" s="69">
        <f>'Verbrauch je Träger 2019'!G147-'Energiebedarf Sek.Stahl 2050'!F102-('Verbrauch je Träger 2019'!G147-'Energiebedarf Sek.stahl 2019'!F31)</f>
        <v>-1797.7260000000006</v>
      </c>
      <c r="G103" s="64">
        <f>'Verbrauch je Träger 2019'!H147-'Energiebedarf Sek.Stahl 2050'!G102-('Verbrauch je Träger 2019'!H147-'Energiebedarf Sek.stahl 2019'!G31)</f>
        <v>-1442.56</v>
      </c>
      <c r="H103" s="68">
        <f>'Verbrauch je Träger 2019'!I147-'Energiebedarf Sek.Stahl 2050'!H102-('Verbrauch je Träger 2019'!I147-'Energiebedarf Sek.stahl 2019'!H31)</f>
        <v>-1122.4919999999997</v>
      </c>
      <c r="I103" s="67">
        <f>'Verbrauch je Träger 2019'!J147-'Energiebedarf Sek.Stahl 2050'!I102-('Verbrauch je Träger 2019'!J147-'Energiebedarf Sek.stahl 2019'!I31)</f>
        <v>-1009.1837777777778</v>
      </c>
    </row>
    <row r="104" spans="3:9" x14ac:dyDescent="0.25">
      <c r="C104" s="9" t="str">
        <f t="shared" si="3"/>
        <v>Sweden</v>
      </c>
      <c r="D104" s="9" t="str">
        <f t="shared" si="3"/>
        <v>Oxeloesund</v>
      </c>
      <c r="E104" s="63">
        <f>'Verbrauch je Träger 2019'!F148-'Energiebedarf Sek.Stahl 2050'!E103-('Verbrauch je Träger 2019'!F148-'Energiebedarf Sek.stahl 2019'!E32)</f>
        <v>-961.59000000000015</v>
      </c>
      <c r="F104" s="69">
        <f>'Verbrauch je Träger 2019'!G148-'Energiebedarf Sek.Stahl 2050'!F103-('Verbrauch je Träger 2019'!G148-'Energiebedarf Sek.stahl 2019'!F32)</f>
        <v>-1172.4300000000003</v>
      </c>
      <c r="G104" s="64">
        <f>'Verbrauch je Träger 2019'!H148-'Energiebedarf Sek.Stahl 2050'!G103-('Verbrauch je Träger 2019'!H148-'Energiebedarf Sek.stahl 2019'!G32)</f>
        <v>-940.80000000000018</v>
      </c>
      <c r="H104" s="68">
        <f>'Verbrauch je Träger 2019'!I148-'Energiebedarf Sek.Stahl 2050'!H103-('Verbrauch je Träger 2019'!I148-'Energiebedarf Sek.stahl 2019'!H32)</f>
        <v>-732.0600000000004</v>
      </c>
      <c r="I104" s="67">
        <f>'Verbrauch je Träger 2019'!J148-'Energiebedarf Sek.Stahl 2050'!I103-('Verbrauch je Träger 2019'!J148-'Energiebedarf Sek.stahl 2019'!I32)</f>
        <v>-658.16333333333341</v>
      </c>
    </row>
    <row r="105" spans="3:9" x14ac:dyDescent="0.25">
      <c r="C105" s="9" t="str">
        <f t="shared" si="3"/>
        <v>United Kingdom</v>
      </c>
      <c r="D105" s="9" t="str">
        <f t="shared" si="3"/>
        <v>Port Talbot</v>
      </c>
      <c r="E105" s="63">
        <f>'Verbrauch je Träger 2019'!F149-'Energiebedarf Sek.Stahl 2050'!E104-('Verbrauch je Träger 2019'!F149-'Energiebedarf Sek.stahl 2019'!E33)</f>
        <v>-2426.4121000000005</v>
      </c>
      <c r="F105" s="69">
        <f>'Verbrauch je Träger 2019'!G149-'Energiebedarf Sek.Stahl 2050'!F104-('Verbrauch je Träger 2019'!G149-'Energiebedarf Sek.stahl 2019'!F33)</f>
        <v>-2958.431700000001</v>
      </c>
      <c r="G105" s="64">
        <f>'Verbrauch je Träger 2019'!H149-'Energiebedarf Sek.Stahl 2050'!G104-('Verbrauch je Träger 2019'!H149-'Energiebedarf Sek.stahl 2019'!G33)</f>
        <v>-2373.9520000000002</v>
      </c>
      <c r="H105" s="68">
        <f>'Verbrauch je Träger 2019'!I149-'Energiebedarf Sek.Stahl 2050'!H104-('Verbrauch je Träger 2019'!I149-'Energiebedarf Sek.stahl 2019'!H33)</f>
        <v>-1847.2314000000015</v>
      </c>
      <c r="I105" s="67">
        <f>'Verbrauch je Träger 2019'!J149-'Energiebedarf Sek.Stahl 2050'!I104-('Verbrauch je Träger 2019'!J149-'Energiebedarf Sek.stahl 2019'!I33)</f>
        <v>-1660.765477777778</v>
      </c>
    </row>
    <row r="106" spans="3:9" x14ac:dyDescent="0.25">
      <c r="C106" s="9" t="str">
        <f t="shared" si="3"/>
        <v>United Kingdom</v>
      </c>
      <c r="D106" s="9" t="str">
        <f t="shared" si="3"/>
        <v>Scunthorpe</v>
      </c>
      <c r="E106" s="63">
        <f>'Verbrauch je Träger 2019'!F150-'Energiebedarf Sek.Stahl 2050'!E105-('Verbrauch je Träger 2019'!F150-'Energiebedarf Sek.stahl 2019'!E34)</f>
        <v>-1794.9679999999998</v>
      </c>
      <c r="F106" s="69">
        <f>'Verbrauch je Träger 2019'!G150-'Energiebedarf Sek.Stahl 2050'!F105-('Verbrauch je Träger 2019'!G150-'Energiebedarf Sek.stahl 2019'!F34)</f>
        <v>-2188.5360000000001</v>
      </c>
      <c r="G106" s="64">
        <f>'Verbrauch je Träger 2019'!H150-'Energiebedarf Sek.Stahl 2050'!G105-('Verbrauch je Träger 2019'!H150-'Energiebedarf Sek.stahl 2019'!G34)</f>
        <v>-1756.1599999999999</v>
      </c>
      <c r="H106" s="68">
        <f>'Verbrauch je Träger 2019'!I150-'Energiebedarf Sek.Stahl 2050'!H105-('Verbrauch je Träger 2019'!I150-'Energiebedarf Sek.stahl 2019'!H34)</f>
        <v>-1366.5119999999997</v>
      </c>
      <c r="I106" s="67">
        <f>'Verbrauch je Träger 2019'!J150-'Energiebedarf Sek.Stahl 2050'!I105-('Verbrauch je Träger 2019'!J150-'Energiebedarf Sek.stahl 2019'!I34)</f>
        <v>-1228.5715555555553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C4" sqref="C4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92" t="s">
        <v>200</v>
      </c>
      <c r="D3" s="92"/>
      <c r="E3" s="92"/>
      <c r="F3" s="92"/>
      <c r="G3" s="92"/>
      <c r="H3" s="92"/>
      <c r="I3" s="92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'Gesamtenergie 2019'!E7*(1+Sekundäranteil!E$27)</f>
        <v>26874.659777777775</v>
      </c>
      <c r="F7" s="69">
        <f>'Gesamtenergie 2019'!F7*(1+Sekundäranteil!E$27)</f>
        <v>32767.247333333333</v>
      </c>
      <c r="G7" s="64">
        <f>'Gesamtenergie 2019'!G7*(1+Sekundäranteil!E$27)</f>
        <v>26293.617777777774</v>
      </c>
      <c r="H7" s="68">
        <f>'Gesamtenergie 2019'!H7*(1+Sekundäranteil!E$27)</f>
        <v>20459.721333333335</v>
      </c>
      <c r="I7" s="67">
        <f>'Gesamtenergie 2019'!I7*(1+Sekundäranteil!E$27)</f>
        <v>18394.446345679011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'Gesamtenergie 2019'!E8*(1+Sekundäranteil!E$27)</f>
        <v>26874.659777777775</v>
      </c>
      <c r="F8" s="69">
        <f>'Gesamtenergie 2019'!F8*(1+Sekundäranteil!E$27)</f>
        <v>32767.247333333333</v>
      </c>
      <c r="G8" s="64">
        <f>'Gesamtenergie 2019'!G8*(1+Sekundäranteil!E$27)</f>
        <v>26293.617777777774</v>
      </c>
      <c r="H8" s="68">
        <f>'Gesamtenergie 2019'!H8*(1+Sekundäranteil!E$27)</f>
        <v>20459.721333333335</v>
      </c>
      <c r="I8" s="67">
        <f>'Gesamtenergie 2019'!I8*(1+Sekundäranteil!E$27)</f>
        <v>18394.446345679011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'Gesamtenergie 2019'!E9*(1+Sekundäranteil!E$27)</f>
        <v>38819.744444444441</v>
      </c>
      <c r="F9" s="69">
        <f>'Gesamtenergie 2019'!F9*(1+Sekundäranteil!E$27)</f>
        <v>47331.433333333334</v>
      </c>
      <c r="G9" s="64">
        <f>'Gesamtenergie 2019'!G9*(1+Sekundäranteil!E$27)</f>
        <v>37980.444444444438</v>
      </c>
      <c r="H9" s="68">
        <f>'Gesamtenergie 2019'!H9*(1+Sekundäranteil!E$27)</f>
        <v>29553.533333333336</v>
      </c>
      <c r="I9" s="67">
        <f>'Gesamtenergie 2019'!I9*(1+Sekundäranteil!E$27)</f>
        <v>26570.297530864194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'Gesamtenergie 2019'!E10*(1+Sekundäranteil!E$27)</f>
        <v>18398.421999999999</v>
      </c>
      <c r="F10" s="69">
        <f>'Gesamtenergie 2019'!F10*(1+Sekundäranteil!E$27)</f>
        <v>22432.494000000002</v>
      </c>
      <c r="G10" s="64">
        <f>'Gesamtenergie 2019'!G10*(1+Sekundäranteil!E$27)</f>
        <v>18000.64</v>
      </c>
      <c r="H10" s="68">
        <f>'Gesamtenergie 2019'!H10*(1+Sekundäranteil!E$27)</f>
        <v>14006.748</v>
      </c>
      <c r="I10" s="67">
        <f>'Gesamtenergie 2019'!I10*(1+Sekundäranteil!E$27)</f>
        <v>12592.858444444444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'Gesamtenergie 2019'!E11*(1+Sekundäranteil!E$27)</f>
        <v>18519.511111111111</v>
      </c>
      <c r="F11" s="69">
        <f>'Gesamtenergie 2019'!F11*(1+Sekundäranteil!E$27)</f>
        <v>22580.133333333335</v>
      </c>
      <c r="G11" s="64">
        <f>'Gesamtenergie 2019'!G11*(1+Sekundäranteil!E$27)</f>
        <v>18119.111111111109</v>
      </c>
      <c r="H11" s="68">
        <f>'Gesamtenergie 2019'!H11*(1+Sekundäranteil!E$27)</f>
        <v>14098.933333333334</v>
      </c>
      <c r="I11" s="67">
        <f>'Gesamtenergie 2019'!I11*(1+Sekundäranteil!E$27)</f>
        <v>12675.738271604938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'Gesamtenergie 2019'!E12*(1+Sekundäranteil!E$27)</f>
        <v>26710.833333333332</v>
      </c>
      <c r="F12" s="69">
        <f>'Gesamtenergie 2019'!F12*(1+Sekundäranteil!E$27)</f>
        <v>32567.5</v>
      </c>
      <c r="G12" s="64">
        <f>'Gesamtenergie 2019'!G12*(1+Sekundäranteil!E$27)</f>
        <v>26133.333333333332</v>
      </c>
      <c r="H12" s="68">
        <f>'Gesamtenergie 2019'!H12*(1+Sekundäranteil!E$27)</f>
        <v>20335</v>
      </c>
      <c r="I12" s="67">
        <f>'Gesamtenergie 2019'!I12*(1+Sekundäranteil!E$27)</f>
        <v>18282.314814814814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'Gesamtenergie 2019'!E13*(1+Sekundäranteil!E$27)</f>
        <v>48791.788888888885</v>
      </c>
      <c r="F13" s="69">
        <f>'Gesamtenergie 2019'!F13*(1+Sekundäranteil!E$27)</f>
        <v>59489.966666666674</v>
      </c>
      <c r="G13" s="64">
        <f>'Gesamtenergie 2019'!G13*(1+Sekundäranteil!E$27)</f>
        <v>47736.888888888883</v>
      </c>
      <c r="H13" s="68">
        <f>'Gesamtenergie 2019'!H13*(1+Sekundäranteil!E$27)</f>
        <v>37145.26666666667</v>
      </c>
      <c r="I13" s="67">
        <f>'Gesamtenergie 2019'!I13*(1+Sekundäranteil!E$27)</f>
        <v>33395.695061728395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'Gesamtenergie 2019'!E14*(1+Sekundäranteil!E$27)</f>
        <v>23505.533333333333</v>
      </c>
      <c r="F14" s="69">
        <f>'Gesamtenergie 2019'!F14*(1+Sekundäranteil!E$27)</f>
        <v>28659.4</v>
      </c>
      <c r="G14" s="64">
        <f>'Gesamtenergie 2019'!G14*(1+Sekundäranteil!E$27)</f>
        <v>22997.333333333332</v>
      </c>
      <c r="H14" s="68">
        <f>'Gesamtenergie 2019'!H14*(1+Sekundäranteil!E$27)</f>
        <v>17894.800000000003</v>
      </c>
      <c r="I14" s="67">
        <f>'Gesamtenergie 2019'!I14*(1+Sekundäranteil!E$27)</f>
        <v>16088.437037037036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'Gesamtenergie 2019'!E15*(1+Sekundäranteil!E$27)</f>
        <v>19815.876888888888</v>
      </c>
      <c r="F15" s="69">
        <f>'Gesamtenergie 2019'!F15*(1+Sekundäranteil!E$27)</f>
        <v>24160.742666666669</v>
      </c>
      <c r="G15" s="64">
        <f>'Gesamtenergie 2019'!G15*(1+Sekundäranteil!E$27)</f>
        <v>19387.448888888888</v>
      </c>
      <c r="H15" s="68">
        <f>'Gesamtenergie 2019'!H15*(1+Sekundäranteil!E$27)</f>
        <v>15085.858666666667</v>
      </c>
      <c r="I15" s="67">
        <f>'Gesamtenergie 2019'!I15*(1+Sekundäranteil!E$27)</f>
        <v>13563.039950617283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'Gesamtenergie 2019'!E16*(1+Sekundäranteil!E$27)</f>
        <v>15314.21111111111</v>
      </c>
      <c r="F16" s="69">
        <f>'Gesamtenergie 2019'!F16*(1+Sekundäranteil!E$27)</f>
        <v>18672.033333333336</v>
      </c>
      <c r="G16" s="64">
        <f>'Gesamtenergie 2019'!G16*(1+Sekundäranteil!E$27)</f>
        <v>14983.111111111108</v>
      </c>
      <c r="H16" s="68">
        <f>'Gesamtenergie 2019'!H16*(1+Sekundäranteil!E$27)</f>
        <v>11658.733333333334</v>
      </c>
      <c r="I16" s="67">
        <f>'Gesamtenergie 2019'!I16*(1+Sekundäranteil!E$27)</f>
        <v>10481.86049382716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'Gesamtenergie 2019'!E17*(1+Sekundäranteil!E$27)</f>
        <v>35614.444444444445</v>
      </c>
      <c r="F17" s="69">
        <f>'Gesamtenergie 2019'!F17*(1+Sekundäranteil!E$27)</f>
        <v>43423.333333333336</v>
      </c>
      <c r="G17" s="64">
        <f>'Gesamtenergie 2019'!G17*(1+Sekundäranteil!E$27)</f>
        <v>34844.444444444438</v>
      </c>
      <c r="H17" s="68">
        <f>'Gesamtenergie 2019'!H17*(1+Sekundäranteil!E$27)</f>
        <v>27113.333333333332</v>
      </c>
      <c r="I17" s="67">
        <f>'Gesamtenergie 2019'!I17*(1+Sekundäranteil!E$27)</f>
        <v>24376.419753086418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'Gesamtenergie 2019'!E18*(1+Sekundäranteil!E$27)</f>
        <v>42737.333333333336</v>
      </c>
      <c r="F18" s="69">
        <f>'Gesamtenergie 2019'!F18*(1+Sekundäranteil!E$27)</f>
        <v>52108</v>
      </c>
      <c r="G18" s="64">
        <f>'Gesamtenergie 2019'!G18*(1+Sekundäranteil!E$27)</f>
        <v>41813.333333333328</v>
      </c>
      <c r="H18" s="68">
        <f>'Gesamtenergie 2019'!H18*(1+Sekundäranteil!E$27)</f>
        <v>32536</v>
      </c>
      <c r="I18" s="67">
        <f>'Gesamtenergie 2019'!I18*(1+Sekundäranteil!E$27)</f>
        <v>29251.703703703701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'Gesamtenergie 2019'!E19*(1+Sekundäranteil!E$27)</f>
        <v>32765.288888888885</v>
      </c>
      <c r="F19" s="69">
        <f>'Gesamtenergie 2019'!F19*(1+Sekundäranteil!E$27)</f>
        <v>39949.466666666667</v>
      </c>
      <c r="G19" s="64">
        <f>'Gesamtenergie 2019'!G19*(1+Sekundäranteil!E$27)</f>
        <v>32056.888888888883</v>
      </c>
      <c r="H19" s="68">
        <f>'Gesamtenergie 2019'!H19*(1+Sekundäranteil!E$27)</f>
        <v>24944.266666666666</v>
      </c>
      <c r="I19" s="67">
        <f>'Gesamtenergie 2019'!I19*(1+Sekundäranteil!E$27)</f>
        <v>22426.306172839504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'Gesamtenergie 2019'!E20*(1+Sekundäranteil!E$27)</f>
        <v>16624.822666666663</v>
      </c>
      <c r="F20" s="69">
        <f>'Gesamtenergie 2019'!F20*(1+Sekundäranteil!E$27)</f>
        <v>20270.011999999999</v>
      </c>
      <c r="G20" s="64">
        <f>'Gesamtenergie 2019'!G20*(1+Sekundäranteil!E$27)</f>
        <v>16265.386666666667</v>
      </c>
      <c r="H20" s="68">
        <f>'Gesamtenergie 2019'!H20*(1+Sekundäranteil!E$27)</f>
        <v>12656.504000000001</v>
      </c>
      <c r="I20" s="67">
        <f>'Gesamtenergie 2019'!I20*(1+Sekundäranteil!E$27)</f>
        <v>11378.91274074074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'Gesamtenergie 2019'!E21*(1+Sekundäranteil!E$27)</f>
        <v>7977.6355555555547</v>
      </c>
      <c r="F21" s="69">
        <f>'Gesamtenergie 2019'!F21*(1+Sekundäranteil!E$27)</f>
        <v>9726.8266666666677</v>
      </c>
      <c r="G21" s="64">
        <f>'Gesamtenergie 2019'!G21*(1+Sekundäranteil!E$27)</f>
        <v>7805.1555555555551</v>
      </c>
      <c r="H21" s="68">
        <f>'Gesamtenergie 2019'!H21*(1+Sekundäranteil!E$27)</f>
        <v>6073.3866666666672</v>
      </c>
      <c r="I21" s="67">
        <f>'Gesamtenergie 2019'!I21*(1+Sekundäranteil!E$27)</f>
        <v>5460.318024691358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'Gesamtenergie 2019'!E22*(1+Sekundäranteil!E$27)</f>
        <v>42737.333333333336</v>
      </c>
      <c r="F22" s="69">
        <f>'Gesamtenergie 2019'!F22*(1+Sekundäranteil!E$27)</f>
        <v>52108</v>
      </c>
      <c r="G22" s="64">
        <f>'Gesamtenergie 2019'!G22*(1+Sekundäranteil!E$27)</f>
        <v>41813.333333333328</v>
      </c>
      <c r="H22" s="68">
        <f>'Gesamtenergie 2019'!H22*(1+Sekundäranteil!E$27)</f>
        <v>32536</v>
      </c>
      <c r="I22" s="67">
        <f>'Gesamtenergie 2019'!I22*(1+Sekundäranteil!E$27)</f>
        <v>29251.703703703701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'Gesamtenergie 2019'!E23*(1+Sekundäranteil!E$27)</f>
        <v>11396.622222222222</v>
      </c>
      <c r="F23" s="69">
        <f>'Gesamtenergie 2019'!F23*(1+Sekundäranteil!E$27)</f>
        <v>13895.466666666669</v>
      </c>
      <c r="G23" s="64">
        <f>'Gesamtenergie 2019'!G23*(1+Sekundäranteil!E$27)</f>
        <v>11150.222222222221</v>
      </c>
      <c r="H23" s="68">
        <f>'Gesamtenergie 2019'!H23*(1+Sekundäranteil!E$27)</f>
        <v>8676.2666666666682</v>
      </c>
      <c r="I23" s="67">
        <f>'Gesamtenergie 2019'!I23*(1+Sekundäranteil!E$27)</f>
        <v>7800.4543209876538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'Gesamtenergie 2019'!E24*(1+Sekundäranteil!E$27)</f>
        <v>60544.555555555555</v>
      </c>
      <c r="F24" s="69">
        <f>'Gesamtenergie 2019'!F24*(1+Sekundäranteil!E$27)</f>
        <v>73819.666666666672</v>
      </c>
      <c r="G24" s="64">
        <f>'Gesamtenergie 2019'!G24*(1+Sekundäranteil!E$27)</f>
        <v>59235.555555555547</v>
      </c>
      <c r="H24" s="68">
        <f>'Gesamtenergie 2019'!H24*(1+Sekundäranteil!E$27)</f>
        <v>46092.666666666664</v>
      </c>
      <c r="I24" s="67">
        <f>'Gesamtenergie 2019'!I24*(1+Sekundäranteil!E$27)</f>
        <v>41439.91358024691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'Gesamtenergie 2019'!E25*(1+Sekundäranteil!E$27)</f>
        <v>48542.487777777773</v>
      </c>
      <c r="F25" s="69">
        <f>'Gesamtenergie 2019'!F25*(1+Sekundäranteil!E$27)</f>
        <v>59186.003333333341</v>
      </c>
      <c r="G25" s="64">
        <f>'Gesamtenergie 2019'!G25*(1+Sekundäranteil!E$27)</f>
        <v>47492.977777777771</v>
      </c>
      <c r="H25" s="68">
        <f>'Gesamtenergie 2019'!H25*(1+Sekundäranteil!E$27)</f>
        <v>36955.473333333335</v>
      </c>
      <c r="I25" s="67">
        <f>'Gesamtenergie 2019'!I25*(1+Sekundäranteil!E$27)</f>
        <v>33225.060123456788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'Gesamtenergie 2019'!E26*(1+Sekundäranteil!E$27)</f>
        <v>19409.87222222222</v>
      </c>
      <c r="F26" s="69">
        <f>'Gesamtenergie 2019'!F26*(1+Sekundäranteil!E$27)</f>
        <v>23665.716666666667</v>
      </c>
      <c r="G26" s="64">
        <f>'Gesamtenergie 2019'!G26*(1+Sekundäranteil!E$27)</f>
        <v>18990.222222222219</v>
      </c>
      <c r="H26" s="68">
        <f>'Gesamtenergie 2019'!H26*(1+Sekundäranteil!E$27)</f>
        <v>14776.766666666668</v>
      </c>
      <c r="I26" s="67">
        <f>'Gesamtenergie 2019'!I26*(1+Sekundäranteil!E$27)</f>
        <v>13285.148765432097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'Gesamtenergie 2019'!E27*(1+Sekundäranteil!E$27)</f>
        <v>19409.87222222222</v>
      </c>
      <c r="F27" s="69">
        <f>'Gesamtenergie 2019'!F27*(1+Sekundäranteil!E$27)</f>
        <v>23665.716666666667</v>
      </c>
      <c r="G27" s="64">
        <f>'Gesamtenergie 2019'!G27*(1+Sekundäranteil!E$27)</f>
        <v>18990.222222222219</v>
      </c>
      <c r="H27" s="68">
        <f>'Gesamtenergie 2019'!H27*(1+Sekundäranteil!E$27)</f>
        <v>14776.766666666668</v>
      </c>
      <c r="I27" s="67">
        <f>'Gesamtenergie 2019'!I27*(1+Sekundäranteil!E$27)</f>
        <v>13285.148765432097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'Gesamtenergie 2019'!E28*(1+Sekundäranteil!E$27)</f>
        <v>14601.922222222222</v>
      </c>
      <c r="F28" s="69">
        <f>'Gesamtenergie 2019'!F28*(1+Sekundäranteil!E$27)</f>
        <v>17803.566666666666</v>
      </c>
      <c r="G28" s="64">
        <f>'Gesamtenergie 2019'!G28*(1+Sekundäranteil!E$27)</f>
        <v>14286.222222222219</v>
      </c>
      <c r="H28" s="68">
        <f>'Gesamtenergie 2019'!H28*(1+Sekundäranteil!E$27)</f>
        <v>11116.466666666667</v>
      </c>
      <c r="I28" s="67">
        <f>'Gesamtenergie 2019'!I28*(1+Sekundäranteil!E$27)</f>
        <v>9994.3320987654315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'Gesamtenergie 2019'!E29*(1+Sekundäranteil!E$27)</f>
        <v>32053</v>
      </c>
      <c r="F29" s="69">
        <f>'Gesamtenergie 2019'!F29*(1+Sekundäranteil!E$27)</f>
        <v>39081</v>
      </c>
      <c r="G29" s="64">
        <f>'Gesamtenergie 2019'!G29*(1+Sekundäranteil!E$27)</f>
        <v>31359.999999999996</v>
      </c>
      <c r="H29" s="68">
        <f>'Gesamtenergie 2019'!H29*(1+Sekundäranteil!E$27)</f>
        <v>24402.000000000004</v>
      </c>
      <c r="I29" s="67">
        <f>'Gesamtenergie 2019'!I29*(1+Sekundäranteil!E$27)</f>
        <v>21938.777777777774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'Gesamtenergie 2019'!E30*(1+Sekundäranteil!E$27)</f>
        <v>16916.861111111113</v>
      </c>
      <c r="F30" s="69">
        <f>'Gesamtenergie 2019'!F30*(1+Sekundäranteil!E$27)</f>
        <v>20626.083333333332</v>
      </c>
      <c r="G30" s="64">
        <f>'Gesamtenergie 2019'!G30*(1+Sekundäranteil!E$27)</f>
        <v>16551.111111111109</v>
      </c>
      <c r="H30" s="68">
        <f>'Gesamtenergie 2019'!H30*(1+Sekundäranteil!E$27)</f>
        <v>12878.833333333334</v>
      </c>
      <c r="I30" s="67">
        <f>'Gesamtenergie 2019'!I30*(1+Sekundäranteil!E$27)</f>
        <v>11578.79938271605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'Gesamtenergie 2019'!E31*(1+Sekundäranteil!E$27)</f>
        <v>16916.861111111113</v>
      </c>
      <c r="F31" s="69">
        <f>'Gesamtenergie 2019'!F31*(1+Sekundäranteil!E$27)</f>
        <v>20626.083333333332</v>
      </c>
      <c r="G31" s="64">
        <f>'Gesamtenergie 2019'!G31*(1+Sekundäranteil!E$27)</f>
        <v>16551.111111111109</v>
      </c>
      <c r="H31" s="68">
        <f>'Gesamtenergie 2019'!H31*(1+Sekundäranteil!E$27)</f>
        <v>12878.833333333334</v>
      </c>
      <c r="I31" s="67">
        <f>'Gesamtenergie 2019'!I31*(1+Sekundäranteil!E$27)</f>
        <v>11578.79938271605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'Gesamtenergie 2019'!E32*(1+Sekundäranteil!E$27)</f>
        <v>16382.644444444442</v>
      </c>
      <c r="F32" s="69">
        <f>'Gesamtenergie 2019'!F32*(1+Sekundäranteil!E$27)</f>
        <v>19974.733333333334</v>
      </c>
      <c r="G32" s="64">
        <f>'Gesamtenergie 2019'!G32*(1+Sekundäranteil!E$27)</f>
        <v>16028.444444444442</v>
      </c>
      <c r="H32" s="68">
        <f>'Gesamtenergie 2019'!H32*(1+Sekundäranteil!E$27)</f>
        <v>12472.133333333333</v>
      </c>
      <c r="I32" s="67">
        <f>'Gesamtenergie 2019'!I32*(1+Sekundäranteil!E$27)</f>
        <v>11213.153086419752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'Gesamtenergie 2019'!E33*(1+Sekundäranteil!E$27)</f>
        <v>10684.333333333334</v>
      </c>
      <c r="F33" s="69">
        <f>'Gesamtenergie 2019'!F33*(1+Sekundäranteil!E$27)</f>
        <v>13027</v>
      </c>
      <c r="G33" s="64">
        <f>'Gesamtenergie 2019'!G33*(1+Sekundäranteil!E$27)</f>
        <v>10453.333333333332</v>
      </c>
      <c r="H33" s="68">
        <f>'Gesamtenergie 2019'!H33*(1+Sekundäranteil!E$27)</f>
        <v>8134</v>
      </c>
      <c r="I33" s="67">
        <f>'Gesamtenergie 2019'!I33*(1+Sekundäranteil!E$27)</f>
        <v>7312.9259259259252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'Gesamtenergie 2019'!E34*(1+Sekundäranteil!E$27)</f>
        <v>26960.134444444444</v>
      </c>
      <c r="F34" s="69">
        <f>'Gesamtenergie 2019'!F34*(1+Sekundäranteil!E$27)</f>
        <v>32871.46333333334</v>
      </c>
      <c r="G34" s="64">
        <f>'Gesamtenergie 2019'!G34*(1+Sekundäranteil!E$27)</f>
        <v>26377.244444444445</v>
      </c>
      <c r="H34" s="68">
        <f>'Gesamtenergie 2019'!H34*(1+Sekundäranteil!E$27)</f>
        <v>20524.793333333335</v>
      </c>
      <c r="I34" s="67">
        <f>'Gesamtenergie 2019'!I34*(1+Sekundäranteil!E$27)</f>
        <v>18452.949753086421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'Gesamtenergie 2019'!E35*(1+Sekundäranteil!E$27)</f>
        <v>19944.088888888888</v>
      </c>
      <c r="F35" s="69">
        <f>'Gesamtenergie 2019'!F35*(1+Sekundäranteil!E$27)</f>
        <v>24317.066666666666</v>
      </c>
      <c r="G35" s="64">
        <f>'Gesamtenergie 2019'!G35*(1+Sekundäranteil!E$27)</f>
        <v>19512.888888888887</v>
      </c>
      <c r="H35" s="68">
        <f>'Gesamtenergie 2019'!H35*(1+Sekundäranteil!E$27)</f>
        <v>15183.466666666669</v>
      </c>
      <c r="I35" s="67">
        <f>'Gesamtenergie 2019'!I35*(1+Sekundäranteil!E$27)</f>
        <v>13650.795061728395</v>
      </c>
    </row>
    <row r="76" spans="5:5" x14ac:dyDescent="0.25">
      <c r="E76">
        <f>'Gesamtenergie 2050 var.'!E7*Sekundäranteil!$C$8</f>
        <v>13437.329888888888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49"/>
  <sheetViews>
    <sheetView zoomScaleNormal="100" workbookViewId="0">
      <selection activeCell="C118" sqref="C118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92" t="s">
        <v>201</v>
      </c>
      <c r="D5" s="92"/>
      <c r="E5" s="92"/>
      <c r="F5" s="92"/>
      <c r="G5" s="92"/>
      <c r="H5" s="92"/>
      <c r="I5" s="92"/>
    </row>
    <row r="7" spans="3:9" ht="15.75" x14ac:dyDescent="0.25">
      <c r="E7" s="100" t="s">
        <v>47</v>
      </c>
      <c r="F7" s="100"/>
      <c r="G7" s="100" t="s">
        <v>43</v>
      </c>
      <c r="H7" s="100"/>
      <c r="I7" s="100"/>
    </row>
    <row r="8" spans="3:9" x14ac:dyDescent="0.25">
      <c r="C8" s="17" t="s">
        <v>123</v>
      </c>
      <c r="D8" s="17" t="s">
        <v>124</v>
      </c>
      <c r="E8" s="84" t="str">
        <f>Studienliste!$F$17</f>
        <v>ISI-05 13</v>
      </c>
      <c r="F8" s="85" t="s">
        <v>51</v>
      </c>
      <c r="G8" s="86" t="str">
        <f>Studienliste!$F$10</f>
        <v>OTTO-01 17</v>
      </c>
      <c r="H8" s="87" t="str">
        <f>Studienliste!$F$8</f>
        <v>TUD-02 20</v>
      </c>
      <c r="I8" s="88" t="str">
        <f>F8</f>
        <v>anderes Projekt</v>
      </c>
    </row>
    <row r="9" spans="3:9" x14ac:dyDescent="0.25">
      <c r="C9" s="9" t="str">
        <f>'Verbrauch je Träger 2019'!D85</f>
        <v>Austria</v>
      </c>
      <c r="D9" s="9" t="str">
        <f>'Verbrauch je Träger 2019'!E85</f>
        <v>Donawitz</v>
      </c>
      <c r="E9" s="63">
        <f>'Gesamtenergie 2050 var.'!E7*'Energie pro Energieträger'!D$43</f>
        <v>26874.659777777775</v>
      </c>
      <c r="F9" s="69">
        <f>'Gesamtenergie 2050 var.'!F7*'Energie pro Energieträger'!D$41</f>
        <v>31832.856381247981</v>
      </c>
      <c r="G9" s="64">
        <f>'Gesamtenergie 2050 var.'!G7*'Energie pro Energieträger'!E$42</f>
        <v>0</v>
      </c>
      <c r="H9" s="68">
        <f>'Gesamtenergie 2050 var.'!H7*'Energie pro Energieträger'!E$44</f>
        <v>0</v>
      </c>
      <c r="I9" s="67">
        <f>'Gesamtenergie 2050 var.'!I7*'Energie pro Energieträger'!E$41</f>
        <v>487.48961220254228</v>
      </c>
    </row>
    <row r="10" spans="3:9" x14ac:dyDescent="0.25">
      <c r="C10" s="9" t="str">
        <f>'Verbrauch je Träger 2019'!D86</f>
        <v>Austria</v>
      </c>
      <c r="D10" s="9" t="str">
        <f>'Verbrauch je Träger 2019'!E86</f>
        <v>Linz</v>
      </c>
      <c r="E10" s="63">
        <f>'Gesamtenergie 2050 var.'!E8*'Energie pro Energieträger'!D$43</f>
        <v>26874.659777777775</v>
      </c>
      <c r="F10" s="69">
        <f>'Gesamtenergie 2050 var.'!F8*'Energie pro Energieträger'!D$41</f>
        <v>31832.856381247981</v>
      </c>
      <c r="G10" s="64">
        <f>'Gesamtenergie 2050 var.'!G8*'Energie pro Energieträger'!E$42</f>
        <v>0</v>
      </c>
      <c r="H10" s="68">
        <f>'Gesamtenergie 2050 var.'!H8*'Energie pro Energieträger'!E$44</f>
        <v>0</v>
      </c>
      <c r="I10" s="67">
        <f>'Gesamtenergie 2050 var.'!I8*'Energie pro Energieträger'!E$41</f>
        <v>487.48961220254228</v>
      </c>
    </row>
    <row r="11" spans="3:9" x14ac:dyDescent="0.25">
      <c r="C11" s="9" t="str">
        <f>'Verbrauch je Träger 2019'!D87</f>
        <v>Belgium</v>
      </c>
      <c r="D11" s="9" t="str">
        <f>'Verbrauch je Träger 2019'!E87</f>
        <v>Ghent</v>
      </c>
      <c r="E11" s="63">
        <f>'Gesamtenergie 2050 var.'!E9*'Energie pro Energieträger'!D$43</f>
        <v>38819.744444444441</v>
      </c>
      <c r="F11" s="69">
        <f>'Gesamtenergie 2050 var.'!F9*'Energie pro Energieträger'!D$41</f>
        <v>45981.729996766895</v>
      </c>
      <c r="G11" s="64">
        <f>'Gesamtenergie 2050 var.'!G9*'Energie pro Energieträger'!E$42</f>
        <v>0</v>
      </c>
      <c r="H11" s="68">
        <f>'Gesamtenergie 2050 var.'!H9*'Energie pro Energieträger'!E$44</f>
        <v>0</v>
      </c>
      <c r="I11" s="67">
        <f>'Gesamtenergie 2050 var.'!I9*'Energie pro Energieträger'!E$41</f>
        <v>704.16601815633589</v>
      </c>
    </row>
    <row r="12" spans="3:9" x14ac:dyDescent="0.25">
      <c r="C12" s="9" t="str">
        <f>'Verbrauch je Träger 2019'!D88</f>
        <v>Czech Republic</v>
      </c>
      <c r="D12" s="9" t="str">
        <f>'Verbrauch je Träger 2019'!E88</f>
        <v>Trinec</v>
      </c>
      <c r="E12" s="63">
        <f>'Gesamtenergie 2050 var.'!E10*'Energie pro Energieträger'!D$43</f>
        <v>18398.421999999999</v>
      </c>
      <c r="F12" s="69">
        <f>'Gesamtenergie 2050 var.'!F10*'Energie pro Energieträger'!D$41</f>
        <v>21792.808914064019</v>
      </c>
      <c r="G12" s="64">
        <f>'Gesamtenergie 2050 var.'!G10*'Energie pro Energieträger'!E$42</f>
        <v>0</v>
      </c>
      <c r="H12" s="68">
        <f>'Gesamtenergie 2050 var.'!H10*'Energie pro Energieträger'!E$44</f>
        <v>0</v>
      </c>
      <c r="I12" s="67">
        <f>'Gesamtenergie 2050 var.'!I10*'Energie pro Energieträger'!E$41</f>
        <v>333.73593117391118</v>
      </c>
    </row>
    <row r="13" spans="3:9" x14ac:dyDescent="0.25">
      <c r="C13" s="9" t="str">
        <f>'Verbrauch je Träger 2019'!D89</f>
        <v>Finland</v>
      </c>
      <c r="D13" s="9" t="str">
        <f>'Verbrauch je Träger 2019'!E89</f>
        <v>Raahe</v>
      </c>
      <c r="E13" s="63">
        <f>'Gesamtenergie 2050 var.'!E11*'Energie pro Energieträger'!D$43</f>
        <v>18519.511111111111</v>
      </c>
      <c r="F13" s="69">
        <f>'Gesamtenergie 2050 var.'!F11*'Energie pro Energieträger'!D$41</f>
        <v>21936.238163595215</v>
      </c>
      <c r="G13" s="64">
        <f>'Gesamtenergie 2050 var.'!G11*'Energie pro Energieträger'!E$42</f>
        <v>0</v>
      </c>
      <c r="H13" s="68">
        <f>'Gesamtenergie 2050 var.'!H11*'Energie pro Energieträger'!E$44</f>
        <v>0</v>
      </c>
      <c r="I13" s="67">
        <f>'Gesamtenergie 2050 var.'!I11*'Energie pro Energieträger'!E$41</f>
        <v>335.93241233146301</v>
      </c>
    </row>
    <row r="14" spans="3:9" x14ac:dyDescent="0.25">
      <c r="C14" s="9" t="str">
        <f>'Verbrauch je Träger 2019'!D90</f>
        <v>France</v>
      </c>
      <c r="D14" s="9" t="str">
        <f>'Verbrauch je Träger 2019'!E90</f>
        <v>Fos-Sur-Mer</v>
      </c>
      <c r="E14" s="63">
        <f>'Gesamtenergie 2050 var.'!E12*'Energie pro Energieträger'!D$43</f>
        <v>26710.833333333332</v>
      </c>
      <c r="F14" s="69">
        <f>'Gesamtenergie 2050 var.'!F12*'Energie pro Energieträger'!D$41</f>
        <v>31638.805043646946</v>
      </c>
      <c r="G14" s="64">
        <f>'Gesamtenergie 2050 var.'!G12*'Energie pro Energieträger'!E$42</f>
        <v>0</v>
      </c>
      <c r="H14" s="68">
        <f>'Gesamtenergie 2050 var.'!H12*'Energie pro Energieträger'!E$44</f>
        <v>0</v>
      </c>
      <c r="I14" s="67">
        <f>'Gesamtenergie 2050 var.'!I12*'Energie pro Energieträger'!E$41</f>
        <v>484.5179024011486</v>
      </c>
    </row>
    <row r="15" spans="3:9" x14ac:dyDescent="0.25">
      <c r="C15" s="9" t="str">
        <f>'Verbrauch je Träger 2019'!D91</f>
        <v>France</v>
      </c>
      <c r="D15" s="9" t="str">
        <f>'Verbrauch je Träger 2019'!E91</f>
        <v>Dunkerque</v>
      </c>
      <c r="E15" s="63">
        <f>'Gesamtenergie 2050 var.'!E13*'Energie pro Energieträger'!D$43</f>
        <v>48791.788888888885</v>
      </c>
      <c r="F15" s="69">
        <f>'Gesamtenergie 2050 var.'!F13*'Energie pro Energieträger'!D$41</f>
        <v>57793.55054639509</v>
      </c>
      <c r="G15" s="64">
        <f>'Gesamtenergie 2050 var.'!G13*'Energie pro Energieträger'!E$42</f>
        <v>0</v>
      </c>
      <c r="H15" s="68">
        <f>'Gesamtenergie 2050 var.'!H13*'Energie pro Energieträger'!E$44</f>
        <v>0</v>
      </c>
      <c r="I15" s="67">
        <f>'Gesamtenergie 2050 var.'!I13*'Energie pro Energieträger'!E$41</f>
        <v>885.05270171943152</v>
      </c>
    </row>
    <row r="16" spans="3:9" x14ac:dyDescent="0.25">
      <c r="C16" s="9" t="str">
        <f>'Verbrauch je Träger 2019'!D92</f>
        <v>Germany</v>
      </c>
      <c r="D16" s="9" t="str">
        <f>'Verbrauch je Träger 2019'!E92</f>
        <v>Bremen</v>
      </c>
      <c r="E16" s="63">
        <f>'Gesamtenergie 2050 var.'!E14*'Energie pro Energieträger'!D$43</f>
        <v>23505.533333333333</v>
      </c>
      <c r="F16" s="69">
        <f>'Gesamtenergie 2050 var.'!F14*'Energie pro Energieträger'!D$41</f>
        <v>27842.148438409313</v>
      </c>
      <c r="G16" s="64">
        <f>'Gesamtenergie 2050 var.'!G14*'Energie pro Energieträger'!E$42</f>
        <v>0</v>
      </c>
      <c r="H16" s="68">
        <f>'Gesamtenergie 2050 var.'!H14*'Energie pro Energieträger'!E$44</f>
        <v>0</v>
      </c>
      <c r="I16" s="67">
        <f>'Gesamtenergie 2050 var.'!I14*'Energie pro Energieträger'!E$41</f>
        <v>426.37575411301077</v>
      </c>
    </row>
    <row r="17" spans="3:9" x14ac:dyDescent="0.25">
      <c r="C17" s="9" t="str">
        <f>'Verbrauch je Träger 2019'!D93</f>
        <v>Germany</v>
      </c>
      <c r="D17" s="9" t="str">
        <f>'Verbrauch je Träger 2019'!E93</f>
        <v>Voelklingen</v>
      </c>
      <c r="E17" s="63">
        <f>'Gesamtenergie 2050 var.'!E15*'Energie pro Energieträger'!D$43</f>
        <v>19815.876888888888</v>
      </c>
      <c r="F17" s="69">
        <f>'Gesamtenergie 2050 var.'!F15*'Energie pro Energieträger'!D$41</f>
        <v>23471.774835046883</v>
      </c>
      <c r="G17" s="64">
        <f>'Gesamtenergie 2050 var.'!G15*'Energie pro Energieträger'!E$42</f>
        <v>0</v>
      </c>
      <c r="H17" s="68">
        <f>'Gesamtenergie 2050 var.'!H15*'Energie pro Energieträger'!E$44</f>
        <v>0</v>
      </c>
      <c r="I17" s="67">
        <f>'Gesamtenergie 2050 var.'!I15*'Energie pro Energieträger'!E$41</f>
        <v>359.44768119466545</v>
      </c>
    </row>
    <row r="18" spans="3:9" x14ac:dyDescent="0.25">
      <c r="C18" s="9" t="str">
        <f>'Verbrauch je Träger 2019'!D94</f>
        <v>Germany</v>
      </c>
      <c r="D18" s="9" t="str">
        <f>'Verbrauch je Träger 2019'!E94</f>
        <v>Eisenhuettenstadt</v>
      </c>
      <c r="E18" s="63">
        <f>'Gesamtenergie 2050 var.'!E16*'Energie pro Energieträger'!D$43</f>
        <v>15314.21111111111</v>
      </c>
      <c r="F18" s="69">
        <f>'Gesamtenergie 2050 var.'!F16*'Energie pro Energieträger'!D$41</f>
        <v>18139.581558357586</v>
      </c>
      <c r="G18" s="64">
        <f>'Gesamtenergie 2050 var.'!G16*'Energie pro Energieträger'!E$42</f>
        <v>0</v>
      </c>
      <c r="H18" s="68">
        <f>'Gesamtenergie 2050 var.'!H16*'Energie pro Energieträger'!E$44</f>
        <v>0</v>
      </c>
      <c r="I18" s="67">
        <f>'Gesamtenergie 2050 var.'!I16*'Energie pro Energieträger'!E$41</f>
        <v>277.79026404332518</v>
      </c>
    </row>
    <row r="19" spans="3:9" x14ac:dyDescent="0.25">
      <c r="C19" s="9" t="str">
        <f>'Verbrauch je Träger 2019'!D95</f>
        <v>Germany</v>
      </c>
      <c r="D19" s="9" t="str">
        <f>'Verbrauch je Träger 2019'!E95</f>
        <v>Duisburg-Huckingen</v>
      </c>
      <c r="E19" s="63">
        <f>'Gesamtenergie 2050 var.'!E17*'Energie pro Energieträger'!D$43</f>
        <v>35614.444444444445</v>
      </c>
      <c r="F19" s="69">
        <f>'Gesamtenergie 2050 var.'!F17*'Energie pro Energieträger'!D$41</f>
        <v>42185.073391529266</v>
      </c>
      <c r="G19" s="64">
        <f>'Gesamtenergie 2050 var.'!G17*'Energie pro Energieträger'!E$42</f>
        <v>0</v>
      </c>
      <c r="H19" s="68">
        <f>'Gesamtenergie 2050 var.'!H17*'Energie pro Energieträger'!E$44</f>
        <v>0</v>
      </c>
      <c r="I19" s="67">
        <f>'Gesamtenergie 2050 var.'!I17*'Energie pro Energieträger'!E$41</f>
        <v>646.02386986819818</v>
      </c>
    </row>
    <row r="20" spans="3:9" x14ac:dyDescent="0.25">
      <c r="C20" s="9" t="str">
        <f>'Verbrauch je Träger 2019'!D96</f>
        <v>Germany</v>
      </c>
      <c r="D20" s="9" t="str">
        <f>'Verbrauch je Träger 2019'!E96</f>
        <v>Duisburg-Beeckerwerth</v>
      </c>
      <c r="E20" s="63">
        <f>'Gesamtenergie 2050 var.'!E18*'Energie pro Energieträger'!D$43</f>
        <v>42737.333333333336</v>
      </c>
      <c r="F20" s="69">
        <f>'Gesamtenergie 2050 var.'!F18*'Energie pro Energieträger'!D$41</f>
        <v>50622.08806983511</v>
      </c>
      <c r="G20" s="64">
        <f>'Gesamtenergie 2050 var.'!G18*'Energie pro Energieträger'!E$42</f>
        <v>0</v>
      </c>
      <c r="H20" s="68">
        <f>'Gesamtenergie 2050 var.'!H18*'Energie pro Energieträger'!E$44</f>
        <v>0</v>
      </c>
      <c r="I20" s="67">
        <f>'Gesamtenergie 2050 var.'!I18*'Energie pro Energieträger'!E$41</f>
        <v>775.22864384183777</v>
      </c>
    </row>
    <row r="21" spans="3:9" x14ac:dyDescent="0.25">
      <c r="C21" s="9" t="str">
        <f>'Verbrauch je Träger 2019'!D97</f>
        <v>Germany</v>
      </c>
      <c r="D21" s="9" t="str">
        <f>'Verbrauch je Träger 2019'!E97</f>
        <v>Salzgitter</v>
      </c>
      <c r="E21" s="63">
        <f>'Gesamtenergie 2050 var.'!E19*'Energie pro Energieträger'!D$43</f>
        <v>32765.288888888885</v>
      </c>
      <c r="F21" s="69">
        <f>'Gesamtenergie 2050 var.'!F19*'Energie pro Energieträger'!D$41</f>
        <v>38810.267520206922</v>
      </c>
      <c r="G21" s="64">
        <f>'Gesamtenergie 2050 var.'!G19*'Energie pro Energieträger'!E$42</f>
        <v>0</v>
      </c>
      <c r="H21" s="68">
        <f>'Gesamtenergie 2050 var.'!H19*'Energie pro Energieträger'!E$44</f>
        <v>0</v>
      </c>
      <c r="I21" s="67">
        <f>'Gesamtenergie 2050 var.'!I19*'Energie pro Energieträger'!E$41</f>
        <v>594.34196027874225</v>
      </c>
    </row>
    <row r="22" spans="3:9" x14ac:dyDescent="0.25">
      <c r="C22" s="9" t="str">
        <f>'Verbrauch je Träger 2019'!D98</f>
        <v>Germany</v>
      </c>
      <c r="D22" s="9" t="str">
        <f>'Verbrauch je Träger 2019'!E98</f>
        <v>Dillingen</v>
      </c>
      <c r="E22" s="63">
        <f>'Gesamtenergie 2050 var.'!E20*'Energie pro Energieträger'!D$43</f>
        <v>16624.822666666663</v>
      </c>
      <c r="F22" s="69">
        <f>'Gesamtenergie 2050 var.'!F20*'Energie pro Energieträger'!D$41</f>
        <v>19691.992259165858</v>
      </c>
      <c r="G22" s="64">
        <f>'Gesamtenergie 2050 var.'!G20*'Energie pro Energieträger'!E$42</f>
        <v>0</v>
      </c>
      <c r="H22" s="68">
        <f>'Gesamtenergie 2050 var.'!H20*'Energie pro Energieträger'!E$44</f>
        <v>0</v>
      </c>
      <c r="I22" s="67">
        <f>'Gesamtenergie 2050 var.'!I20*'Energie pro Energieträger'!E$41</f>
        <v>301.5639424544749</v>
      </c>
    </row>
    <row r="23" spans="3:9" x14ac:dyDescent="0.25">
      <c r="C23" s="9" t="str">
        <f>'Verbrauch je Träger 2019'!D99</f>
        <v>Germany</v>
      </c>
      <c r="D23" s="9" t="str">
        <f>'Verbrauch je Träger 2019'!E99</f>
        <v>Duisburg</v>
      </c>
      <c r="E23" s="63">
        <f>'Gesamtenergie 2050 var.'!E21*'Energie pro Energieträger'!D$43</f>
        <v>7977.6355555555547</v>
      </c>
      <c r="F23" s="69">
        <f>'Gesamtenergie 2050 var.'!F21*'Energie pro Energieträger'!D$41</f>
        <v>9449.4564397025551</v>
      </c>
      <c r="G23" s="64">
        <f>'Gesamtenergie 2050 var.'!G21*'Energie pro Energieträger'!E$42</f>
        <v>0</v>
      </c>
      <c r="H23" s="68">
        <f>'Gesamtenergie 2050 var.'!H21*'Energie pro Energieträger'!E$44</f>
        <v>0</v>
      </c>
      <c r="I23" s="67">
        <f>'Gesamtenergie 2050 var.'!I21*'Energie pro Energieträger'!E$41</f>
        <v>144.70934685047638</v>
      </c>
    </row>
    <row r="24" spans="3:9" x14ac:dyDescent="0.25">
      <c r="C24" s="9" t="str">
        <f>'Verbrauch je Träger 2019'!D100</f>
        <v>Germany</v>
      </c>
      <c r="D24" s="9" t="str">
        <f>'Verbrauch je Träger 2019'!E100</f>
        <v>Duisburg-Bruckhausen</v>
      </c>
      <c r="E24" s="63">
        <f>'Gesamtenergie 2050 var.'!E22*'Energie pro Energieträger'!D$43</f>
        <v>42737.333333333336</v>
      </c>
      <c r="F24" s="69">
        <f>'Gesamtenergie 2050 var.'!F22*'Energie pro Energieträger'!D$41</f>
        <v>50622.08806983511</v>
      </c>
      <c r="G24" s="64">
        <f>'Gesamtenergie 2050 var.'!G22*'Energie pro Energieträger'!E$42</f>
        <v>0</v>
      </c>
      <c r="H24" s="68">
        <f>'Gesamtenergie 2050 var.'!H22*'Energie pro Energieträger'!E$44</f>
        <v>0</v>
      </c>
      <c r="I24" s="67">
        <f>'Gesamtenergie 2050 var.'!I22*'Energie pro Energieträger'!E$41</f>
        <v>775.22864384183777</v>
      </c>
    </row>
    <row r="25" spans="3:9" x14ac:dyDescent="0.25">
      <c r="C25" s="9" t="str">
        <f>'Verbrauch je Träger 2019'!D101</f>
        <v>Hungaria</v>
      </c>
      <c r="D25" s="9" t="str">
        <f>'Verbrauch je Träger 2019'!E101</f>
        <v>Dunauijvaros</v>
      </c>
      <c r="E25" s="63">
        <f>'Gesamtenergie 2050 var.'!E23*'Energie pro Energieträger'!D$43</f>
        <v>11396.622222222222</v>
      </c>
      <c r="F25" s="69">
        <f>'Gesamtenergie 2050 var.'!F23*'Energie pro Energieträger'!D$41</f>
        <v>13499.223485289365</v>
      </c>
      <c r="G25" s="64">
        <f>'Gesamtenergie 2050 var.'!G23*'Energie pro Energieträger'!E$42</f>
        <v>0</v>
      </c>
      <c r="H25" s="68">
        <f>'Gesamtenergie 2050 var.'!H23*'Energie pro Energieträger'!E$44</f>
        <v>0</v>
      </c>
      <c r="I25" s="67">
        <f>'Gesamtenergie 2050 var.'!I23*'Energie pro Energieträger'!E$41</f>
        <v>206.72763835782339</v>
      </c>
    </row>
    <row r="26" spans="3:9" x14ac:dyDescent="0.25">
      <c r="C26" s="9" t="str">
        <f>'Verbrauch je Träger 2019'!D102</f>
        <v>Italy</v>
      </c>
      <c r="D26" s="9" t="str">
        <f>'Verbrauch je Träger 2019'!E102</f>
        <v>Taranto</v>
      </c>
      <c r="E26" s="63">
        <f>'Gesamtenergie 2050 var.'!E24*'Energie pro Energieträger'!D$43</f>
        <v>60544.555555555555</v>
      </c>
      <c r="F26" s="69">
        <f>'Gesamtenergie 2050 var.'!F24*'Energie pro Energieträger'!D$41</f>
        <v>71714.624765599743</v>
      </c>
      <c r="G26" s="64">
        <f>'Gesamtenergie 2050 var.'!G24*'Energie pro Energieträger'!E$42</f>
        <v>0</v>
      </c>
      <c r="H26" s="68">
        <f>'Gesamtenergie 2050 var.'!H24*'Energie pro Energieträger'!E$44</f>
        <v>0</v>
      </c>
      <c r="I26" s="67">
        <f>'Gesamtenergie 2050 var.'!I24*'Energie pro Energieträger'!E$41</f>
        <v>1098.2405787759369</v>
      </c>
    </row>
    <row r="27" spans="3:9" x14ac:dyDescent="0.25">
      <c r="C27" s="9" t="str">
        <f>'Verbrauch je Träger 2019'!D103</f>
        <v>Netherlands</v>
      </c>
      <c r="D27" s="9" t="str">
        <f>'Verbrauch je Träger 2019'!E103</f>
        <v>Ijmuiden</v>
      </c>
      <c r="E27" s="63">
        <f>'Gesamtenergie 2050 var.'!E25*'Energie pro Energieträger'!D$43</f>
        <v>48542.487777777773</v>
      </c>
      <c r="F27" s="69">
        <f>'Gesamtenergie 2050 var.'!F25*'Energie pro Energieträger'!D$41</f>
        <v>57498.255032654386</v>
      </c>
      <c r="G27" s="64">
        <f>'Gesamtenergie 2050 var.'!G25*'Energie pro Energieträger'!E$42</f>
        <v>0</v>
      </c>
      <c r="H27" s="68">
        <f>'Gesamtenergie 2050 var.'!H25*'Energie pro Energieträger'!E$44</f>
        <v>0</v>
      </c>
      <c r="I27" s="67">
        <f>'Gesamtenergie 2050 var.'!I25*'Energie pro Energieträger'!E$41</f>
        <v>880.53053463035405</v>
      </c>
    </row>
    <row r="28" spans="3:9" x14ac:dyDescent="0.25">
      <c r="C28" s="9" t="str">
        <f>'Verbrauch je Träger 2019'!D104</f>
        <v>Poland</v>
      </c>
      <c r="D28" s="9" t="str">
        <f>'Verbrauch je Träger 2019'!E104</f>
        <v>Krakow</v>
      </c>
      <c r="E28" s="63">
        <f>'Gesamtenergie 2050 var.'!E26*'Energie pro Energieträger'!D$43</f>
        <v>19409.87222222222</v>
      </c>
      <c r="F28" s="69">
        <f>'Gesamtenergie 2050 var.'!F26*'Energie pro Energieträger'!D$41</f>
        <v>22990.864998383448</v>
      </c>
      <c r="G28" s="64">
        <f>'Gesamtenergie 2050 var.'!G26*'Energie pro Energieträger'!E$42</f>
        <v>0</v>
      </c>
      <c r="H28" s="68">
        <f>'Gesamtenergie 2050 var.'!H26*'Energie pro Energieträger'!E$44</f>
        <v>0</v>
      </c>
      <c r="I28" s="67">
        <f>'Gesamtenergie 2050 var.'!I26*'Energie pro Energieträger'!E$41</f>
        <v>352.08300907816795</v>
      </c>
    </row>
    <row r="29" spans="3:9" x14ac:dyDescent="0.25">
      <c r="C29" s="9" t="str">
        <f>'Verbrauch je Träger 2019'!D105</f>
        <v>Poland</v>
      </c>
      <c r="D29" s="9" t="str">
        <f>'Verbrauch je Träger 2019'!E105</f>
        <v>Dabrowa Gornicza</v>
      </c>
      <c r="E29" s="63">
        <f>'Gesamtenergie 2050 var.'!E27*'Energie pro Energieträger'!D$43</f>
        <v>19409.87222222222</v>
      </c>
      <c r="F29" s="69">
        <f>'Gesamtenergie 2050 var.'!F27*'Energie pro Energieträger'!D$41</f>
        <v>22990.864998383448</v>
      </c>
      <c r="G29" s="64">
        <f>'Gesamtenergie 2050 var.'!G27*'Energie pro Energieträger'!E$42</f>
        <v>0</v>
      </c>
      <c r="H29" s="68">
        <f>'Gesamtenergie 2050 var.'!H27*'Energie pro Energieträger'!E$44</f>
        <v>0</v>
      </c>
      <c r="I29" s="67">
        <f>'Gesamtenergie 2050 var.'!I27*'Energie pro Energieträger'!E$41</f>
        <v>352.08300907816795</v>
      </c>
    </row>
    <row r="30" spans="3:9" x14ac:dyDescent="0.25">
      <c r="C30" s="9" t="str">
        <f>'Verbrauch je Träger 2019'!D106</f>
        <v>Romania</v>
      </c>
      <c r="D30" s="9" t="str">
        <f>'Verbrauch je Träger 2019'!E106</f>
        <v>Galati</v>
      </c>
      <c r="E30" s="63">
        <f>'Gesamtenergie 2050 var.'!E28*'Energie pro Energieträger'!D$43</f>
        <v>14601.922222222222</v>
      </c>
      <c r="F30" s="69">
        <f>'Gesamtenergie 2050 var.'!F28*'Energie pro Energieträger'!D$41</f>
        <v>17295.880090526996</v>
      </c>
      <c r="G30" s="64">
        <f>'Gesamtenergie 2050 var.'!G28*'Energie pro Energieträger'!E$42</f>
        <v>0</v>
      </c>
      <c r="H30" s="68">
        <f>'Gesamtenergie 2050 var.'!H28*'Energie pro Energieträger'!E$44</f>
        <v>0</v>
      </c>
      <c r="I30" s="67">
        <f>'Gesamtenergie 2050 var.'!I28*'Energie pro Energieträger'!E$41</f>
        <v>264.86978664596126</v>
      </c>
    </row>
    <row r="31" spans="3:9" x14ac:dyDescent="0.25">
      <c r="C31" s="9" t="str">
        <f>'Verbrauch je Träger 2019'!D107</f>
        <v>Slovakia</v>
      </c>
      <c r="D31" s="9" t="str">
        <f>'Verbrauch je Träger 2019'!E107</f>
        <v>Kosice</v>
      </c>
      <c r="E31" s="63">
        <f>'Gesamtenergie 2050 var.'!E29*'Energie pro Energieträger'!D$43</f>
        <v>32053</v>
      </c>
      <c r="F31" s="69">
        <f>'Gesamtenergie 2050 var.'!F29*'Energie pro Energieträger'!D$41</f>
        <v>37966.566052376336</v>
      </c>
      <c r="G31" s="64">
        <f>'Gesamtenergie 2050 var.'!G29*'Energie pro Energieträger'!E$42</f>
        <v>0</v>
      </c>
      <c r="H31" s="68">
        <f>'Gesamtenergie 2050 var.'!H29*'Energie pro Energieträger'!E$44</f>
        <v>0</v>
      </c>
      <c r="I31" s="67">
        <f>'Gesamtenergie 2050 var.'!I29*'Energie pro Energieträger'!E$41</f>
        <v>581.42148288137821</v>
      </c>
    </row>
    <row r="32" spans="3:9" x14ac:dyDescent="0.25">
      <c r="C32" s="9" t="str">
        <f>'Verbrauch je Träger 2019'!D108</f>
        <v>Spain</v>
      </c>
      <c r="D32" s="9" t="str">
        <f>'Verbrauch je Träger 2019'!E108</f>
        <v>Gijon</v>
      </c>
      <c r="E32" s="63">
        <f>'Gesamtenergie 2050 var.'!E30*'Energie pro Energieträger'!D$43</f>
        <v>16916.861111111113</v>
      </c>
      <c r="F32" s="69">
        <f>'Gesamtenergie 2050 var.'!F30*'Energie pro Energieträger'!D$41</f>
        <v>20037.909860976397</v>
      </c>
      <c r="G32" s="64">
        <f>'Gesamtenergie 2050 var.'!G30*'Energie pro Energieträger'!E$42</f>
        <v>0</v>
      </c>
      <c r="H32" s="68">
        <f>'Gesamtenergie 2050 var.'!H30*'Energie pro Energieträger'!E$44</f>
        <v>0</v>
      </c>
      <c r="I32" s="67">
        <f>'Gesamtenergie 2050 var.'!I30*'Energie pro Energieträger'!E$41</f>
        <v>306.86133818739415</v>
      </c>
    </row>
    <row r="33" spans="3:9" x14ac:dyDescent="0.25">
      <c r="C33" s="9" t="str">
        <f>'Verbrauch je Träger 2019'!D109</f>
        <v>Spain</v>
      </c>
      <c r="D33" s="9" t="str">
        <f>'Verbrauch je Träger 2019'!E109</f>
        <v>Aviles</v>
      </c>
      <c r="E33" s="63">
        <f>'Gesamtenergie 2050 var.'!E31*'Energie pro Energieträger'!D$43</f>
        <v>16916.861111111113</v>
      </c>
      <c r="F33" s="69">
        <f>'Gesamtenergie 2050 var.'!F31*'Energie pro Energieträger'!D$41</f>
        <v>20037.909860976397</v>
      </c>
      <c r="G33" s="64">
        <f>'Gesamtenergie 2050 var.'!G31*'Energie pro Energieträger'!E$42</f>
        <v>0</v>
      </c>
      <c r="H33" s="68">
        <f>'Gesamtenergie 2050 var.'!H31*'Energie pro Energieträger'!E$44</f>
        <v>0</v>
      </c>
      <c r="I33" s="67">
        <f>'Gesamtenergie 2050 var.'!I31*'Energie pro Energieträger'!E$41</f>
        <v>306.86133818739415</v>
      </c>
    </row>
    <row r="34" spans="3:9" x14ac:dyDescent="0.25">
      <c r="C34" s="9" t="str">
        <f>'Verbrauch je Träger 2019'!D110</f>
        <v>Sweden</v>
      </c>
      <c r="D34" s="9" t="str">
        <f>'Verbrauch je Träger 2019'!E110</f>
        <v>Lulea</v>
      </c>
      <c r="E34" s="63">
        <f>'Gesamtenergie 2050 var.'!E32*'Energie pro Energieträger'!D$43</f>
        <v>16382.644444444442</v>
      </c>
      <c r="F34" s="69">
        <f>'Gesamtenergie 2050 var.'!F32*'Energie pro Energieträger'!D$41</f>
        <v>19405.133760103461</v>
      </c>
      <c r="G34" s="64">
        <f>'Gesamtenergie 2050 var.'!G32*'Energie pro Energieträger'!E$42</f>
        <v>0</v>
      </c>
      <c r="H34" s="68">
        <f>'Gesamtenergie 2050 var.'!H32*'Energie pro Energieträger'!E$44</f>
        <v>0</v>
      </c>
      <c r="I34" s="67">
        <f>'Gesamtenergie 2050 var.'!I32*'Energie pro Energieträger'!E$41</f>
        <v>297.17098013937112</v>
      </c>
    </row>
    <row r="35" spans="3:9" x14ac:dyDescent="0.25">
      <c r="C35" s="9" t="str">
        <f>'Verbrauch je Träger 2019'!D111</f>
        <v>Sweden</v>
      </c>
      <c r="D35" s="9" t="str">
        <f>'Verbrauch je Träger 2019'!E111</f>
        <v>Oxeloesund</v>
      </c>
      <c r="E35" s="63">
        <f>'Gesamtenergie 2050 var.'!E33*'Energie pro Energieträger'!D$43</f>
        <v>10684.333333333334</v>
      </c>
      <c r="F35" s="69">
        <f>'Gesamtenergie 2050 var.'!F33*'Energie pro Energieträger'!D$41</f>
        <v>12655.522017458778</v>
      </c>
      <c r="G35" s="64">
        <f>'Gesamtenergie 2050 var.'!G33*'Energie pro Energieträger'!E$42</f>
        <v>0</v>
      </c>
      <c r="H35" s="68">
        <f>'Gesamtenergie 2050 var.'!H33*'Energie pro Energieträger'!E$44</f>
        <v>0</v>
      </c>
      <c r="I35" s="67">
        <f>'Gesamtenergie 2050 var.'!I33*'Energie pro Energieträger'!E$41</f>
        <v>193.80716096045944</v>
      </c>
    </row>
    <row r="36" spans="3:9" x14ac:dyDescent="0.25">
      <c r="C36" s="9" t="str">
        <f>'Verbrauch je Träger 2019'!D112</f>
        <v>United Kingdom</v>
      </c>
      <c r="D36" s="9" t="str">
        <f>'Verbrauch je Träger 2019'!E112</f>
        <v>Port Talbot</v>
      </c>
      <c r="E36" s="63">
        <f>'Gesamtenergie 2050 var.'!E34*'Energie pro Energieträger'!D$43</f>
        <v>26960.134444444444</v>
      </c>
      <c r="F36" s="69">
        <f>'Gesamtenergie 2050 var.'!F34*'Energie pro Energieträger'!D$41</f>
        <v>31934.100557387657</v>
      </c>
      <c r="G36" s="64">
        <f>'Gesamtenergie 2050 var.'!G34*'Energie pro Energieträger'!E$42</f>
        <v>0</v>
      </c>
      <c r="H36" s="68">
        <f>'Gesamtenergie 2050 var.'!H34*'Energie pro Energieträger'!E$44</f>
        <v>0</v>
      </c>
      <c r="I36" s="67">
        <f>'Gesamtenergie 2050 var.'!I34*'Energie pro Energieträger'!E$41</f>
        <v>489.04006949022607</v>
      </c>
    </row>
    <row r="37" spans="3:9" x14ac:dyDescent="0.25">
      <c r="C37" s="9" t="str">
        <f>'Verbrauch je Träger 2019'!D113</f>
        <v>United Kingdom</v>
      </c>
      <c r="D37" s="9" t="str">
        <f>'Verbrauch je Träger 2019'!E113</f>
        <v>Scunthorpe</v>
      </c>
      <c r="E37" s="63">
        <f>'Gesamtenergie 2050 var.'!E35*'Energie pro Energieträger'!D$43</f>
        <v>19944.088888888888</v>
      </c>
      <c r="F37" s="69">
        <f>'Gesamtenergie 2050 var.'!F35*'Energie pro Energieträger'!D$41</f>
        <v>23623.641099256383</v>
      </c>
      <c r="G37" s="64">
        <f>'Gesamtenergie 2050 var.'!G35*'Energie pro Energieträger'!E$42</f>
        <v>0</v>
      </c>
      <c r="H37" s="68">
        <f>'Gesamtenergie 2050 var.'!H35*'Energie pro Energieträger'!E$44</f>
        <v>0</v>
      </c>
      <c r="I37" s="67">
        <f>'Gesamtenergie 2050 var.'!I35*'Energie pro Energieträger'!E$41</f>
        <v>361.77336712619098</v>
      </c>
    </row>
    <row r="42" spans="3:9" ht="41.25" customHeight="1" x14ac:dyDescent="0.35">
      <c r="C42" s="92" t="s">
        <v>202</v>
      </c>
      <c r="D42" s="92"/>
      <c r="E42" s="92"/>
      <c r="F42" s="92"/>
      <c r="G42" s="92"/>
      <c r="H42" s="92"/>
      <c r="I42" s="92"/>
    </row>
    <row r="44" spans="3:9" ht="15.75" x14ac:dyDescent="0.25">
      <c r="E44" s="100" t="s">
        <v>47</v>
      </c>
      <c r="F44" s="100"/>
      <c r="G44" s="100" t="s">
        <v>43</v>
      </c>
      <c r="H44" s="100"/>
      <c r="I44" s="100"/>
    </row>
    <row r="45" spans="3:9" x14ac:dyDescent="0.25">
      <c r="C45" s="17" t="s">
        <v>123</v>
      </c>
      <c r="D45" s="17" t="s">
        <v>124</v>
      </c>
      <c r="E45" s="84" t="str">
        <f>Studienliste!$F$17</f>
        <v>ISI-05 13</v>
      </c>
      <c r="F45" s="85" t="s">
        <v>51</v>
      </c>
      <c r="G45" s="86" t="str">
        <f>Studienliste!$F$10</f>
        <v>OTTO-01 17</v>
      </c>
      <c r="H45" s="87" t="str">
        <f>Studienliste!$F$8</f>
        <v>TUD-02 20</v>
      </c>
      <c r="I45" s="88" t="str">
        <f>F45</f>
        <v>anderes Projekt</v>
      </c>
    </row>
    <row r="46" spans="3:9" x14ac:dyDescent="0.25">
      <c r="C46" s="9" t="str">
        <f t="shared" ref="C46:D74" si="0">C9</f>
        <v>Austria</v>
      </c>
      <c r="D46" s="9" t="str">
        <f t="shared" si="0"/>
        <v>Donawitz</v>
      </c>
      <c r="E46" s="63">
        <f>'Gesamtenergie 2050 var.'!E7*'Energie pro Energieträger'!D$47</f>
        <v>0</v>
      </c>
      <c r="F46" s="69">
        <f>'Gesamtenergie 2050 var.'!F7*'Energie pro Energieträger'!D$45</f>
        <v>934.39095208535389</v>
      </c>
      <c r="G46" s="64">
        <f>'Gesamtenergie 2050 var.'!G7*'Energie pro Energieträger'!E$46</f>
        <v>10848.415726495723</v>
      </c>
      <c r="H46" s="68">
        <f>'Gesamtenergie 2050 var.'!H7*'Energie pro Energieträger'!E$48</f>
        <v>0</v>
      </c>
      <c r="I46" s="67">
        <f>'Gesamtenergie 2050 var.'!I7*'Energie pro Energieträger'!E$45</f>
        <v>2324.2663931713246</v>
      </c>
    </row>
    <row r="47" spans="3:9" x14ac:dyDescent="0.25">
      <c r="C47" s="9" t="str">
        <f t="shared" si="0"/>
        <v>Austria</v>
      </c>
      <c r="D47" s="9" t="str">
        <f t="shared" si="0"/>
        <v>Linz</v>
      </c>
      <c r="E47" s="63">
        <f>'Gesamtenergie 2050 var.'!E8*'Energie pro Energieträger'!D$47</f>
        <v>0</v>
      </c>
      <c r="F47" s="69">
        <f>'Gesamtenergie 2050 var.'!F8*'Energie pro Energieträger'!D$45</f>
        <v>934.39095208535389</v>
      </c>
      <c r="G47" s="64">
        <f>'Gesamtenergie 2050 var.'!G8*'Energie pro Energieträger'!E$46</f>
        <v>10848.415726495723</v>
      </c>
      <c r="H47" s="68">
        <f>'Gesamtenergie 2050 var.'!H8*'Energie pro Energieträger'!E$48</f>
        <v>0</v>
      </c>
      <c r="I47" s="67">
        <f>'Gesamtenergie 2050 var.'!I8*'Energie pro Energieträger'!E$45</f>
        <v>2324.2663931713246</v>
      </c>
    </row>
    <row r="48" spans="3:9" x14ac:dyDescent="0.25">
      <c r="C48" s="9" t="str">
        <f t="shared" si="0"/>
        <v>Belgium</v>
      </c>
      <c r="D48" s="9" t="str">
        <f t="shared" si="0"/>
        <v>Ghent</v>
      </c>
      <c r="E48" s="63">
        <f>'Gesamtenergie 2050 var.'!E9*'Energie pro Energieträger'!D$47</f>
        <v>0</v>
      </c>
      <c r="F48" s="69">
        <f>'Gesamtenergie 2050 var.'!F9*'Energie pro Energieträger'!D$45</f>
        <v>1349.7033365664402</v>
      </c>
      <c r="G48" s="64">
        <f>'Gesamtenergie 2050 var.'!G9*'Energie pro Energieträger'!E$46</f>
        <v>15670.253302253299</v>
      </c>
      <c r="H48" s="68">
        <f>'Gesamtenergie 2050 var.'!H9*'Energie pro Energieträger'!E$48</f>
        <v>0</v>
      </c>
      <c r="I48" s="67">
        <f>'Gesamtenergie 2050 var.'!I9*'Energie pro Energieträger'!E$45</f>
        <v>3357.3421263672726</v>
      </c>
    </row>
    <row r="49" spans="3:9" x14ac:dyDescent="0.25">
      <c r="C49" s="9" t="str">
        <f t="shared" si="0"/>
        <v>Czech Republic</v>
      </c>
      <c r="D49" s="9" t="str">
        <f t="shared" si="0"/>
        <v>Trinec</v>
      </c>
      <c r="E49" s="63">
        <f>'Gesamtenergie 2050 var.'!E10*'Energie pro Energieträger'!D$47</f>
        <v>0</v>
      </c>
      <c r="F49" s="69">
        <f>'Gesamtenergie 2050 var.'!F10*'Energie pro Energieträger'!D$45</f>
        <v>639.68508593598449</v>
      </c>
      <c r="G49" s="64">
        <f>'Gesamtenergie 2050 var.'!G10*'Energie pro Energieträger'!E$46</f>
        <v>7426.8374825174815</v>
      </c>
      <c r="H49" s="68">
        <f>'Gesamtenergie 2050 var.'!H10*'Energie pro Energieträger'!E$48</f>
        <v>0</v>
      </c>
      <c r="I49" s="67">
        <f>'Gesamtenergie 2050 var.'!I10*'Energie pro Energieträger'!E$45</f>
        <v>1591.1953600746176</v>
      </c>
    </row>
    <row r="50" spans="3:9" x14ac:dyDescent="0.25">
      <c r="C50" s="9" t="str">
        <f t="shared" si="0"/>
        <v>Finland</v>
      </c>
      <c r="D50" s="9" t="str">
        <f t="shared" si="0"/>
        <v>Raahe</v>
      </c>
      <c r="E50" s="63">
        <f>'Gesamtenergie 2050 var.'!E11*'Energie pro Energieträger'!D$47</f>
        <v>0</v>
      </c>
      <c r="F50" s="69">
        <f>'Gesamtenergie 2050 var.'!F11*'Energie pro Energieträger'!D$45</f>
        <v>643.89516973811828</v>
      </c>
      <c r="G50" s="64">
        <f>'Gesamtenergie 2050 var.'!G11*'Energie pro Energieträger'!E$46</f>
        <v>7475.7171717171705</v>
      </c>
      <c r="H50" s="68">
        <f>'Gesamtenergie 2050 var.'!H11*'Energie pro Energieträger'!E$48</f>
        <v>0</v>
      </c>
      <c r="I50" s="67">
        <f>'Gesamtenergie 2050 var.'!I11*'Energie pro Energieträger'!E$45</f>
        <v>1601.6678034045706</v>
      </c>
    </row>
    <row r="51" spans="3:9" x14ac:dyDescent="0.25">
      <c r="C51" s="9" t="str">
        <f t="shared" si="0"/>
        <v>France</v>
      </c>
      <c r="D51" s="9" t="str">
        <f t="shared" si="0"/>
        <v>Fos-Sur-Mer</v>
      </c>
      <c r="E51" s="63">
        <f>'Gesamtenergie 2050 var.'!E12*'Energie pro Energieträger'!D$47</f>
        <v>0</v>
      </c>
      <c r="F51" s="69">
        <f>'Gesamtenergie 2050 var.'!F12*'Energie pro Energieträger'!D$45</f>
        <v>928.6949563530552</v>
      </c>
      <c r="G51" s="64">
        <f>'Gesamtenergie 2050 var.'!G12*'Energie pro Energieträger'!E$46</f>
        <v>10782.284382284381</v>
      </c>
      <c r="H51" s="68">
        <f>'Gesamtenergie 2050 var.'!H12*'Energie pro Energieträger'!E$48</f>
        <v>0</v>
      </c>
      <c r="I51" s="67">
        <f>'Gesamtenergie 2050 var.'!I12*'Energie pro Energieträger'!E$45</f>
        <v>2310.0977933719764</v>
      </c>
    </row>
    <row r="52" spans="3:9" x14ac:dyDescent="0.25">
      <c r="C52" s="9" t="str">
        <f t="shared" si="0"/>
        <v>France</v>
      </c>
      <c r="D52" s="9" t="str">
        <f t="shared" si="0"/>
        <v>Dunkerque</v>
      </c>
      <c r="E52" s="63">
        <f>'Gesamtenergie 2050 var.'!E13*'Energie pro Energieträger'!D$47</f>
        <v>0</v>
      </c>
      <c r="F52" s="69">
        <f>'Gesamtenergie 2050 var.'!F13*'Energie pro Energieträger'!D$45</f>
        <v>1696.4161202715811</v>
      </c>
      <c r="G52" s="64">
        <f>'Gesamtenergie 2050 var.'!G13*'Energie pro Energieträger'!E$46</f>
        <v>19695.639471639468</v>
      </c>
      <c r="H52" s="68">
        <f>'Gesamtenergie 2050 var.'!H13*'Energie pro Energieträger'!E$48</f>
        <v>0</v>
      </c>
      <c r="I52" s="67">
        <f>'Gesamtenergie 2050 var.'!I13*'Energie pro Energieträger'!E$45</f>
        <v>4219.7786358928106</v>
      </c>
    </row>
    <row r="53" spans="3:9" x14ac:dyDescent="0.25">
      <c r="C53" s="9" t="str">
        <f t="shared" si="0"/>
        <v>Germany</v>
      </c>
      <c r="D53" s="9" t="str">
        <f t="shared" si="0"/>
        <v>Bremen</v>
      </c>
      <c r="E53" s="63">
        <f>'Gesamtenergie 2050 var.'!E14*'Energie pro Energieträger'!D$47</f>
        <v>0</v>
      </c>
      <c r="F53" s="69">
        <f>'Gesamtenergie 2050 var.'!F14*'Energie pro Energieträger'!D$45</f>
        <v>817.25156159068865</v>
      </c>
      <c r="G53" s="64">
        <f>'Gesamtenergie 2050 var.'!G14*'Energie pro Energieträger'!E$46</f>
        <v>9488.4102564102559</v>
      </c>
      <c r="H53" s="68">
        <f>'Gesamtenergie 2050 var.'!H14*'Energie pro Energieträger'!E$48</f>
        <v>0</v>
      </c>
      <c r="I53" s="67">
        <f>'Gesamtenergie 2050 var.'!I14*'Energie pro Energieträger'!E$45</f>
        <v>2032.8860581673393</v>
      </c>
    </row>
    <row r="54" spans="3:9" x14ac:dyDescent="0.25">
      <c r="C54" s="9" t="str">
        <f t="shared" si="0"/>
        <v>Germany</v>
      </c>
      <c r="D54" s="9" t="str">
        <f t="shared" si="0"/>
        <v>Voelklingen</v>
      </c>
      <c r="E54" s="63">
        <f>'Gesamtenergie 2050 var.'!E15*'Energie pro Energieträger'!D$47</f>
        <v>0</v>
      </c>
      <c r="F54" s="69">
        <f>'Gesamtenergie 2050 var.'!F15*'Energie pro Energieträger'!D$45</f>
        <v>688.96783161978658</v>
      </c>
      <c r="G54" s="64">
        <f>'Gesamtenergie 2050 var.'!G15*'Energie pro Energieträger'!E$46</f>
        <v>7999.0173737373725</v>
      </c>
      <c r="H54" s="68">
        <f>'Gesamtenergie 2050 var.'!H15*'Energie pro Energieträger'!E$48</f>
        <v>0</v>
      </c>
      <c r="I54" s="67">
        <f>'Gesamtenergie 2050 var.'!I15*'Energie pro Energieträger'!E$45</f>
        <v>1713.7845496428904</v>
      </c>
    </row>
    <row r="55" spans="3:9" x14ac:dyDescent="0.25">
      <c r="C55" s="9" t="str">
        <f t="shared" si="0"/>
        <v>Germany</v>
      </c>
      <c r="D55" s="9" t="str">
        <f t="shared" si="0"/>
        <v>Eisenhuettenstadt</v>
      </c>
      <c r="E55" s="63">
        <f>'Gesamtenergie 2050 var.'!E16*'Energie pro Energieträger'!D$47</f>
        <v>0</v>
      </c>
      <c r="F55" s="69">
        <f>'Gesamtenergie 2050 var.'!F16*'Energie pro Energieträger'!D$45</f>
        <v>532.45177497575173</v>
      </c>
      <c r="G55" s="64">
        <f>'Gesamtenergie 2050 var.'!G16*'Energie pro Energieträger'!E$46</f>
        <v>6181.8430458430439</v>
      </c>
      <c r="H55" s="68">
        <f>'Gesamtenergie 2050 var.'!H16*'Energie pro Energieträger'!E$48</f>
        <v>0</v>
      </c>
      <c r="I55" s="67">
        <f>'Gesamtenergie 2050 var.'!I16*'Energie pro Energieträger'!E$45</f>
        <v>1324.4560681999333</v>
      </c>
    </row>
    <row r="56" spans="3:9" x14ac:dyDescent="0.25">
      <c r="C56" s="9" t="str">
        <f t="shared" si="0"/>
        <v>Germany</v>
      </c>
      <c r="D56" s="9" t="str">
        <f t="shared" si="0"/>
        <v>Duisburg-Huckingen</v>
      </c>
      <c r="E56" s="63">
        <f>'Gesamtenergie 2050 var.'!E17*'Energie pro Energieträger'!D$47</f>
        <v>0</v>
      </c>
      <c r="F56" s="69">
        <f>'Gesamtenergie 2050 var.'!F17*'Energie pro Energieträger'!D$45</f>
        <v>1238.2599418040736</v>
      </c>
      <c r="G56" s="64">
        <f>'Gesamtenergie 2050 var.'!G17*'Energie pro Energieträger'!E$46</f>
        <v>14376.379176379172</v>
      </c>
      <c r="H56" s="68">
        <f>'Gesamtenergie 2050 var.'!H17*'Energie pro Energieträger'!E$48</f>
        <v>0</v>
      </c>
      <c r="I56" s="67">
        <f>'Gesamtenergie 2050 var.'!I17*'Energie pro Energieträger'!E$45</f>
        <v>3080.1303911626355</v>
      </c>
    </row>
    <row r="57" spans="3:9" x14ac:dyDescent="0.25">
      <c r="C57" s="9" t="str">
        <f t="shared" si="0"/>
        <v>Germany</v>
      </c>
      <c r="D57" s="9" t="str">
        <f t="shared" si="0"/>
        <v>Duisburg-Beeckerwerth</v>
      </c>
      <c r="E57" s="63">
        <f>'Gesamtenergie 2050 var.'!E18*'Energie pro Energieträger'!D$47</f>
        <v>0</v>
      </c>
      <c r="F57" s="69">
        <f>'Gesamtenergie 2050 var.'!F18*'Energie pro Energieträger'!D$45</f>
        <v>1485.9119301648884</v>
      </c>
      <c r="G57" s="64">
        <f>'Gesamtenergie 2050 var.'!G18*'Energie pro Energieträger'!E$46</f>
        <v>17251.65501165501</v>
      </c>
      <c r="H57" s="68">
        <f>'Gesamtenergie 2050 var.'!H18*'Energie pro Energieträger'!E$48</f>
        <v>0</v>
      </c>
      <c r="I57" s="67">
        <f>'Gesamtenergie 2050 var.'!I18*'Energie pro Energieträger'!E$45</f>
        <v>3696.1564693951623</v>
      </c>
    </row>
    <row r="58" spans="3:9" x14ac:dyDescent="0.25">
      <c r="C58" s="9" t="str">
        <f t="shared" si="0"/>
        <v>Germany</v>
      </c>
      <c r="D58" s="9" t="str">
        <f t="shared" si="0"/>
        <v>Salzgitter</v>
      </c>
      <c r="E58" s="63">
        <f>'Gesamtenergie 2050 var.'!E19*'Energie pro Energieträger'!D$47</f>
        <v>0</v>
      </c>
      <c r="F58" s="69">
        <f>'Gesamtenergie 2050 var.'!F19*'Energie pro Energieträger'!D$45</f>
        <v>1139.1991464597477</v>
      </c>
      <c r="G58" s="64">
        <f>'Gesamtenergie 2050 var.'!G19*'Energie pro Energieträger'!E$46</f>
        <v>13226.268842268839</v>
      </c>
      <c r="H58" s="68">
        <f>'Gesamtenergie 2050 var.'!H19*'Energie pro Energieträger'!E$48</f>
        <v>0</v>
      </c>
      <c r="I58" s="67">
        <f>'Gesamtenergie 2050 var.'!I19*'Energie pro Energieträger'!E$45</f>
        <v>2833.7199598696247</v>
      </c>
    </row>
    <row r="59" spans="3:9" x14ac:dyDescent="0.25">
      <c r="C59" s="9" t="str">
        <f t="shared" si="0"/>
        <v>Germany</v>
      </c>
      <c r="D59" s="9" t="str">
        <f t="shared" si="0"/>
        <v>Dillingen</v>
      </c>
      <c r="E59" s="63">
        <f>'Gesamtenergie 2050 var.'!E20*'Energie pro Energieträger'!D$47</f>
        <v>0</v>
      </c>
      <c r="F59" s="69">
        <f>'Gesamtenergie 2050 var.'!F20*'Energie pro Energieträger'!D$45</f>
        <v>578.01974083414154</v>
      </c>
      <c r="G59" s="64">
        <f>'Gesamtenergie 2050 var.'!G20*'Energie pro Energieträger'!E$46</f>
        <v>6710.8937995337992</v>
      </c>
      <c r="H59" s="68">
        <f>'Gesamtenergie 2050 var.'!H20*'Energie pro Energieträger'!E$48</f>
        <v>0</v>
      </c>
      <c r="I59" s="67">
        <f>'Gesamtenergie 2050 var.'!I20*'Energie pro Energieträger'!E$45</f>
        <v>1437.8048665947181</v>
      </c>
    </row>
    <row r="60" spans="3:9" x14ac:dyDescent="0.25">
      <c r="C60" s="9" t="str">
        <f t="shared" si="0"/>
        <v>Germany</v>
      </c>
      <c r="D60" s="9" t="str">
        <f t="shared" si="0"/>
        <v>Duisburg</v>
      </c>
      <c r="E60" s="63">
        <f>'Gesamtenergie 2050 var.'!E21*'Energie pro Energieträger'!D$47</f>
        <v>0</v>
      </c>
      <c r="F60" s="69">
        <f>'Gesamtenergie 2050 var.'!F21*'Energie pro Energieträger'!D$45</f>
        <v>277.37022696411253</v>
      </c>
      <c r="G60" s="64">
        <f>'Gesamtenergie 2050 var.'!G21*'Energie pro Energieträger'!E$46</f>
        <v>3220.3089355089351</v>
      </c>
      <c r="H60" s="68">
        <f>'Gesamtenergie 2050 var.'!H21*'Energie pro Energieträger'!E$48</f>
        <v>0</v>
      </c>
      <c r="I60" s="67">
        <f>'Gesamtenergie 2050 var.'!I21*'Energie pro Energieträger'!E$45</f>
        <v>689.94920762043034</v>
      </c>
    </row>
    <row r="61" spans="3:9" x14ac:dyDescent="0.25">
      <c r="C61" s="9" t="str">
        <f t="shared" si="0"/>
        <v>Germany</v>
      </c>
      <c r="D61" s="9" t="str">
        <f t="shared" si="0"/>
        <v>Duisburg-Bruckhausen</v>
      </c>
      <c r="E61" s="63">
        <f>'Gesamtenergie 2050 var.'!E22*'Energie pro Energieträger'!D$47</f>
        <v>0</v>
      </c>
      <c r="F61" s="69">
        <f>'Gesamtenergie 2050 var.'!F22*'Energie pro Energieträger'!D$45</f>
        <v>1485.9119301648884</v>
      </c>
      <c r="G61" s="64">
        <f>'Gesamtenergie 2050 var.'!G22*'Energie pro Energieträger'!E$46</f>
        <v>17251.65501165501</v>
      </c>
      <c r="H61" s="68">
        <f>'Gesamtenergie 2050 var.'!H22*'Energie pro Energieträger'!E$48</f>
        <v>0</v>
      </c>
      <c r="I61" s="67">
        <f>'Gesamtenergie 2050 var.'!I22*'Energie pro Energieträger'!E$45</f>
        <v>3696.1564693951623</v>
      </c>
    </row>
    <row r="62" spans="3:9" x14ac:dyDescent="0.25">
      <c r="C62" s="9" t="str">
        <f t="shared" si="0"/>
        <v>Hungaria</v>
      </c>
      <c r="D62" s="9" t="str">
        <f t="shared" si="0"/>
        <v>Dunauijvaros</v>
      </c>
      <c r="E62" s="63">
        <f>'Gesamtenergie 2050 var.'!E23*'Energie pro Energieträger'!D$47</f>
        <v>0</v>
      </c>
      <c r="F62" s="69">
        <f>'Gesamtenergie 2050 var.'!F23*'Energie pro Energieträger'!D$45</f>
        <v>396.24318137730364</v>
      </c>
      <c r="G62" s="64">
        <f>'Gesamtenergie 2050 var.'!G23*'Energie pro Energieträger'!E$46</f>
        <v>4600.4413364413358</v>
      </c>
      <c r="H62" s="68">
        <f>'Gesamtenergie 2050 var.'!H23*'Energie pro Energieträger'!E$48</f>
        <v>0</v>
      </c>
      <c r="I62" s="67">
        <f>'Gesamtenergie 2050 var.'!I23*'Energie pro Energieträger'!E$45</f>
        <v>985.64172517204338</v>
      </c>
    </row>
    <row r="63" spans="3:9" x14ac:dyDescent="0.25">
      <c r="C63" s="9" t="str">
        <f t="shared" si="0"/>
        <v>Italy</v>
      </c>
      <c r="D63" s="9" t="str">
        <f t="shared" si="0"/>
        <v>Taranto</v>
      </c>
      <c r="E63" s="63">
        <f>'Gesamtenergie 2050 var.'!E24*'Energie pro Energieträger'!D$47</f>
        <v>0</v>
      </c>
      <c r="F63" s="69">
        <f>'Gesamtenergie 2050 var.'!F24*'Energie pro Energieträger'!D$45</f>
        <v>2105.0419010669252</v>
      </c>
      <c r="G63" s="64">
        <f>'Gesamtenergie 2050 var.'!G24*'Energie pro Energieträger'!E$46</f>
        <v>24439.844599844593</v>
      </c>
      <c r="H63" s="68">
        <f>'Gesamtenergie 2050 var.'!H24*'Energie pro Energieträger'!E$48</f>
        <v>0</v>
      </c>
      <c r="I63" s="67">
        <f>'Gesamtenergie 2050 var.'!I24*'Energie pro Energieträger'!E$45</f>
        <v>5236.2216649764805</v>
      </c>
    </row>
    <row r="64" spans="3:9" x14ac:dyDescent="0.25">
      <c r="C64" s="9" t="str">
        <f t="shared" si="0"/>
        <v>Netherlands</v>
      </c>
      <c r="D64" s="9" t="str">
        <f t="shared" si="0"/>
        <v>Ijmuiden</v>
      </c>
      <c r="E64" s="63">
        <f>'Gesamtenergie 2050 var.'!E25*'Energie pro Energieträger'!D$47</f>
        <v>0</v>
      </c>
      <c r="F64" s="69">
        <f>'Gesamtenergie 2050 var.'!F25*'Energie pro Energieträger'!D$45</f>
        <v>1687.7483006789525</v>
      </c>
      <c r="G64" s="64">
        <f>'Gesamtenergie 2050 var.'!G25*'Energie pro Energieträger'!E$46</f>
        <v>19595.004817404813</v>
      </c>
      <c r="H64" s="68">
        <f>'Gesamtenergie 2050 var.'!H25*'Energie pro Energieträger'!E$48</f>
        <v>0</v>
      </c>
      <c r="I64" s="67">
        <f>'Gesamtenergie 2050 var.'!I25*'Energie pro Energieträger'!E$45</f>
        <v>4198.2177231546721</v>
      </c>
    </row>
    <row r="65" spans="3:9" x14ac:dyDescent="0.25">
      <c r="C65" s="9" t="str">
        <f t="shared" si="0"/>
        <v>Poland</v>
      </c>
      <c r="D65" s="9" t="str">
        <f t="shared" si="0"/>
        <v>Krakow</v>
      </c>
      <c r="E65" s="63">
        <f>'Gesamtenergie 2050 var.'!E26*'Energie pro Energieträger'!D$47</f>
        <v>0</v>
      </c>
      <c r="F65" s="69">
        <f>'Gesamtenergie 2050 var.'!F26*'Energie pro Energieträger'!D$45</f>
        <v>674.85166828322008</v>
      </c>
      <c r="G65" s="64">
        <f>'Gesamtenergie 2050 var.'!G26*'Energie pro Energieträger'!E$46</f>
        <v>7835.1266511266494</v>
      </c>
      <c r="H65" s="68">
        <f>'Gesamtenergie 2050 var.'!H26*'Energie pro Energieträger'!E$48</f>
        <v>0</v>
      </c>
      <c r="I65" s="67">
        <f>'Gesamtenergie 2050 var.'!I26*'Energie pro Energieträger'!E$45</f>
        <v>1678.6710631836363</v>
      </c>
    </row>
    <row r="66" spans="3:9" x14ac:dyDescent="0.25">
      <c r="C66" s="9" t="str">
        <f t="shared" si="0"/>
        <v>Poland</v>
      </c>
      <c r="D66" s="9" t="str">
        <f t="shared" si="0"/>
        <v>Dabrowa Gornicza</v>
      </c>
      <c r="E66" s="63">
        <f>'Gesamtenergie 2050 var.'!E27*'Energie pro Energieträger'!D$47</f>
        <v>0</v>
      </c>
      <c r="F66" s="69">
        <f>'Gesamtenergie 2050 var.'!F27*'Energie pro Energieträger'!D$45</f>
        <v>674.85166828322008</v>
      </c>
      <c r="G66" s="64">
        <f>'Gesamtenergie 2050 var.'!G27*'Energie pro Energieträger'!E$46</f>
        <v>7835.1266511266494</v>
      </c>
      <c r="H66" s="68">
        <f>'Gesamtenergie 2050 var.'!H27*'Energie pro Energieträger'!E$48</f>
        <v>0</v>
      </c>
      <c r="I66" s="67">
        <f>'Gesamtenergie 2050 var.'!I27*'Energie pro Energieträger'!E$45</f>
        <v>1678.6710631836363</v>
      </c>
    </row>
    <row r="67" spans="3:9" x14ac:dyDescent="0.25">
      <c r="C67" s="9" t="str">
        <f t="shared" si="0"/>
        <v>Romania</v>
      </c>
      <c r="D67" s="9" t="str">
        <f t="shared" si="0"/>
        <v>Galati</v>
      </c>
      <c r="E67" s="63">
        <f>'Gesamtenergie 2050 var.'!E28*'Energie pro Energieträger'!D$47</f>
        <v>0</v>
      </c>
      <c r="F67" s="69">
        <f>'Gesamtenergie 2050 var.'!F28*'Energie pro Energieträger'!D$45</f>
        <v>507.68657613967014</v>
      </c>
      <c r="G67" s="64">
        <f>'Gesamtenergie 2050 var.'!G28*'Energie pro Energieträger'!E$46</f>
        <v>5894.3154623154605</v>
      </c>
      <c r="H67" s="68">
        <f>'Gesamtenergie 2050 var.'!H28*'Energie pro Energieträger'!E$48</f>
        <v>0</v>
      </c>
      <c r="I67" s="67">
        <f>'Gesamtenergie 2050 var.'!I28*'Energie pro Energieträger'!E$45</f>
        <v>1262.8534603766805</v>
      </c>
    </row>
    <row r="68" spans="3:9" x14ac:dyDescent="0.25">
      <c r="C68" s="9" t="str">
        <f t="shared" si="0"/>
        <v>Slovakia</v>
      </c>
      <c r="D68" s="9" t="str">
        <f t="shared" si="0"/>
        <v>Kosice</v>
      </c>
      <c r="E68" s="63">
        <f>'Gesamtenergie 2050 var.'!E29*'Energie pro Energieträger'!D$47</f>
        <v>0</v>
      </c>
      <c r="F68" s="69">
        <f>'Gesamtenergie 2050 var.'!F29*'Energie pro Energieträger'!D$45</f>
        <v>1114.4339476236662</v>
      </c>
      <c r="G68" s="64">
        <f>'Gesamtenergie 2050 var.'!G29*'Energie pro Energieträger'!E$46</f>
        <v>12938.741258741256</v>
      </c>
      <c r="H68" s="68">
        <f>'Gesamtenergie 2050 var.'!H29*'Energie pro Energieträger'!E$48</f>
        <v>0</v>
      </c>
      <c r="I68" s="67">
        <f>'Gesamtenergie 2050 var.'!I29*'Energie pro Energieträger'!E$45</f>
        <v>2772.1173520463717</v>
      </c>
    </row>
    <row r="69" spans="3:9" x14ac:dyDescent="0.25">
      <c r="C69" s="9" t="str">
        <f t="shared" si="0"/>
        <v>Spain</v>
      </c>
      <c r="D69" s="9" t="str">
        <f t="shared" si="0"/>
        <v>Gijon</v>
      </c>
      <c r="E69" s="63">
        <f>'Gesamtenergie 2050 var.'!E30*'Energie pro Energieträger'!D$47</f>
        <v>0</v>
      </c>
      <c r="F69" s="69">
        <f>'Gesamtenergie 2050 var.'!F30*'Energie pro Energieträger'!D$45</f>
        <v>588.17347235693489</v>
      </c>
      <c r="G69" s="64">
        <f>'Gesamtenergie 2050 var.'!G30*'Energie pro Energieträger'!E$46</f>
        <v>6828.7801087801072</v>
      </c>
      <c r="H69" s="68">
        <f>'Gesamtenergie 2050 var.'!H30*'Energie pro Energieträger'!E$48</f>
        <v>0</v>
      </c>
      <c r="I69" s="67">
        <f>'Gesamtenergie 2050 var.'!I30*'Energie pro Energieträger'!E$45</f>
        <v>1463.061935802252</v>
      </c>
    </row>
    <row r="70" spans="3:9" x14ac:dyDescent="0.25">
      <c r="C70" s="9" t="str">
        <f t="shared" si="0"/>
        <v>Spain</v>
      </c>
      <c r="D70" s="9" t="str">
        <f t="shared" si="0"/>
        <v>Aviles</v>
      </c>
      <c r="E70" s="63">
        <f>'Gesamtenergie 2050 var.'!E31*'Energie pro Energieträger'!D$47</f>
        <v>0</v>
      </c>
      <c r="F70" s="69">
        <f>'Gesamtenergie 2050 var.'!F31*'Energie pro Energieträger'!D$45</f>
        <v>588.17347235693489</v>
      </c>
      <c r="G70" s="64">
        <f>'Gesamtenergie 2050 var.'!G31*'Energie pro Energieträger'!E$46</f>
        <v>6828.7801087801072</v>
      </c>
      <c r="H70" s="68">
        <f>'Gesamtenergie 2050 var.'!H31*'Energie pro Energieträger'!E$48</f>
        <v>0</v>
      </c>
      <c r="I70" s="67">
        <f>'Gesamtenergie 2050 var.'!I31*'Energie pro Energieträger'!E$45</f>
        <v>1463.061935802252</v>
      </c>
    </row>
    <row r="71" spans="3:9" x14ac:dyDescent="0.25">
      <c r="C71" s="9" t="str">
        <f t="shared" si="0"/>
        <v>Sweden</v>
      </c>
      <c r="D71" s="9" t="str">
        <f t="shared" si="0"/>
        <v>Lulea</v>
      </c>
      <c r="E71" s="63">
        <f>'Gesamtenergie 2050 var.'!E32*'Energie pro Energieträger'!D$47</f>
        <v>0</v>
      </c>
      <c r="F71" s="69">
        <f>'Gesamtenergie 2050 var.'!F32*'Energie pro Energieträger'!D$45</f>
        <v>569.59957322987384</v>
      </c>
      <c r="G71" s="64">
        <f>'Gesamtenergie 2050 var.'!G32*'Energie pro Energieträger'!E$46</f>
        <v>6613.1344211344194</v>
      </c>
      <c r="H71" s="68">
        <f>'Gesamtenergie 2050 var.'!H32*'Energie pro Energieträger'!E$48</f>
        <v>0</v>
      </c>
      <c r="I71" s="67">
        <f>'Gesamtenergie 2050 var.'!I32*'Energie pro Energieträger'!E$45</f>
        <v>1416.8599799348124</v>
      </c>
    </row>
    <row r="72" spans="3:9" x14ac:dyDescent="0.25">
      <c r="C72" s="9" t="str">
        <f t="shared" si="0"/>
        <v>Sweden</v>
      </c>
      <c r="D72" s="9" t="str">
        <f t="shared" si="0"/>
        <v>Oxeloesund</v>
      </c>
      <c r="E72" s="63">
        <f>'Gesamtenergie 2050 var.'!E33*'Energie pro Energieträger'!D$47</f>
        <v>0</v>
      </c>
      <c r="F72" s="69">
        <f>'Gesamtenergie 2050 var.'!F33*'Energie pro Energieträger'!D$45</f>
        <v>371.4779825412221</v>
      </c>
      <c r="G72" s="64">
        <f>'Gesamtenergie 2050 var.'!G33*'Energie pro Energieträger'!E$46</f>
        <v>4312.9137529137524</v>
      </c>
      <c r="H72" s="68">
        <f>'Gesamtenergie 2050 var.'!H33*'Energie pro Energieträger'!E$48</f>
        <v>0</v>
      </c>
      <c r="I72" s="67">
        <f>'Gesamtenergie 2050 var.'!I33*'Energie pro Energieträger'!E$45</f>
        <v>924.03911734879057</v>
      </c>
    </row>
    <row r="73" spans="3:9" x14ac:dyDescent="0.25">
      <c r="C73" s="9" t="str">
        <f t="shared" si="0"/>
        <v>United Kingdom</v>
      </c>
      <c r="D73" s="9" t="str">
        <f t="shared" si="0"/>
        <v>Port Talbot</v>
      </c>
      <c r="E73" s="63">
        <f>'Gesamtenergie 2050 var.'!E34*'Energie pro Energieträger'!D$47</f>
        <v>0</v>
      </c>
      <c r="F73" s="69">
        <f>'Gesamtenergie 2050 var.'!F34*'Energie pro Energieträger'!D$45</f>
        <v>937.36277594568389</v>
      </c>
      <c r="G73" s="64">
        <f>'Gesamtenergie 2050 var.'!G34*'Energie pro Energieträger'!E$46</f>
        <v>10882.919036519035</v>
      </c>
      <c r="H73" s="68">
        <f>'Gesamtenergie 2050 var.'!H34*'Energie pro Energieträger'!E$48</f>
        <v>0</v>
      </c>
      <c r="I73" s="67">
        <f>'Gesamtenergie 2050 var.'!I34*'Energie pro Energieträger'!E$45</f>
        <v>2331.6587061101154</v>
      </c>
    </row>
    <row r="74" spans="3:9" x14ac:dyDescent="0.25">
      <c r="C74" s="9" t="str">
        <f t="shared" si="0"/>
        <v>United Kingdom</v>
      </c>
      <c r="D74" s="9" t="str">
        <f t="shared" si="0"/>
        <v>Scunthorpe</v>
      </c>
      <c r="E74" s="63">
        <f>'Gesamtenergie 2050 var.'!E35*'Energie pro Energieträger'!D$47</f>
        <v>0</v>
      </c>
      <c r="F74" s="69">
        <f>'Gesamtenergie 2050 var.'!F35*'Energie pro Energieträger'!D$45</f>
        <v>693.42556741028125</v>
      </c>
      <c r="G74" s="64">
        <f>'Gesamtenergie 2050 var.'!G35*'Energie pro Energieträger'!E$46</f>
        <v>8050.7723387723372</v>
      </c>
      <c r="H74" s="68">
        <f>'Gesamtenergie 2050 var.'!H35*'Energie pro Energieträger'!E$48</f>
        <v>0</v>
      </c>
      <c r="I74" s="67">
        <f>'Gesamtenergie 2050 var.'!I35*'Energie pro Energieträger'!E$45</f>
        <v>1724.873019051076</v>
      </c>
    </row>
    <row r="81" spans="3:9" ht="41.25" customHeight="1" x14ac:dyDescent="0.35">
      <c r="C81" s="92" t="s">
        <v>203</v>
      </c>
      <c r="D81" s="92"/>
      <c r="E81" s="92"/>
      <c r="F81" s="92"/>
      <c r="G81" s="92"/>
      <c r="H81" s="92"/>
      <c r="I81" s="92"/>
    </row>
    <row r="83" spans="3:9" ht="15.75" x14ac:dyDescent="0.25">
      <c r="E83" s="100" t="s">
        <v>47</v>
      </c>
      <c r="F83" s="100"/>
      <c r="G83" s="100" t="s">
        <v>43</v>
      </c>
      <c r="H83" s="100"/>
      <c r="I83" s="100"/>
    </row>
    <row r="84" spans="3:9" x14ac:dyDescent="0.25">
      <c r="C84" s="17" t="s">
        <v>123</v>
      </c>
      <c r="D84" s="17" t="s">
        <v>124</v>
      </c>
      <c r="E84" s="84" t="str">
        <f>Studienliste!$F$17</f>
        <v>ISI-05 13</v>
      </c>
      <c r="F84" s="85" t="s">
        <v>51</v>
      </c>
      <c r="G84" s="86" t="str">
        <f>Studienliste!$F$10</f>
        <v>OTTO-01 17</v>
      </c>
      <c r="H84" s="87" t="str">
        <f>Studienliste!$F$8</f>
        <v>TUD-02 20</v>
      </c>
      <c r="I84" s="88" t="str">
        <f>F84</f>
        <v>anderes Projekt</v>
      </c>
    </row>
    <row r="85" spans="3:9" x14ac:dyDescent="0.25">
      <c r="C85" s="9" t="str">
        <f>C46</f>
        <v>Austria</v>
      </c>
      <c r="D85" s="9" t="str">
        <f>D46</f>
        <v>Donawitz</v>
      </c>
      <c r="E85" s="63">
        <f>'Gesamtenergie 2050 var.'!E7*'Energie pro Energieträger'!D$51</f>
        <v>26874.659777777775</v>
      </c>
      <c r="F85" s="69">
        <f>'Gesamtenergie 2050 var.'!F7*'Energie pro Energieträger'!D$49</f>
        <v>32767.247333333333</v>
      </c>
      <c r="G85" s="64">
        <f>'Gesamtenergie 2050 var.'!G7*'Energie pro Energieträger'!E$50</f>
        <v>26293.617777777774</v>
      </c>
      <c r="H85" s="68">
        <f>'Gesamtenergie 2050 var.'!H7*'Energie pro Energieträger'!E$52</f>
        <v>20459.721333333335</v>
      </c>
      <c r="I85" s="67">
        <f>'Gesamtenergie 2050 var.'!I7*'Energie pro Energieträger'!E$49</f>
        <v>18394.446345679011</v>
      </c>
    </row>
    <row r="86" spans="3:9" x14ac:dyDescent="0.25">
      <c r="C86" s="9" t="str">
        <f t="shared" ref="C86:D113" si="1">C47</f>
        <v>Austria</v>
      </c>
      <c r="D86" s="9" t="str">
        <f t="shared" si="1"/>
        <v>Linz</v>
      </c>
      <c r="E86" s="63">
        <f>'Gesamtenergie 2050 var.'!E8*'Energie pro Energieträger'!D$51</f>
        <v>26874.659777777775</v>
      </c>
      <c r="F86" s="69">
        <f>'Gesamtenergie 2050 var.'!F8*'Energie pro Energieträger'!D$49</f>
        <v>32767.247333333333</v>
      </c>
      <c r="G86" s="64">
        <f>'Gesamtenergie 2050 var.'!G8*'Energie pro Energieträger'!E$50</f>
        <v>26293.617777777774</v>
      </c>
      <c r="H86" s="68">
        <f>'Gesamtenergie 2050 var.'!H8*'Energie pro Energieträger'!E$52</f>
        <v>20459.721333333335</v>
      </c>
      <c r="I86" s="67">
        <f>'Gesamtenergie 2050 var.'!I8*'Energie pro Energieträger'!E$49</f>
        <v>18394.446345679011</v>
      </c>
    </row>
    <row r="87" spans="3:9" x14ac:dyDescent="0.25">
      <c r="C87" s="9" t="str">
        <f t="shared" si="1"/>
        <v>Belgium</v>
      </c>
      <c r="D87" s="9" t="str">
        <f t="shared" si="1"/>
        <v>Ghent</v>
      </c>
      <c r="E87" s="63">
        <f>'Gesamtenergie 2050 var.'!E9*'Energie pro Energieträger'!D$51</f>
        <v>38819.744444444441</v>
      </c>
      <c r="F87" s="69">
        <f>'Gesamtenergie 2050 var.'!F9*'Energie pro Energieträger'!D$49</f>
        <v>47331.433333333334</v>
      </c>
      <c r="G87" s="64">
        <f>'Gesamtenergie 2050 var.'!G9*'Energie pro Energieträger'!E$50</f>
        <v>37980.444444444438</v>
      </c>
      <c r="H87" s="68">
        <f>'Gesamtenergie 2050 var.'!H9*'Energie pro Energieträger'!E$52</f>
        <v>29553.533333333336</v>
      </c>
      <c r="I87" s="67">
        <f>'Gesamtenergie 2050 var.'!I9*'Energie pro Energieträger'!E$49</f>
        <v>26570.297530864194</v>
      </c>
    </row>
    <row r="88" spans="3:9" x14ac:dyDescent="0.25">
      <c r="C88" s="9" t="str">
        <f t="shared" si="1"/>
        <v>Czech Republic</v>
      </c>
      <c r="D88" s="9" t="str">
        <f t="shared" si="1"/>
        <v>Trinec</v>
      </c>
      <c r="E88" s="63">
        <f>'Gesamtenergie 2050 var.'!E10*'Energie pro Energieträger'!D$51</f>
        <v>18398.421999999999</v>
      </c>
      <c r="F88" s="69">
        <f>'Gesamtenergie 2050 var.'!F10*'Energie pro Energieträger'!D$49</f>
        <v>22432.494000000002</v>
      </c>
      <c r="G88" s="64">
        <f>'Gesamtenergie 2050 var.'!G10*'Energie pro Energieträger'!E$50</f>
        <v>18000.64</v>
      </c>
      <c r="H88" s="68">
        <f>'Gesamtenergie 2050 var.'!H10*'Energie pro Energieträger'!E$52</f>
        <v>14006.748</v>
      </c>
      <c r="I88" s="67">
        <f>'Gesamtenergie 2050 var.'!I10*'Energie pro Energieträger'!E$49</f>
        <v>12592.858444444444</v>
      </c>
    </row>
    <row r="89" spans="3:9" x14ac:dyDescent="0.25">
      <c r="C89" s="9" t="str">
        <f t="shared" si="1"/>
        <v>Finland</v>
      </c>
      <c r="D89" s="9" t="str">
        <f t="shared" si="1"/>
        <v>Raahe</v>
      </c>
      <c r="E89" s="63">
        <f>'Gesamtenergie 2050 var.'!E11*'Energie pro Energieträger'!D$51</f>
        <v>18519.511111111111</v>
      </c>
      <c r="F89" s="69">
        <f>'Gesamtenergie 2050 var.'!F11*'Energie pro Energieträger'!D$49</f>
        <v>22580.133333333335</v>
      </c>
      <c r="G89" s="64">
        <f>'Gesamtenergie 2050 var.'!G11*'Energie pro Energieträger'!E$50</f>
        <v>18119.111111111109</v>
      </c>
      <c r="H89" s="68">
        <f>'Gesamtenergie 2050 var.'!H11*'Energie pro Energieträger'!E$52</f>
        <v>14098.933333333334</v>
      </c>
      <c r="I89" s="67">
        <f>'Gesamtenergie 2050 var.'!I11*'Energie pro Energieträger'!E$49</f>
        <v>12675.738271604938</v>
      </c>
    </row>
    <row r="90" spans="3:9" x14ac:dyDescent="0.25">
      <c r="C90" s="9" t="str">
        <f t="shared" si="1"/>
        <v>France</v>
      </c>
      <c r="D90" s="9" t="str">
        <f t="shared" si="1"/>
        <v>Fos-Sur-Mer</v>
      </c>
      <c r="E90" s="63">
        <f>'Gesamtenergie 2050 var.'!E12*'Energie pro Energieträger'!D$51</f>
        <v>26710.833333333332</v>
      </c>
      <c r="F90" s="69">
        <f>'Gesamtenergie 2050 var.'!F12*'Energie pro Energieträger'!D$49</f>
        <v>32567.5</v>
      </c>
      <c r="G90" s="64">
        <f>'Gesamtenergie 2050 var.'!G12*'Energie pro Energieträger'!E$50</f>
        <v>26133.333333333332</v>
      </c>
      <c r="H90" s="68">
        <f>'Gesamtenergie 2050 var.'!H12*'Energie pro Energieträger'!E$52</f>
        <v>20335</v>
      </c>
      <c r="I90" s="67">
        <f>'Gesamtenergie 2050 var.'!I12*'Energie pro Energieträger'!E$49</f>
        <v>18282.314814814814</v>
      </c>
    </row>
    <row r="91" spans="3:9" x14ac:dyDescent="0.25">
      <c r="C91" s="9" t="str">
        <f t="shared" si="1"/>
        <v>France</v>
      </c>
      <c r="D91" s="9" t="str">
        <f t="shared" si="1"/>
        <v>Dunkerque</v>
      </c>
      <c r="E91" s="63">
        <f>'Gesamtenergie 2050 var.'!E13*'Energie pro Energieträger'!D$51</f>
        <v>48791.788888888885</v>
      </c>
      <c r="F91" s="69">
        <f>'Gesamtenergie 2050 var.'!F13*'Energie pro Energieträger'!D$49</f>
        <v>59489.966666666674</v>
      </c>
      <c r="G91" s="64">
        <f>'Gesamtenergie 2050 var.'!G13*'Energie pro Energieträger'!E$50</f>
        <v>47736.888888888883</v>
      </c>
      <c r="H91" s="68">
        <f>'Gesamtenergie 2050 var.'!H13*'Energie pro Energieträger'!E$52</f>
        <v>37145.26666666667</v>
      </c>
      <c r="I91" s="67">
        <f>'Gesamtenergie 2050 var.'!I13*'Energie pro Energieträger'!E$49</f>
        <v>33395.695061728395</v>
      </c>
    </row>
    <row r="92" spans="3:9" x14ac:dyDescent="0.25">
      <c r="C92" s="9" t="str">
        <f t="shared" si="1"/>
        <v>Germany</v>
      </c>
      <c r="D92" s="9" t="str">
        <f t="shared" si="1"/>
        <v>Bremen</v>
      </c>
      <c r="E92" s="63">
        <f>'Gesamtenergie 2050 var.'!E14*'Energie pro Energieträger'!D$51</f>
        <v>23505.533333333333</v>
      </c>
      <c r="F92" s="69">
        <f>'Gesamtenergie 2050 var.'!F14*'Energie pro Energieträger'!D$49</f>
        <v>28659.4</v>
      </c>
      <c r="G92" s="64">
        <f>'Gesamtenergie 2050 var.'!G14*'Energie pro Energieträger'!E$50</f>
        <v>22997.333333333332</v>
      </c>
      <c r="H92" s="68">
        <f>'Gesamtenergie 2050 var.'!H14*'Energie pro Energieträger'!E$52</f>
        <v>17894.800000000003</v>
      </c>
      <c r="I92" s="67">
        <f>'Gesamtenergie 2050 var.'!I14*'Energie pro Energieträger'!E$49</f>
        <v>16088.437037037036</v>
      </c>
    </row>
    <row r="93" spans="3:9" x14ac:dyDescent="0.25">
      <c r="C93" s="9" t="str">
        <f t="shared" si="1"/>
        <v>Germany</v>
      </c>
      <c r="D93" s="9" t="str">
        <f t="shared" si="1"/>
        <v>Voelklingen</v>
      </c>
      <c r="E93" s="63">
        <f>'Gesamtenergie 2050 var.'!E15*'Energie pro Energieträger'!D$51</f>
        <v>19815.876888888888</v>
      </c>
      <c r="F93" s="69">
        <f>'Gesamtenergie 2050 var.'!F15*'Energie pro Energieträger'!D$49</f>
        <v>24160.742666666669</v>
      </c>
      <c r="G93" s="64">
        <f>'Gesamtenergie 2050 var.'!G15*'Energie pro Energieträger'!E$50</f>
        <v>19387.448888888888</v>
      </c>
      <c r="H93" s="68">
        <f>'Gesamtenergie 2050 var.'!H15*'Energie pro Energieträger'!E$52</f>
        <v>15085.858666666667</v>
      </c>
      <c r="I93" s="67">
        <f>'Gesamtenergie 2050 var.'!I15*'Energie pro Energieträger'!E$49</f>
        <v>13563.039950617283</v>
      </c>
    </row>
    <row r="94" spans="3:9" x14ac:dyDescent="0.25">
      <c r="C94" s="9" t="str">
        <f t="shared" si="1"/>
        <v>Germany</v>
      </c>
      <c r="D94" s="9" t="str">
        <f t="shared" si="1"/>
        <v>Eisenhuettenstadt</v>
      </c>
      <c r="E94" s="63">
        <f>'Gesamtenergie 2050 var.'!E16*'Energie pro Energieträger'!D$51</f>
        <v>15314.21111111111</v>
      </c>
      <c r="F94" s="69">
        <f>'Gesamtenergie 2050 var.'!F16*'Energie pro Energieträger'!D$49</f>
        <v>18672.033333333336</v>
      </c>
      <c r="G94" s="64">
        <f>'Gesamtenergie 2050 var.'!G16*'Energie pro Energieträger'!E$50</f>
        <v>14983.111111111108</v>
      </c>
      <c r="H94" s="68">
        <f>'Gesamtenergie 2050 var.'!H16*'Energie pro Energieträger'!E$52</f>
        <v>11658.733333333334</v>
      </c>
      <c r="I94" s="67">
        <f>'Gesamtenergie 2050 var.'!I16*'Energie pro Energieträger'!E$49</f>
        <v>10481.86049382716</v>
      </c>
    </row>
    <row r="95" spans="3:9" x14ac:dyDescent="0.25">
      <c r="C95" s="9" t="str">
        <f t="shared" si="1"/>
        <v>Germany</v>
      </c>
      <c r="D95" s="9" t="str">
        <f t="shared" si="1"/>
        <v>Duisburg-Huckingen</v>
      </c>
      <c r="E95" s="63">
        <f>'Gesamtenergie 2050 var.'!E17*'Energie pro Energieträger'!D$51</f>
        <v>35614.444444444445</v>
      </c>
      <c r="F95" s="69">
        <f>'Gesamtenergie 2050 var.'!F17*'Energie pro Energieträger'!D$49</f>
        <v>43423.333333333336</v>
      </c>
      <c r="G95" s="64">
        <f>'Gesamtenergie 2050 var.'!G17*'Energie pro Energieträger'!E$50</f>
        <v>34844.444444444438</v>
      </c>
      <c r="H95" s="68">
        <f>'Gesamtenergie 2050 var.'!H17*'Energie pro Energieträger'!E$52</f>
        <v>27113.333333333332</v>
      </c>
      <c r="I95" s="67">
        <f>'Gesamtenergie 2050 var.'!I17*'Energie pro Energieträger'!E$49</f>
        <v>24376.419753086418</v>
      </c>
    </row>
    <row r="96" spans="3:9" x14ac:dyDescent="0.25">
      <c r="C96" s="9" t="str">
        <f t="shared" si="1"/>
        <v>Germany</v>
      </c>
      <c r="D96" s="9" t="str">
        <f t="shared" si="1"/>
        <v>Duisburg-Beeckerwerth</v>
      </c>
      <c r="E96" s="63">
        <f>'Gesamtenergie 2050 var.'!E18*'Energie pro Energieträger'!D$51</f>
        <v>42737.333333333336</v>
      </c>
      <c r="F96" s="69">
        <f>'Gesamtenergie 2050 var.'!F18*'Energie pro Energieträger'!D$49</f>
        <v>52108</v>
      </c>
      <c r="G96" s="64">
        <f>'Gesamtenergie 2050 var.'!G18*'Energie pro Energieträger'!E$50</f>
        <v>41813.333333333328</v>
      </c>
      <c r="H96" s="68">
        <f>'Gesamtenergie 2050 var.'!H18*'Energie pro Energieträger'!E$52</f>
        <v>32536</v>
      </c>
      <c r="I96" s="67">
        <f>'Gesamtenergie 2050 var.'!I18*'Energie pro Energieträger'!E$49</f>
        <v>29251.703703703701</v>
      </c>
    </row>
    <row r="97" spans="3:9" x14ac:dyDescent="0.25">
      <c r="C97" s="9" t="str">
        <f t="shared" si="1"/>
        <v>Germany</v>
      </c>
      <c r="D97" s="9" t="str">
        <f t="shared" si="1"/>
        <v>Salzgitter</v>
      </c>
      <c r="E97" s="63">
        <f>'Gesamtenergie 2050 var.'!E19*'Energie pro Energieträger'!D$51</f>
        <v>32765.288888888885</v>
      </c>
      <c r="F97" s="69">
        <f>'Gesamtenergie 2050 var.'!F19*'Energie pro Energieträger'!D$49</f>
        <v>39949.466666666667</v>
      </c>
      <c r="G97" s="64">
        <f>'Gesamtenergie 2050 var.'!G19*'Energie pro Energieträger'!E$50</f>
        <v>32056.888888888883</v>
      </c>
      <c r="H97" s="68">
        <f>'Gesamtenergie 2050 var.'!H19*'Energie pro Energieträger'!E$52</f>
        <v>24944.266666666666</v>
      </c>
      <c r="I97" s="67">
        <f>'Gesamtenergie 2050 var.'!I19*'Energie pro Energieträger'!E$49</f>
        <v>22426.306172839504</v>
      </c>
    </row>
    <row r="98" spans="3:9" x14ac:dyDescent="0.25">
      <c r="C98" s="9" t="str">
        <f t="shared" si="1"/>
        <v>Germany</v>
      </c>
      <c r="D98" s="9" t="str">
        <f t="shared" si="1"/>
        <v>Dillingen</v>
      </c>
      <c r="E98" s="63">
        <f>'Gesamtenergie 2050 var.'!E20*'Energie pro Energieträger'!D$51</f>
        <v>16624.822666666663</v>
      </c>
      <c r="F98" s="69">
        <f>'Gesamtenergie 2050 var.'!F20*'Energie pro Energieträger'!D$49</f>
        <v>20270.011999999999</v>
      </c>
      <c r="G98" s="64">
        <f>'Gesamtenergie 2050 var.'!G20*'Energie pro Energieträger'!E$50</f>
        <v>16265.386666666667</v>
      </c>
      <c r="H98" s="68">
        <f>'Gesamtenergie 2050 var.'!H20*'Energie pro Energieträger'!E$52</f>
        <v>12656.504000000001</v>
      </c>
      <c r="I98" s="67">
        <f>'Gesamtenergie 2050 var.'!I20*'Energie pro Energieträger'!E$49</f>
        <v>11378.91274074074</v>
      </c>
    </row>
    <row r="99" spans="3:9" x14ac:dyDescent="0.25">
      <c r="C99" s="9" t="str">
        <f t="shared" si="1"/>
        <v>Germany</v>
      </c>
      <c r="D99" s="9" t="str">
        <f t="shared" si="1"/>
        <v>Duisburg</v>
      </c>
      <c r="E99" s="63">
        <f>'Gesamtenergie 2050 var.'!E21*'Energie pro Energieträger'!D$51</f>
        <v>7977.6355555555547</v>
      </c>
      <c r="F99" s="69">
        <f>'Gesamtenergie 2050 var.'!F21*'Energie pro Energieträger'!D$49</f>
        <v>9726.8266666666677</v>
      </c>
      <c r="G99" s="64">
        <f>'Gesamtenergie 2050 var.'!G21*'Energie pro Energieträger'!E$50</f>
        <v>7805.1555555555551</v>
      </c>
      <c r="H99" s="68">
        <f>'Gesamtenergie 2050 var.'!H21*'Energie pro Energieträger'!E$52</f>
        <v>6073.3866666666672</v>
      </c>
      <c r="I99" s="67">
        <f>'Gesamtenergie 2050 var.'!I21*'Energie pro Energieträger'!E$49</f>
        <v>5460.318024691358</v>
      </c>
    </row>
    <row r="100" spans="3:9" x14ac:dyDescent="0.25">
      <c r="C100" s="9" t="str">
        <f t="shared" si="1"/>
        <v>Germany</v>
      </c>
      <c r="D100" s="9" t="str">
        <f t="shared" si="1"/>
        <v>Duisburg-Bruckhausen</v>
      </c>
      <c r="E100" s="63">
        <f>'Gesamtenergie 2050 var.'!E22*'Energie pro Energieträger'!D$51</f>
        <v>42737.333333333336</v>
      </c>
      <c r="F100" s="69">
        <f>'Gesamtenergie 2050 var.'!F22*'Energie pro Energieträger'!D$49</f>
        <v>52108</v>
      </c>
      <c r="G100" s="64">
        <f>'Gesamtenergie 2050 var.'!G22*'Energie pro Energieträger'!E$50</f>
        <v>41813.333333333328</v>
      </c>
      <c r="H100" s="68">
        <f>'Gesamtenergie 2050 var.'!H22*'Energie pro Energieträger'!E$52</f>
        <v>32536</v>
      </c>
      <c r="I100" s="67">
        <f>'Gesamtenergie 2050 var.'!I22*'Energie pro Energieträger'!E$49</f>
        <v>29251.703703703701</v>
      </c>
    </row>
    <row r="101" spans="3:9" x14ac:dyDescent="0.25">
      <c r="C101" s="9" t="str">
        <f t="shared" si="1"/>
        <v>Hungaria</v>
      </c>
      <c r="D101" s="9" t="str">
        <f t="shared" si="1"/>
        <v>Dunauijvaros</v>
      </c>
      <c r="E101" s="63">
        <f>'Gesamtenergie 2050 var.'!E23*'Energie pro Energieträger'!D$51</f>
        <v>11396.622222222222</v>
      </c>
      <c r="F101" s="69">
        <f>'Gesamtenergie 2050 var.'!F23*'Energie pro Energieträger'!D$49</f>
        <v>13895.466666666669</v>
      </c>
      <c r="G101" s="64">
        <f>'Gesamtenergie 2050 var.'!G23*'Energie pro Energieträger'!E$50</f>
        <v>11150.222222222221</v>
      </c>
      <c r="H101" s="68">
        <f>'Gesamtenergie 2050 var.'!H23*'Energie pro Energieträger'!E$52</f>
        <v>8676.2666666666682</v>
      </c>
      <c r="I101" s="67">
        <f>'Gesamtenergie 2050 var.'!I23*'Energie pro Energieträger'!E$49</f>
        <v>7800.4543209876538</v>
      </c>
    </row>
    <row r="102" spans="3:9" x14ac:dyDescent="0.25">
      <c r="C102" s="9" t="str">
        <f t="shared" si="1"/>
        <v>Italy</v>
      </c>
      <c r="D102" s="9" t="str">
        <f t="shared" si="1"/>
        <v>Taranto</v>
      </c>
      <c r="E102" s="63">
        <f>'Gesamtenergie 2050 var.'!E24*'Energie pro Energieträger'!D$51</f>
        <v>60544.555555555555</v>
      </c>
      <c r="F102" s="69">
        <f>'Gesamtenergie 2050 var.'!F24*'Energie pro Energieträger'!D$49</f>
        <v>73819.666666666672</v>
      </c>
      <c r="G102" s="64">
        <f>'Gesamtenergie 2050 var.'!G24*'Energie pro Energieträger'!E$50</f>
        <v>59235.555555555547</v>
      </c>
      <c r="H102" s="68">
        <f>'Gesamtenergie 2050 var.'!H24*'Energie pro Energieträger'!E$52</f>
        <v>46092.666666666664</v>
      </c>
      <c r="I102" s="67">
        <f>'Gesamtenergie 2050 var.'!I24*'Energie pro Energieträger'!E$49</f>
        <v>41439.91358024691</v>
      </c>
    </row>
    <row r="103" spans="3:9" x14ac:dyDescent="0.25">
      <c r="C103" s="9" t="str">
        <f t="shared" si="1"/>
        <v>Netherlands</v>
      </c>
      <c r="D103" s="9" t="str">
        <f t="shared" si="1"/>
        <v>Ijmuiden</v>
      </c>
      <c r="E103" s="63">
        <f>'Gesamtenergie 2050 var.'!E25*'Energie pro Energieträger'!D$51</f>
        <v>48542.487777777773</v>
      </c>
      <c r="F103" s="69">
        <f>'Gesamtenergie 2050 var.'!F25*'Energie pro Energieträger'!D$49</f>
        <v>59186.003333333341</v>
      </c>
      <c r="G103" s="64">
        <f>'Gesamtenergie 2050 var.'!G25*'Energie pro Energieträger'!E$50</f>
        <v>47492.977777777771</v>
      </c>
      <c r="H103" s="68">
        <f>'Gesamtenergie 2050 var.'!H25*'Energie pro Energieträger'!E$52</f>
        <v>36955.473333333335</v>
      </c>
      <c r="I103" s="67">
        <f>'Gesamtenergie 2050 var.'!I25*'Energie pro Energieträger'!E$49</f>
        <v>33225.060123456788</v>
      </c>
    </row>
    <row r="104" spans="3:9" x14ac:dyDescent="0.25">
      <c r="C104" s="9" t="str">
        <f t="shared" si="1"/>
        <v>Poland</v>
      </c>
      <c r="D104" s="9" t="str">
        <f t="shared" si="1"/>
        <v>Krakow</v>
      </c>
      <c r="E104" s="63">
        <f>'Gesamtenergie 2050 var.'!E26*'Energie pro Energieträger'!D$51</f>
        <v>19409.87222222222</v>
      </c>
      <c r="F104" s="69">
        <f>'Gesamtenergie 2050 var.'!F26*'Energie pro Energieträger'!D$49</f>
        <v>23665.716666666667</v>
      </c>
      <c r="G104" s="64">
        <f>'Gesamtenergie 2050 var.'!G26*'Energie pro Energieträger'!E$50</f>
        <v>18990.222222222219</v>
      </c>
      <c r="H104" s="68">
        <f>'Gesamtenergie 2050 var.'!H26*'Energie pro Energieträger'!E$52</f>
        <v>14776.766666666668</v>
      </c>
      <c r="I104" s="67">
        <f>'Gesamtenergie 2050 var.'!I26*'Energie pro Energieträger'!E$49</f>
        <v>13285.148765432097</v>
      </c>
    </row>
    <row r="105" spans="3:9" x14ac:dyDescent="0.25">
      <c r="C105" s="9" t="str">
        <f t="shared" si="1"/>
        <v>Poland</v>
      </c>
      <c r="D105" s="9" t="str">
        <f t="shared" si="1"/>
        <v>Dabrowa Gornicza</v>
      </c>
      <c r="E105" s="63">
        <f>'Gesamtenergie 2050 var.'!E27*'Energie pro Energieträger'!D$51</f>
        <v>19409.87222222222</v>
      </c>
      <c r="F105" s="69">
        <f>'Gesamtenergie 2050 var.'!F27*'Energie pro Energieträger'!D$49</f>
        <v>23665.716666666667</v>
      </c>
      <c r="G105" s="64">
        <f>'Gesamtenergie 2050 var.'!G27*'Energie pro Energieträger'!E$50</f>
        <v>18990.222222222219</v>
      </c>
      <c r="H105" s="68">
        <f>'Gesamtenergie 2050 var.'!H27*'Energie pro Energieträger'!E$52</f>
        <v>14776.766666666668</v>
      </c>
      <c r="I105" s="67">
        <f>'Gesamtenergie 2050 var.'!I27*'Energie pro Energieträger'!E$49</f>
        <v>13285.148765432097</v>
      </c>
    </row>
    <row r="106" spans="3:9" x14ac:dyDescent="0.25">
      <c r="C106" s="9" t="str">
        <f t="shared" si="1"/>
        <v>Romania</v>
      </c>
      <c r="D106" s="9" t="str">
        <f t="shared" si="1"/>
        <v>Galati</v>
      </c>
      <c r="E106" s="63">
        <f>'Gesamtenergie 2050 var.'!E28*'Energie pro Energieträger'!D$51</f>
        <v>14601.922222222222</v>
      </c>
      <c r="F106" s="69">
        <f>'Gesamtenergie 2050 var.'!F28*'Energie pro Energieträger'!D$49</f>
        <v>17803.566666666666</v>
      </c>
      <c r="G106" s="64">
        <f>'Gesamtenergie 2050 var.'!G28*'Energie pro Energieträger'!E$50</f>
        <v>14286.222222222219</v>
      </c>
      <c r="H106" s="68">
        <f>'Gesamtenergie 2050 var.'!H28*'Energie pro Energieträger'!E$52</f>
        <v>11116.466666666667</v>
      </c>
      <c r="I106" s="67">
        <f>'Gesamtenergie 2050 var.'!I28*'Energie pro Energieträger'!E$49</f>
        <v>9994.3320987654315</v>
      </c>
    </row>
    <row r="107" spans="3:9" x14ac:dyDescent="0.25">
      <c r="C107" s="9" t="str">
        <f t="shared" si="1"/>
        <v>Slovakia</v>
      </c>
      <c r="D107" s="9" t="str">
        <f t="shared" si="1"/>
        <v>Kosice</v>
      </c>
      <c r="E107" s="63">
        <f>'Gesamtenergie 2050 var.'!E29*'Energie pro Energieträger'!D$51</f>
        <v>32053</v>
      </c>
      <c r="F107" s="69">
        <f>'Gesamtenergie 2050 var.'!F29*'Energie pro Energieträger'!D$49</f>
        <v>39081</v>
      </c>
      <c r="G107" s="64">
        <f>'Gesamtenergie 2050 var.'!G29*'Energie pro Energieträger'!E$50</f>
        <v>31359.999999999996</v>
      </c>
      <c r="H107" s="68">
        <f>'Gesamtenergie 2050 var.'!H29*'Energie pro Energieträger'!E$52</f>
        <v>24402.000000000004</v>
      </c>
      <c r="I107" s="67">
        <f>'Gesamtenergie 2050 var.'!I29*'Energie pro Energieträger'!E$49</f>
        <v>21938.777777777774</v>
      </c>
    </row>
    <row r="108" spans="3:9" x14ac:dyDescent="0.25">
      <c r="C108" s="9" t="str">
        <f t="shared" si="1"/>
        <v>Spain</v>
      </c>
      <c r="D108" s="9" t="str">
        <f t="shared" si="1"/>
        <v>Gijon</v>
      </c>
      <c r="E108" s="63">
        <f>'Gesamtenergie 2050 var.'!E30*'Energie pro Energieträger'!D$51</f>
        <v>16916.861111111113</v>
      </c>
      <c r="F108" s="69">
        <f>'Gesamtenergie 2050 var.'!F30*'Energie pro Energieträger'!D$49</f>
        <v>20626.083333333332</v>
      </c>
      <c r="G108" s="64">
        <f>'Gesamtenergie 2050 var.'!G30*'Energie pro Energieträger'!E$50</f>
        <v>16551.111111111109</v>
      </c>
      <c r="H108" s="68">
        <f>'Gesamtenergie 2050 var.'!H30*'Energie pro Energieträger'!E$52</f>
        <v>12878.833333333334</v>
      </c>
      <c r="I108" s="67">
        <f>'Gesamtenergie 2050 var.'!I30*'Energie pro Energieträger'!E$49</f>
        <v>11578.79938271605</v>
      </c>
    </row>
    <row r="109" spans="3:9" x14ac:dyDescent="0.25">
      <c r="C109" s="9" t="str">
        <f t="shared" si="1"/>
        <v>Spain</v>
      </c>
      <c r="D109" s="9" t="str">
        <f t="shared" si="1"/>
        <v>Aviles</v>
      </c>
      <c r="E109" s="63">
        <f>'Gesamtenergie 2050 var.'!E31*'Energie pro Energieträger'!D$51</f>
        <v>16916.861111111113</v>
      </c>
      <c r="F109" s="69">
        <f>'Gesamtenergie 2050 var.'!F31*'Energie pro Energieträger'!D$49</f>
        <v>20626.083333333332</v>
      </c>
      <c r="G109" s="64">
        <f>'Gesamtenergie 2050 var.'!G31*'Energie pro Energieträger'!E$50</f>
        <v>16551.111111111109</v>
      </c>
      <c r="H109" s="68">
        <f>'Gesamtenergie 2050 var.'!H31*'Energie pro Energieträger'!E$52</f>
        <v>12878.833333333334</v>
      </c>
      <c r="I109" s="67">
        <f>'Gesamtenergie 2050 var.'!I31*'Energie pro Energieträger'!E$49</f>
        <v>11578.79938271605</v>
      </c>
    </row>
    <row r="110" spans="3:9" x14ac:dyDescent="0.25">
      <c r="C110" s="9" t="str">
        <f t="shared" si="1"/>
        <v>Sweden</v>
      </c>
      <c r="D110" s="9" t="str">
        <f t="shared" si="1"/>
        <v>Lulea</v>
      </c>
      <c r="E110" s="63">
        <f>'Gesamtenergie 2050 var.'!E32*'Energie pro Energieträger'!D$51</f>
        <v>16382.644444444442</v>
      </c>
      <c r="F110" s="69">
        <f>'Gesamtenergie 2050 var.'!F32*'Energie pro Energieträger'!D$49</f>
        <v>19974.733333333334</v>
      </c>
      <c r="G110" s="64">
        <f>'Gesamtenergie 2050 var.'!G32*'Energie pro Energieträger'!E$50</f>
        <v>16028.444444444442</v>
      </c>
      <c r="H110" s="68">
        <f>'Gesamtenergie 2050 var.'!H32*'Energie pro Energieträger'!E$52</f>
        <v>12472.133333333333</v>
      </c>
      <c r="I110" s="67">
        <f>'Gesamtenergie 2050 var.'!I32*'Energie pro Energieträger'!E$49</f>
        <v>11213.153086419752</v>
      </c>
    </row>
    <row r="111" spans="3:9" x14ac:dyDescent="0.25">
      <c r="C111" s="9" t="str">
        <f t="shared" si="1"/>
        <v>Sweden</v>
      </c>
      <c r="D111" s="9" t="str">
        <f t="shared" si="1"/>
        <v>Oxeloesund</v>
      </c>
      <c r="E111" s="63">
        <f>'Gesamtenergie 2050 var.'!E33*'Energie pro Energieträger'!D$51</f>
        <v>10684.333333333334</v>
      </c>
      <c r="F111" s="69">
        <f>'Gesamtenergie 2050 var.'!F33*'Energie pro Energieträger'!D$49</f>
        <v>13027</v>
      </c>
      <c r="G111" s="64">
        <f>'Gesamtenergie 2050 var.'!G33*'Energie pro Energieträger'!E$50</f>
        <v>10453.333333333332</v>
      </c>
      <c r="H111" s="68">
        <f>'Gesamtenergie 2050 var.'!H33*'Energie pro Energieträger'!E$52</f>
        <v>8134</v>
      </c>
      <c r="I111" s="67">
        <f>'Gesamtenergie 2050 var.'!I33*'Energie pro Energieträger'!E$49</f>
        <v>7312.9259259259252</v>
      </c>
    </row>
    <row r="112" spans="3:9" x14ac:dyDescent="0.25">
      <c r="C112" s="9" t="str">
        <f t="shared" si="1"/>
        <v>United Kingdom</v>
      </c>
      <c r="D112" s="9" t="str">
        <f t="shared" si="1"/>
        <v>Port Talbot</v>
      </c>
      <c r="E112" s="63">
        <f>'Gesamtenergie 2050 var.'!E34*'Energie pro Energieträger'!D$51</f>
        <v>26960.134444444444</v>
      </c>
      <c r="F112" s="69">
        <f>'Gesamtenergie 2050 var.'!F34*'Energie pro Energieträger'!D$49</f>
        <v>32871.46333333334</v>
      </c>
      <c r="G112" s="64">
        <f>'Gesamtenergie 2050 var.'!G34*'Energie pro Energieträger'!E$50</f>
        <v>26377.244444444445</v>
      </c>
      <c r="H112" s="68">
        <f>'Gesamtenergie 2050 var.'!H34*'Energie pro Energieträger'!E$52</f>
        <v>20524.793333333335</v>
      </c>
      <c r="I112" s="67">
        <f>'Gesamtenergie 2050 var.'!I34*'Energie pro Energieträger'!E$49</f>
        <v>18452.949753086421</v>
      </c>
    </row>
    <row r="113" spans="3:9" x14ac:dyDescent="0.25">
      <c r="C113" s="9" t="str">
        <f t="shared" si="1"/>
        <v>United Kingdom</v>
      </c>
      <c r="D113" s="9" t="str">
        <f t="shared" si="1"/>
        <v>Scunthorpe</v>
      </c>
      <c r="E113" s="63">
        <f>'Gesamtenergie 2050 var.'!E35*'Energie pro Energieträger'!D$51</f>
        <v>19944.088888888888</v>
      </c>
      <c r="F113" s="69">
        <f>'Gesamtenergie 2050 var.'!F35*'Energie pro Energieträger'!D$49</f>
        <v>24317.066666666666</v>
      </c>
      <c r="G113" s="64">
        <f>'Gesamtenergie 2050 var.'!G35*'Energie pro Energieträger'!E$50</f>
        <v>19512.888888888887</v>
      </c>
      <c r="H113" s="68">
        <f>'Gesamtenergie 2050 var.'!H35*'Energie pro Energieträger'!E$52</f>
        <v>15183.466666666669</v>
      </c>
      <c r="I113" s="67">
        <f>'Gesamtenergie 2050 var.'!I35*'Energie pro Energieträger'!E$49</f>
        <v>13650.795061728395</v>
      </c>
    </row>
    <row r="117" spans="3:9" ht="42" customHeight="1" x14ac:dyDescent="0.35">
      <c r="C117" s="92" t="s">
        <v>204</v>
      </c>
      <c r="D117" s="92"/>
      <c r="E117" s="92"/>
      <c r="F117" s="92"/>
      <c r="G117" s="92"/>
      <c r="H117" s="92"/>
      <c r="I117" s="92"/>
    </row>
    <row r="119" spans="3:9" ht="15.75" x14ac:dyDescent="0.25">
      <c r="E119" s="100" t="s">
        <v>47</v>
      </c>
      <c r="F119" s="100"/>
      <c r="G119" s="100" t="s">
        <v>43</v>
      </c>
      <c r="H119" s="100"/>
      <c r="I119" s="100"/>
    </row>
    <row r="120" spans="3:9" x14ac:dyDescent="0.25">
      <c r="C120" s="17" t="s">
        <v>123</v>
      </c>
      <c r="D120" s="17" t="s">
        <v>124</v>
      </c>
      <c r="E120" s="84" t="str">
        <f>Studienliste!$F$17</f>
        <v>ISI-05 13</v>
      </c>
      <c r="F120" s="85" t="s">
        <v>51</v>
      </c>
      <c r="G120" s="86" t="str">
        <f>Studienliste!$F$10</f>
        <v>OTTO-01 17</v>
      </c>
      <c r="H120" s="87" t="str">
        <f>Studienliste!$F$8</f>
        <v>TUD-02 20</v>
      </c>
      <c r="I120" s="88" t="str">
        <f>F120</f>
        <v>anderes Projekt</v>
      </c>
    </row>
    <row r="121" spans="3:9" x14ac:dyDescent="0.25">
      <c r="C121" s="9" t="str">
        <f>'Produktion je Standort'!C6</f>
        <v>Austria</v>
      </c>
      <c r="D121" s="9" t="str">
        <f>'Produktion je Standort'!D6</f>
        <v>Donawitz</v>
      </c>
      <c r="E121" s="63">
        <f>'Gesamtenergie 2050 var.'!E7*'Energie pro Energieträger'!D$55</f>
        <v>0</v>
      </c>
      <c r="F121" s="69">
        <f>'Gesamtenergie 2050 var.'!F7*'Energie pro Energieträger'!D$53</f>
        <v>0</v>
      </c>
      <c r="G121" s="64">
        <f>'Gesamtenergie 2050 var.'!G7*'Energie pro Energieträger'!E$54</f>
        <v>13475.150769230766</v>
      </c>
      <c r="H121" s="68">
        <f>'Gesamtenergie 2050 var.'!H7*'Energie pro Energieträger'!E$56</f>
        <v>20459.721333333335</v>
      </c>
      <c r="I121" s="67">
        <f>'Gesamtenergie 2050 var.'!I7*'Energie pro Energieträger'!E$53</f>
        <v>15582.690340305144</v>
      </c>
    </row>
    <row r="122" spans="3:9" x14ac:dyDescent="0.25">
      <c r="C122" s="9" t="str">
        <f>'Produktion je Standort'!C7</f>
        <v>Austria</v>
      </c>
      <c r="D122" s="9" t="str">
        <f>'Produktion je Standort'!D7</f>
        <v>Linz</v>
      </c>
      <c r="E122" s="63">
        <f>'Gesamtenergie 2050 var.'!E8*'Energie pro Energieträger'!D$55</f>
        <v>0</v>
      </c>
      <c r="F122" s="69">
        <f>'Gesamtenergie 2050 var.'!F8*'Energie pro Energieträger'!D$53</f>
        <v>0</v>
      </c>
      <c r="G122" s="64">
        <f>'Gesamtenergie 2050 var.'!G8*'Energie pro Energieträger'!E$54</f>
        <v>13475.150769230766</v>
      </c>
      <c r="H122" s="68">
        <f>'Gesamtenergie 2050 var.'!H8*'Energie pro Energieträger'!E$56</f>
        <v>20459.721333333335</v>
      </c>
      <c r="I122" s="67">
        <f>'Gesamtenergie 2050 var.'!I8*'Energie pro Energieträger'!E$53</f>
        <v>15582.690340305144</v>
      </c>
    </row>
    <row r="123" spans="3:9" x14ac:dyDescent="0.25">
      <c r="C123" s="9" t="str">
        <f>'Produktion je Standort'!C8</f>
        <v>Belgium</v>
      </c>
      <c r="D123" s="9" t="str">
        <f>'Produktion je Standort'!D8</f>
        <v>Ghent</v>
      </c>
      <c r="E123" s="63">
        <f>'Gesamtenergie 2050 var.'!E9*'Energie pro Energieträger'!D$55</f>
        <v>0</v>
      </c>
      <c r="F123" s="69">
        <f>'Gesamtenergie 2050 var.'!F9*'Energie pro Energieträger'!D$53</f>
        <v>0</v>
      </c>
      <c r="G123" s="64">
        <f>'Gesamtenergie 2050 var.'!G9*'Energie pro Energieträger'!E$54</f>
        <v>19464.50349650349</v>
      </c>
      <c r="H123" s="68">
        <f>'Gesamtenergie 2050 var.'!H9*'Energie pro Energieträger'!E$56</f>
        <v>29553.533333333336</v>
      </c>
      <c r="I123" s="67">
        <f>'Gesamtenergie 2050 var.'!I9*'Energie pro Energieträger'!E$53</f>
        <v>22508.789386340584</v>
      </c>
    </row>
    <row r="124" spans="3:9" x14ac:dyDescent="0.25">
      <c r="C124" s="9" t="str">
        <f>'Produktion je Standort'!C9</f>
        <v>Czech Republic</v>
      </c>
      <c r="D124" s="9" t="str">
        <f>'Produktion je Standort'!D9</f>
        <v>Trinec</v>
      </c>
      <c r="E124" s="63">
        <f>'Gesamtenergie 2050 var.'!E10*'Energie pro Energieträger'!D$55</f>
        <v>0</v>
      </c>
      <c r="F124" s="69">
        <f>'Gesamtenergie 2050 var.'!F10*'Energie pro Energieträger'!D$53</f>
        <v>0</v>
      </c>
      <c r="G124" s="64">
        <f>'Gesamtenergie 2050 var.'!G10*'Energie pro Energieträger'!E$54</f>
        <v>9225.1032167832163</v>
      </c>
      <c r="H124" s="68">
        <f>'Gesamtenergie 2050 var.'!H10*'Energie pro Energieträger'!E$56</f>
        <v>14006.748</v>
      </c>
      <c r="I124" s="67">
        <f>'Gesamtenergie 2050 var.'!I10*'Energie pro Energieträger'!E$53</f>
        <v>10667.927153195915</v>
      </c>
    </row>
    <row r="125" spans="3:9" x14ac:dyDescent="0.25">
      <c r="C125" s="9" t="str">
        <f>'Produktion je Standort'!C10</f>
        <v>Finland</v>
      </c>
      <c r="D125" s="9" t="str">
        <f>'Produktion je Standort'!D10</f>
        <v>Raahe</v>
      </c>
      <c r="E125" s="63">
        <f>'Gesamtenergie 2050 var.'!E11*'Energie pro Energieträger'!D$55</f>
        <v>0</v>
      </c>
      <c r="F125" s="69">
        <f>'Gesamtenergie 2050 var.'!F11*'Energie pro Energieträger'!D$53</f>
        <v>0</v>
      </c>
      <c r="G125" s="64">
        <f>'Gesamtenergie 2050 var.'!G11*'Energie pro Energieträger'!E$54</f>
        <v>9285.8181818181802</v>
      </c>
      <c r="H125" s="68">
        <f>'Gesamtenergie 2050 var.'!H11*'Energie pro Energieträger'!E$56</f>
        <v>14098.933333333334</v>
      </c>
      <c r="I125" s="67">
        <f>'Gesamtenergie 2050 var.'!I11*'Energie pro Energieträger'!E$53</f>
        <v>10738.138055868903</v>
      </c>
    </row>
    <row r="126" spans="3:9" x14ac:dyDescent="0.25">
      <c r="C126" s="9" t="str">
        <f>'Produktion je Standort'!C11</f>
        <v>France</v>
      </c>
      <c r="D126" s="9" t="str">
        <f>'Produktion je Standort'!D11</f>
        <v>Fos-Sur-Mer</v>
      </c>
      <c r="E126" s="63">
        <f>'Gesamtenergie 2050 var.'!E12*'Energie pro Energieträger'!D$55</f>
        <v>0</v>
      </c>
      <c r="F126" s="69">
        <f>'Gesamtenergie 2050 var.'!F12*'Energie pro Energieträger'!D$53</f>
        <v>0</v>
      </c>
      <c r="G126" s="64">
        <f>'Gesamtenergie 2050 var.'!G12*'Energie pro Energieträger'!E$54</f>
        <v>13393.006993006991</v>
      </c>
      <c r="H126" s="68">
        <f>'Gesamtenergie 2050 var.'!H12*'Energie pro Energieträger'!E$56</f>
        <v>20335</v>
      </c>
      <c r="I126" s="67">
        <f>'Gesamtenergie 2050 var.'!I12*'Energie pro Energieträger'!E$53</f>
        <v>15487.699119041688</v>
      </c>
    </row>
    <row r="127" spans="3:9" x14ac:dyDescent="0.25">
      <c r="C127" s="9" t="str">
        <f>'Produktion je Standort'!C12</f>
        <v>France</v>
      </c>
      <c r="D127" s="9" t="str">
        <f>'Produktion je Standort'!D12</f>
        <v>Dunkerque</v>
      </c>
      <c r="E127" s="63">
        <f>'Gesamtenergie 2050 var.'!E13*'Energie pro Energieträger'!D$55</f>
        <v>0</v>
      </c>
      <c r="F127" s="69">
        <f>'Gesamtenergie 2050 var.'!F13*'Energie pro Energieträger'!D$53</f>
        <v>0</v>
      </c>
      <c r="G127" s="64">
        <f>'Gesamtenergie 2050 var.'!G13*'Energie pro Energieträger'!E$54</f>
        <v>24464.559440559435</v>
      </c>
      <c r="H127" s="68">
        <f>'Gesamtenergie 2050 var.'!H13*'Energie pro Energieträger'!E$56</f>
        <v>37145.26666666667</v>
      </c>
      <c r="I127" s="67">
        <f>'Gesamtenergie 2050 var.'!I13*'Energie pro Energieträger'!E$53</f>
        <v>28290.863724116152</v>
      </c>
    </row>
    <row r="128" spans="3:9" x14ac:dyDescent="0.25">
      <c r="C128" s="9" t="str">
        <f>'Produktion je Standort'!C13</f>
        <v>Germany</v>
      </c>
      <c r="D128" s="9" t="str">
        <f>'Produktion je Standort'!D13</f>
        <v>Bremen</v>
      </c>
      <c r="E128" s="63">
        <f>'Gesamtenergie 2050 var.'!E14*'Energie pro Energieträger'!D$55</f>
        <v>0</v>
      </c>
      <c r="F128" s="69">
        <f>'Gesamtenergie 2050 var.'!F14*'Energie pro Energieträger'!D$53</f>
        <v>0</v>
      </c>
      <c r="G128" s="64">
        <f>'Gesamtenergie 2050 var.'!G14*'Energie pro Energieträger'!E$54</f>
        <v>11785.846153846152</v>
      </c>
      <c r="H128" s="68">
        <f>'Gesamtenergie 2050 var.'!H14*'Energie pro Energieträger'!E$56</f>
        <v>17894.800000000003</v>
      </c>
      <c r="I128" s="67">
        <f>'Gesamtenergie 2050 var.'!I14*'Energie pro Energieträger'!E$53</f>
        <v>13629.175224756686</v>
      </c>
    </row>
    <row r="129" spans="3:9" x14ac:dyDescent="0.25">
      <c r="C129" s="9" t="str">
        <f>'Produktion je Standort'!C14</f>
        <v>Germany</v>
      </c>
      <c r="D129" s="9" t="str">
        <f>'Produktion je Standort'!D14</f>
        <v>Voelklingen</v>
      </c>
      <c r="E129" s="63">
        <f>'Gesamtenergie 2050 var.'!E15*'Energie pro Energieträger'!D$55</f>
        <v>0</v>
      </c>
      <c r="F129" s="69">
        <f>'Gesamtenergie 2050 var.'!F15*'Energie pro Energieträger'!D$53</f>
        <v>0</v>
      </c>
      <c r="G129" s="64">
        <f>'Gesamtenergie 2050 var.'!G15*'Energie pro Energieträger'!E$54</f>
        <v>9935.8254545454529</v>
      </c>
      <c r="H129" s="68">
        <f>'Gesamtenergie 2050 var.'!H15*'Energie pro Energieträger'!E$56</f>
        <v>15085.858666666667</v>
      </c>
      <c r="I129" s="67">
        <f>'Gesamtenergie 2050 var.'!I15*'Energie pro Energieträger'!E$53</f>
        <v>11489.807719779727</v>
      </c>
    </row>
    <row r="130" spans="3:9" x14ac:dyDescent="0.25">
      <c r="C130" s="9" t="str">
        <f>'Produktion je Standort'!C15</f>
        <v>Germany</v>
      </c>
      <c r="D130" s="9" t="str">
        <f>'Produktion je Standort'!D15</f>
        <v>Eisenhuettenstadt</v>
      </c>
      <c r="E130" s="63">
        <f>'Gesamtenergie 2050 var.'!E16*'Energie pro Energieträger'!D$55</f>
        <v>0</v>
      </c>
      <c r="F130" s="69">
        <f>'Gesamtenergie 2050 var.'!F16*'Energie pro Energieträger'!D$53</f>
        <v>0</v>
      </c>
      <c r="G130" s="64">
        <f>'Gesamtenergie 2050 var.'!G16*'Energie pro Energieträger'!E$54</f>
        <v>7678.6573426573405</v>
      </c>
      <c r="H130" s="68">
        <f>'Gesamtenergie 2050 var.'!H16*'Energie pro Energieträger'!E$56</f>
        <v>11658.733333333334</v>
      </c>
      <c r="I130" s="67">
        <f>'Gesamtenergie 2050 var.'!I16*'Energie pro Energieträger'!E$53</f>
        <v>8879.6141615839006</v>
      </c>
    </row>
    <row r="131" spans="3:9" x14ac:dyDescent="0.25">
      <c r="C131" s="9" t="str">
        <f>'Produktion je Standort'!C16</f>
        <v>Germany</v>
      </c>
      <c r="D131" s="9" t="str">
        <f>'Produktion je Standort'!D16</f>
        <v>Duisburg-Huckingen</v>
      </c>
      <c r="E131" s="63">
        <f>'Gesamtenergie 2050 var.'!E17*'Energie pro Energieträger'!D$55</f>
        <v>0</v>
      </c>
      <c r="F131" s="69">
        <f>'Gesamtenergie 2050 var.'!F17*'Energie pro Energieträger'!D$53</f>
        <v>0</v>
      </c>
      <c r="G131" s="64">
        <f>'Gesamtenergie 2050 var.'!G17*'Energie pro Energieträger'!E$54</f>
        <v>17857.342657342651</v>
      </c>
      <c r="H131" s="68">
        <f>'Gesamtenergie 2050 var.'!H17*'Energie pro Energieträger'!E$56</f>
        <v>27113.333333333332</v>
      </c>
      <c r="I131" s="67">
        <f>'Gesamtenergie 2050 var.'!I17*'Energie pro Energieträger'!E$53</f>
        <v>20650.265492055583</v>
      </c>
    </row>
    <row r="132" spans="3:9" x14ac:dyDescent="0.25">
      <c r="C132" s="9" t="str">
        <f>'Produktion je Standort'!C17</f>
        <v>Germany</v>
      </c>
      <c r="D132" s="9" t="str">
        <f>'Produktion je Standort'!D17</f>
        <v>Duisburg-Beeckerwerth</v>
      </c>
      <c r="E132" s="63">
        <f>'Gesamtenergie 2050 var.'!E18*'Energie pro Energieträger'!D$55</f>
        <v>0</v>
      </c>
      <c r="F132" s="69">
        <f>'Gesamtenergie 2050 var.'!F18*'Energie pro Energieträger'!D$53</f>
        <v>0</v>
      </c>
      <c r="G132" s="64">
        <f>'Gesamtenergie 2050 var.'!G18*'Energie pro Energieträger'!E$54</f>
        <v>21428.811188811185</v>
      </c>
      <c r="H132" s="68">
        <f>'Gesamtenergie 2050 var.'!H18*'Energie pro Energieträger'!E$56</f>
        <v>32536</v>
      </c>
      <c r="I132" s="67">
        <f>'Gesamtenergie 2050 var.'!I18*'Energie pro Energieträger'!E$53</f>
        <v>24780.318590466701</v>
      </c>
    </row>
    <row r="133" spans="3:9" x14ac:dyDescent="0.25">
      <c r="C133" s="9" t="str">
        <f>'Produktion je Standort'!C18</f>
        <v>Germany</v>
      </c>
      <c r="D133" s="9" t="str">
        <f>'Produktion je Standort'!D18</f>
        <v>Salzgitter</v>
      </c>
      <c r="E133" s="63">
        <f>'Gesamtenergie 2050 var.'!E19*'Energie pro Energieträger'!D$55</f>
        <v>0</v>
      </c>
      <c r="F133" s="69">
        <f>'Gesamtenergie 2050 var.'!F19*'Energie pro Energieträger'!D$53</f>
        <v>0</v>
      </c>
      <c r="G133" s="64">
        <f>'Gesamtenergie 2050 var.'!G19*'Energie pro Energieträger'!E$54</f>
        <v>16428.755244755241</v>
      </c>
      <c r="H133" s="68">
        <f>'Gesamtenergie 2050 var.'!H19*'Energie pro Energieträger'!E$56</f>
        <v>24944.266666666666</v>
      </c>
      <c r="I133" s="67">
        <f>'Gesamtenergie 2050 var.'!I19*'Energie pro Energieträger'!E$53</f>
        <v>18998.244252691136</v>
      </c>
    </row>
    <row r="134" spans="3:9" x14ac:dyDescent="0.25">
      <c r="C134" s="9" t="str">
        <f>'Produktion je Standort'!C19</f>
        <v>Germany</v>
      </c>
      <c r="D134" s="9" t="str">
        <f>'Produktion je Standort'!D19</f>
        <v>Dillingen</v>
      </c>
      <c r="E134" s="63">
        <f>'Gesamtenergie 2050 var.'!E20*'Energie pro Energieträger'!D$55</f>
        <v>0</v>
      </c>
      <c r="F134" s="69">
        <f>'Gesamtenergie 2050 var.'!F20*'Energie pro Energieträger'!D$53</f>
        <v>0</v>
      </c>
      <c r="G134" s="64">
        <f>'Gesamtenergie 2050 var.'!G20*'Energie pro Energieträger'!E$54</f>
        <v>8335.8075524475516</v>
      </c>
      <c r="H134" s="68">
        <f>'Gesamtenergie 2050 var.'!H20*'Energie pro Energieträger'!E$56</f>
        <v>12656.504000000001</v>
      </c>
      <c r="I134" s="67">
        <f>'Gesamtenergie 2050 var.'!I20*'Energie pro Energieträger'!E$53</f>
        <v>9639.5439316915454</v>
      </c>
    </row>
    <row r="135" spans="3:9" x14ac:dyDescent="0.25">
      <c r="C135" s="9" t="str">
        <f>'Produktion je Standort'!C20</f>
        <v>Germany</v>
      </c>
      <c r="D135" s="9" t="str">
        <f>'Produktion je Standort'!D20</f>
        <v>Duisburg</v>
      </c>
      <c r="E135" s="63">
        <f>'Gesamtenergie 2050 var.'!E21*'Energie pro Energieträger'!D$55</f>
        <v>0</v>
      </c>
      <c r="F135" s="69">
        <f>'Gesamtenergie 2050 var.'!F21*'Energie pro Energieträger'!D$53</f>
        <v>0</v>
      </c>
      <c r="G135" s="64">
        <f>'Gesamtenergie 2050 var.'!G21*'Energie pro Energieträger'!E$54</f>
        <v>4000.0447552447549</v>
      </c>
      <c r="H135" s="68">
        <f>'Gesamtenergie 2050 var.'!H21*'Energie pro Energieträger'!E$56</f>
        <v>6073.3866666666672</v>
      </c>
      <c r="I135" s="67">
        <f>'Gesamtenergie 2050 var.'!I21*'Energie pro Energieträger'!E$53</f>
        <v>4625.6594702204511</v>
      </c>
    </row>
    <row r="136" spans="3:9" x14ac:dyDescent="0.25">
      <c r="C136" s="9" t="str">
        <f>'Produktion je Standort'!C21</f>
        <v>Germany</v>
      </c>
      <c r="D136" s="9" t="str">
        <f>'Produktion je Standort'!D21</f>
        <v>Duisburg-Bruckhausen</v>
      </c>
      <c r="E136" s="63">
        <f>'Gesamtenergie 2050 var.'!E22*'Energie pro Energieträger'!D$55</f>
        <v>0</v>
      </c>
      <c r="F136" s="69">
        <f>'Gesamtenergie 2050 var.'!F22*'Energie pro Energieträger'!D$53</f>
        <v>0</v>
      </c>
      <c r="G136" s="64">
        <f>'Gesamtenergie 2050 var.'!G22*'Energie pro Energieträger'!E$54</f>
        <v>21428.811188811185</v>
      </c>
      <c r="H136" s="68">
        <f>'Gesamtenergie 2050 var.'!H22*'Energie pro Energieträger'!E$56</f>
        <v>32536</v>
      </c>
      <c r="I136" s="67">
        <f>'Gesamtenergie 2050 var.'!I22*'Energie pro Energieträger'!E$53</f>
        <v>24780.318590466701</v>
      </c>
    </row>
    <row r="137" spans="3:9" x14ac:dyDescent="0.25">
      <c r="C137" s="9" t="str">
        <f>'Produktion je Standort'!C22</f>
        <v>Hungaria</v>
      </c>
      <c r="D137" s="9" t="str">
        <f>'Produktion je Standort'!D22</f>
        <v>Dunauijvaros</v>
      </c>
      <c r="E137" s="63">
        <f>'Gesamtenergie 2050 var.'!E23*'Energie pro Energieträger'!D$55</f>
        <v>0</v>
      </c>
      <c r="F137" s="69">
        <f>'Gesamtenergie 2050 var.'!F23*'Energie pro Energieträger'!D$53</f>
        <v>0</v>
      </c>
      <c r="G137" s="64">
        <f>'Gesamtenergie 2050 var.'!G23*'Energie pro Energieträger'!E$54</f>
        <v>5714.349650349649</v>
      </c>
      <c r="H137" s="68">
        <f>'Gesamtenergie 2050 var.'!H23*'Energie pro Energieträger'!E$56</f>
        <v>8676.2666666666682</v>
      </c>
      <c r="I137" s="67">
        <f>'Gesamtenergie 2050 var.'!I23*'Energie pro Energieträger'!E$53</f>
        <v>6608.0849574577869</v>
      </c>
    </row>
    <row r="138" spans="3:9" x14ac:dyDescent="0.25">
      <c r="C138" s="9" t="str">
        <f>'Produktion je Standort'!C23</f>
        <v>Italy</v>
      </c>
      <c r="D138" s="9" t="str">
        <f>'Produktion je Standort'!D23</f>
        <v>Taranto</v>
      </c>
      <c r="E138" s="63">
        <f>'Gesamtenergie 2050 var.'!E24*'Energie pro Energieträger'!D$55</f>
        <v>0</v>
      </c>
      <c r="F138" s="69">
        <f>'Gesamtenergie 2050 var.'!F24*'Energie pro Energieträger'!D$53</f>
        <v>0</v>
      </c>
      <c r="G138" s="64">
        <f>'Gesamtenergie 2050 var.'!G24*'Energie pro Energieträger'!E$54</f>
        <v>30357.482517482513</v>
      </c>
      <c r="H138" s="68">
        <f>'Gesamtenergie 2050 var.'!H24*'Energie pro Energieträger'!E$56</f>
        <v>46092.666666666664</v>
      </c>
      <c r="I138" s="67">
        <f>'Gesamtenergie 2050 var.'!I24*'Energie pro Energieträger'!E$53</f>
        <v>35105.451336494494</v>
      </c>
    </row>
    <row r="139" spans="3:9" x14ac:dyDescent="0.25">
      <c r="C139" s="9" t="str">
        <f>'Produktion je Standort'!C24</f>
        <v>Netherlands</v>
      </c>
      <c r="D139" s="9" t="str">
        <f>'Produktion je Standort'!D24</f>
        <v>Ijmuiden</v>
      </c>
      <c r="E139" s="63">
        <f>'Gesamtenergie 2050 var.'!E25*'Energie pro Energieträger'!D$55</f>
        <v>0</v>
      </c>
      <c r="F139" s="69">
        <f>'Gesamtenergie 2050 var.'!F25*'Energie pro Energieträger'!D$53</f>
        <v>0</v>
      </c>
      <c r="G139" s="64">
        <f>'Gesamtenergie 2050 var.'!G25*'Energie pro Energieträger'!E$54</f>
        <v>24339.558041958036</v>
      </c>
      <c r="H139" s="68">
        <f>'Gesamtenergie 2050 var.'!H25*'Energie pro Energieträger'!E$56</f>
        <v>36955.473333333335</v>
      </c>
      <c r="I139" s="67">
        <f>'Gesamtenergie 2050 var.'!I25*'Energie pro Energieträger'!E$53</f>
        <v>28146.31186567176</v>
      </c>
    </row>
    <row r="140" spans="3:9" x14ac:dyDescent="0.25">
      <c r="C140" s="9" t="str">
        <f>'Produktion je Standort'!C25</f>
        <v>Poland</v>
      </c>
      <c r="D140" s="9" t="str">
        <f>'Produktion je Standort'!D25</f>
        <v>Krakow</v>
      </c>
      <c r="E140" s="63">
        <f>'Gesamtenergie 2050 var.'!E26*'Energie pro Energieträger'!D$55</f>
        <v>0</v>
      </c>
      <c r="F140" s="69">
        <f>'Gesamtenergie 2050 var.'!F26*'Energie pro Energieträger'!D$53</f>
        <v>0</v>
      </c>
      <c r="G140" s="64">
        <f>'Gesamtenergie 2050 var.'!G26*'Energie pro Energieträger'!E$54</f>
        <v>9732.2517482517451</v>
      </c>
      <c r="H140" s="68">
        <f>'Gesamtenergie 2050 var.'!H26*'Energie pro Energieträger'!E$56</f>
        <v>14776.766666666668</v>
      </c>
      <c r="I140" s="67">
        <f>'Gesamtenergie 2050 var.'!I26*'Energie pro Energieträger'!E$53</f>
        <v>11254.394693170292</v>
      </c>
    </row>
    <row r="141" spans="3:9" x14ac:dyDescent="0.25">
      <c r="C141" s="9" t="str">
        <f>'Produktion je Standort'!C26</f>
        <v>Poland</v>
      </c>
      <c r="D141" s="9" t="str">
        <f>'Produktion je Standort'!D26</f>
        <v>Dabrowa Gornicza</v>
      </c>
      <c r="E141" s="63">
        <f>'Gesamtenergie 2050 var.'!E27*'Energie pro Energieträger'!D$55</f>
        <v>0</v>
      </c>
      <c r="F141" s="69">
        <f>'Gesamtenergie 2050 var.'!F27*'Energie pro Energieträger'!D$53</f>
        <v>0</v>
      </c>
      <c r="G141" s="64">
        <f>'Gesamtenergie 2050 var.'!G27*'Energie pro Energieträger'!E$54</f>
        <v>9732.2517482517451</v>
      </c>
      <c r="H141" s="68">
        <f>'Gesamtenergie 2050 var.'!H27*'Energie pro Energieträger'!E$56</f>
        <v>14776.766666666668</v>
      </c>
      <c r="I141" s="67">
        <f>'Gesamtenergie 2050 var.'!I27*'Energie pro Energieträger'!E$53</f>
        <v>11254.394693170292</v>
      </c>
    </row>
    <row r="142" spans="3:9" x14ac:dyDescent="0.25">
      <c r="C142" s="9" t="str">
        <f>'Produktion je Standort'!C27</f>
        <v>Romania</v>
      </c>
      <c r="D142" s="9" t="str">
        <f>'Produktion je Standort'!D27</f>
        <v>Galati</v>
      </c>
      <c r="E142" s="63">
        <f>'Gesamtenergie 2050 var.'!E28*'Energie pro Energieträger'!D$55</f>
        <v>0</v>
      </c>
      <c r="F142" s="69">
        <f>'Gesamtenergie 2050 var.'!F28*'Energie pro Energieträger'!D$53</f>
        <v>0</v>
      </c>
      <c r="G142" s="64">
        <f>'Gesamtenergie 2050 var.'!G28*'Energie pro Energieträger'!E$54</f>
        <v>7321.5104895104878</v>
      </c>
      <c r="H142" s="68">
        <f>'Gesamtenergie 2050 var.'!H28*'Energie pro Energieträger'!E$56</f>
        <v>11116.466666666667</v>
      </c>
      <c r="I142" s="67">
        <f>'Gesamtenergie 2050 var.'!I28*'Energie pro Energieträger'!E$53</f>
        <v>8466.6088517427888</v>
      </c>
    </row>
    <row r="143" spans="3:9" x14ac:dyDescent="0.25">
      <c r="C143" s="9" t="str">
        <f>'Produktion je Standort'!C28</f>
        <v>Slovakia</v>
      </c>
      <c r="D143" s="9" t="str">
        <f>'Produktion je Standort'!D28</f>
        <v>Kosice</v>
      </c>
      <c r="E143" s="63">
        <f>'Gesamtenergie 2050 var.'!E29*'Energie pro Energieträger'!D$55</f>
        <v>0</v>
      </c>
      <c r="F143" s="69">
        <f>'Gesamtenergie 2050 var.'!F29*'Energie pro Energieträger'!D$53</f>
        <v>0</v>
      </c>
      <c r="G143" s="64">
        <f>'Gesamtenergie 2050 var.'!G29*'Energie pro Energieträger'!E$54</f>
        <v>16071.608391608388</v>
      </c>
      <c r="H143" s="68">
        <f>'Gesamtenergie 2050 var.'!H29*'Energie pro Energieträger'!E$56</f>
        <v>24402.000000000004</v>
      </c>
      <c r="I143" s="67">
        <f>'Gesamtenergie 2050 var.'!I29*'Energie pro Energieträger'!E$53</f>
        <v>18585.238942850025</v>
      </c>
    </row>
    <row r="144" spans="3:9" x14ac:dyDescent="0.25">
      <c r="C144" s="9" t="str">
        <f>'Produktion je Standort'!C29</f>
        <v>Spain</v>
      </c>
      <c r="D144" s="9" t="str">
        <f>'Produktion je Standort'!D29</f>
        <v>Gijon</v>
      </c>
      <c r="E144" s="63">
        <f>'Gesamtenergie 2050 var.'!E30*'Energie pro Energieträger'!D$55</f>
        <v>0</v>
      </c>
      <c r="F144" s="69">
        <f>'Gesamtenergie 2050 var.'!F30*'Energie pro Energieträger'!D$53</f>
        <v>0</v>
      </c>
      <c r="G144" s="64">
        <f>'Gesamtenergie 2050 var.'!G30*'Energie pro Energieträger'!E$54</f>
        <v>8482.2377622377608</v>
      </c>
      <c r="H144" s="68">
        <f>'Gesamtenergie 2050 var.'!H30*'Energie pro Energieträger'!E$56</f>
        <v>12878.833333333334</v>
      </c>
      <c r="I144" s="67">
        <f>'Gesamtenergie 2050 var.'!I30*'Energie pro Energieträger'!E$53</f>
        <v>9808.8761087264029</v>
      </c>
    </row>
    <row r="145" spans="3:9" x14ac:dyDescent="0.25">
      <c r="C145" s="9" t="str">
        <f>'Produktion je Standort'!C30</f>
        <v>Spain</v>
      </c>
      <c r="D145" s="9" t="str">
        <f>'Produktion je Standort'!D30</f>
        <v>Aviles</v>
      </c>
      <c r="E145" s="63">
        <f>'Gesamtenergie 2050 var.'!E31*'Energie pro Energieträger'!D$55</f>
        <v>0</v>
      </c>
      <c r="F145" s="69">
        <f>'Gesamtenergie 2050 var.'!F31*'Energie pro Energieträger'!D$53</f>
        <v>0</v>
      </c>
      <c r="G145" s="64">
        <f>'Gesamtenergie 2050 var.'!G31*'Energie pro Energieträger'!E$54</f>
        <v>8482.2377622377608</v>
      </c>
      <c r="H145" s="68">
        <f>'Gesamtenergie 2050 var.'!H31*'Energie pro Energieträger'!E$56</f>
        <v>12878.833333333334</v>
      </c>
      <c r="I145" s="67">
        <f>'Gesamtenergie 2050 var.'!I31*'Energie pro Energieträger'!E$53</f>
        <v>9808.8761087264029</v>
      </c>
    </row>
    <row r="146" spans="3:9" x14ac:dyDescent="0.25">
      <c r="C146" s="9" t="str">
        <f>'Produktion je Standort'!C31</f>
        <v>Sweden</v>
      </c>
      <c r="D146" s="9" t="str">
        <f>'Produktion je Standort'!D31</f>
        <v>Lulea</v>
      </c>
      <c r="E146" s="63">
        <f>'Gesamtenergie 2050 var.'!E32*'Energie pro Energieträger'!D$55</f>
        <v>0</v>
      </c>
      <c r="F146" s="69">
        <f>'Gesamtenergie 2050 var.'!F32*'Energie pro Energieträger'!D$53</f>
        <v>0</v>
      </c>
      <c r="G146" s="64">
        <f>'Gesamtenergie 2050 var.'!G32*'Energie pro Energieträger'!E$54</f>
        <v>8214.3776223776204</v>
      </c>
      <c r="H146" s="68">
        <f>'Gesamtenergie 2050 var.'!H32*'Energie pro Energieträger'!E$56</f>
        <v>12472.133333333333</v>
      </c>
      <c r="I146" s="67">
        <f>'Gesamtenergie 2050 var.'!I32*'Energie pro Energieträger'!E$53</f>
        <v>9499.1221263455682</v>
      </c>
    </row>
    <row r="147" spans="3:9" x14ac:dyDescent="0.25">
      <c r="C147" s="9" t="str">
        <f>'Produktion je Standort'!C32</f>
        <v>Sweden</v>
      </c>
      <c r="D147" s="9" t="str">
        <f>'Produktion je Standort'!D32</f>
        <v>Oxeloesund</v>
      </c>
      <c r="E147" s="63">
        <f>'Gesamtenergie 2050 var.'!E33*'Energie pro Energieträger'!D$55</f>
        <v>0</v>
      </c>
      <c r="F147" s="69">
        <f>'Gesamtenergie 2050 var.'!F33*'Energie pro Energieträger'!D$53</f>
        <v>0</v>
      </c>
      <c r="G147" s="64">
        <f>'Gesamtenergie 2050 var.'!G33*'Energie pro Energieträger'!E$54</f>
        <v>5357.2027972027963</v>
      </c>
      <c r="H147" s="68">
        <f>'Gesamtenergie 2050 var.'!H33*'Energie pro Energieträger'!E$56</f>
        <v>8134</v>
      </c>
      <c r="I147" s="67">
        <f>'Gesamtenergie 2050 var.'!I33*'Energie pro Energieträger'!E$53</f>
        <v>6195.0796476166752</v>
      </c>
    </row>
    <row r="148" spans="3:9" x14ac:dyDescent="0.25">
      <c r="C148" s="9" t="str">
        <f>'Produktion je Standort'!C33</f>
        <v>United Kingdom</v>
      </c>
      <c r="D148" s="9" t="str">
        <f>'Produktion je Standort'!D33</f>
        <v>Port Talbot</v>
      </c>
      <c r="E148" s="63">
        <f>'Gesamtenergie 2050 var.'!E34*'Energie pro Energieträger'!D$55</f>
        <v>0</v>
      </c>
      <c r="F148" s="69">
        <f>'Gesamtenergie 2050 var.'!F34*'Energie pro Energieträger'!D$53</f>
        <v>0</v>
      </c>
      <c r="G148" s="64">
        <f>'Gesamtenergie 2050 var.'!G34*'Energie pro Energieträger'!E$54</f>
        <v>13518.008391608391</v>
      </c>
      <c r="H148" s="68">
        <f>'Gesamtenergie 2050 var.'!H34*'Energie pro Energieträger'!E$56</f>
        <v>20524.793333333335</v>
      </c>
      <c r="I148" s="67">
        <f>'Gesamtenergie 2050 var.'!I34*'Energie pro Energieträger'!E$53</f>
        <v>15632.250977486079</v>
      </c>
    </row>
    <row r="149" spans="3:9" x14ac:dyDescent="0.25">
      <c r="C149" s="9" t="str">
        <f>'Produktion je Standort'!C34</f>
        <v>United Kingdom</v>
      </c>
      <c r="D149" s="9" t="str">
        <f>'Produktion je Standort'!D34</f>
        <v>Scunthorpe</v>
      </c>
      <c r="E149" s="63">
        <f>'Gesamtenergie 2050 var.'!E35*'Energie pro Energieträger'!D$55</f>
        <v>0</v>
      </c>
      <c r="F149" s="69">
        <f>'Gesamtenergie 2050 var.'!F35*'Energie pro Energieträger'!D$53</f>
        <v>0</v>
      </c>
      <c r="G149" s="64">
        <f>'Gesamtenergie 2050 var.'!G35*'Energie pro Energieträger'!E$54</f>
        <v>10000.111888111887</v>
      </c>
      <c r="H149" s="68">
        <f>'Gesamtenergie 2050 var.'!H35*'Energie pro Energieträger'!E$56</f>
        <v>15183.466666666669</v>
      </c>
      <c r="I149" s="67">
        <f>'Gesamtenergie 2050 var.'!I35*'Energie pro Energieträger'!E$53</f>
        <v>11564.148675551127</v>
      </c>
    </row>
  </sheetData>
  <mergeCells count="12"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topLeftCell="A73" workbookViewId="0">
      <selection activeCell="J73" sqref="J73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101" t="s">
        <v>205</v>
      </c>
      <c r="D3" s="101"/>
      <c r="E3" s="101"/>
      <c r="F3" s="101"/>
      <c r="G3" s="101"/>
      <c r="H3" s="101"/>
      <c r="I3" s="101"/>
    </row>
    <row r="4" spans="3:9" ht="15.75" customHeight="1" x14ac:dyDescent="0.35">
      <c r="C4" s="81"/>
      <c r="D4" s="81"/>
      <c r="E4" s="81"/>
      <c r="F4" s="81"/>
      <c r="G4" s="81"/>
      <c r="H4" s="81"/>
      <c r="I4" s="81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'Gesamtenergie 2050 var.'!E7*Sekundäranteil!$C$7</f>
        <v>11824.850302222221</v>
      </c>
      <c r="F7" s="69">
        <f>'Gesamtenergie 2050 var.'!F7*Sekundäranteil!$C$7</f>
        <v>14417.588826666666</v>
      </c>
      <c r="G7" s="64">
        <f>'Gesamtenergie 2050 var.'!G7*Sekundäranteil!$C$7</f>
        <v>11569.191822222221</v>
      </c>
      <c r="H7" s="68">
        <f>'Gesamtenergie 2050 var.'!H7*Sekundäranteil!$C$7</f>
        <v>9002.2773866666666</v>
      </c>
      <c r="I7" s="67">
        <f>'Gesamtenergie 2050 var.'!I7*Sekundäranteil!$C$7</f>
        <v>8093.5563920987652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'Gesamtenergie 2050 var.'!E8*Sekundäranteil!$C$7</f>
        <v>11824.850302222221</v>
      </c>
      <c r="F8" s="69">
        <f>'Gesamtenergie 2050 var.'!F8*Sekundäranteil!$C$7</f>
        <v>14417.588826666666</v>
      </c>
      <c r="G8" s="64">
        <f>'Gesamtenergie 2050 var.'!G8*Sekundäranteil!$C$7</f>
        <v>11569.191822222221</v>
      </c>
      <c r="H8" s="68">
        <f>'Gesamtenergie 2050 var.'!H8*Sekundäranteil!$C$7</f>
        <v>9002.2773866666666</v>
      </c>
      <c r="I8" s="67">
        <f>'Gesamtenergie 2050 var.'!I8*Sekundäranteil!$C$7</f>
        <v>8093.5563920987652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'Gesamtenergie 2050 var.'!E9*Sekundäranteil!$C$7</f>
        <v>17080.687555555553</v>
      </c>
      <c r="F9" s="69">
        <f>'Gesamtenergie 2050 var.'!F9*Sekundäranteil!$C$7</f>
        <v>20825.830666666669</v>
      </c>
      <c r="G9" s="64">
        <f>'Gesamtenergie 2050 var.'!G9*Sekundäranteil!$C$7</f>
        <v>16711.395555555551</v>
      </c>
      <c r="H9" s="68">
        <f>'Gesamtenergie 2050 var.'!H9*Sekundäranteil!$C$7</f>
        <v>13003.554666666669</v>
      </c>
      <c r="I9" s="67">
        <f>'Gesamtenergie 2050 var.'!I9*Sekundäranteil!$C$7</f>
        <v>11690.930913580245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'Gesamtenergie 2050 var.'!E10*Sekundäranteil!$C$7</f>
        <v>8095.3056799999995</v>
      </c>
      <c r="F10" s="69">
        <f>'Gesamtenergie 2050 var.'!F10*Sekundäranteil!$C$7</f>
        <v>9870.2973600000005</v>
      </c>
      <c r="G10" s="64">
        <f>'Gesamtenergie 2050 var.'!G10*Sekundäranteil!$C$7</f>
        <v>7920.2815999999993</v>
      </c>
      <c r="H10" s="68">
        <f>'Gesamtenergie 2050 var.'!H10*Sekundäranteil!$C$7</f>
        <v>6162.9691199999997</v>
      </c>
      <c r="I10" s="67">
        <f>'Gesamtenergie 2050 var.'!I10*Sekundäranteil!$C$7</f>
        <v>5540.8577155555558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'Gesamtenergie 2050 var.'!E11*Sekundäranteil!$C$7</f>
        <v>8148.5848888888886</v>
      </c>
      <c r="F11" s="69">
        <f>'Gesamtenergie 2050 var.'!F11*Sekundäranteil!$C$7</f>
        <v>9935.2586666666666</v>
      </c>
      <c r="G11" s="64">
        <f>'Gesamtenergie 2050 var.'!G11*Sekundäranteil!$C$7</f>
        <v>7972.4088888888882</v>
      </c>
      <c r="H11" s="68">
        <f>'Gesamtenergie 2050 var.'!H11*Sekundäranteil!$C$7</f>
        <v>6203.5306666666675</v>
      </c>
      <c r="I11" s="67">
        <f>'Gesamtenergie 2050 var.'!I11*Sekundäranteil!$C$7</f>
        <v>5577.3248395061728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'Gesamtenergie 2050 var.'!E12*Sekundäranteil!$C$7</f>
        <v>11752.766666666666</v>
      </c>
      <c r="F12" s="69">
        <f>'Gesamtenergie 2050 var.'!F12*Sekundäranteil!$C$7</f>
        <v>14329.7</v>
      </c>
      <c r="G12" s="64">
        <f>'Gesamtenergie 2050 var.'!G12*Sekundäranteil!$C$7</f>
        <v>11498.666666666666</v>
      </c>
      <c r="H12" s="68">
        <f>'Gesamtenergie 2050 var.'!H12*Sekundäranteil!$C$7</f>
        <v>8947.4</v>
      </c>
      <c r="I12" s="67">
        <f>'Gesamtenergie 2050 var.'!I12*Sekundäranteil!$C$7</f>
        <v>8044.2185185185181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'Gesamtenergie 2050 var.'!E13*Sekundäranteil!$C$7</f>
        <v>21468.387111111111</v>
      </c>
      <c r="F13" s="69">
        <f>'Gesamtenergie 2050 var.'!F13*Sekundäranteil!$C$7</f>
        <v>26175.585333333336</v>
      </c>
      <c r="G13" s="64">
        <f>'Gesamtenergie 2050 var.'!G13*Sekundäranteil!$C$7</f>
        <v>21004.231111111108</v>
      </c>
      <c r="H13" s="68">
        <f>'Gesamtenergie 2050 var.'!H13*Sekundäranteil!$C$7</f>
        <v>16343.917333333335</v>
      </c>
      <c r="I13" s="67">
        <f>'Gesamtenergie 2050 var.'!I13*Sekundäranteil!$C$7</f>
        <v>14694.105827160494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'Gesamtenergie 2050 var.'!E14*Sekundäranteil!$C$7</f>
        <v>10342.434666666666</v>
      </c>
      <c r="F14" s="69">
        <f>'Gesamtenergie 2050 var.'!F14*Sekundäranteil!$C$7</f>
        <v>12610.136</v>
      </c>
      <c r="G14" s="64">
        <f>'Gesamtenergie 2050 var.'!G14*Sekundäranteil!$C$7</f>
        <v>10118.826666666666</v>
      </c>
      <c r="H14" s="68">
        <f>'Gesamtenergie 2050 var.'!H14*Sekundäranteil!$C$7</f>
        <v>7873.7120000000014</v>
      </c>
      <c r="I14" s="67">
        <f>'Gesamtenergie 2050 var.'!I14*Sekundäranteil!$C$7</f>
        <v>7078.9122962962956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'Gesamtenergie 2050 var.'!E15*Sekundäranteil!$C$7</f>
        <v>8718.9858311111111</v>
      </c>
      <c r="F15" s="69">
        <f>'Gesamtenergie 2050 var.'!F15*Sekundäranteil!$C$7</f>
        <v>10630.726773333334</v>
      </c>
      <c r="G15" s="64">
        <f>'Gesamtenergie 2050 var.'!G15*Sekundäranteil!$C$7</f>
        <v>8530.4775111111103</v>
      </c>
      <c r="H15" s="68">
        <f>'Gesamtenergie 2050 var.'!H15*Sekundäranteil!$C$7</f>
        <v>6637.7778133333331</v>
      </c>
      <c r="I15" s="67">
        <f>'Gesamtenergie 2050 var.'!I15*Sekundäranteil!$C$7</f>
        <v>5967.7375782716044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'Gesamtenergie 2050 var.'!E16*Sekundäranteil!$C$7</f>
        <v>6738.2528888888883</v>
      </c>
      <c r="F16" s="69">
        <f>'Gesamtenergie 2050 var.'!F16*Sekundäranteil!$C$7</f>
        <v>8215.6946666666681</v>
      </c>
      <c r="G16" s="64">
        <f>'Gesamtenergie 2050 var.'!G16*Sekundäranteil!$C$7</f>
        <v>6592.5688888888872</v>
      </c>
      <c r="H16" s="68">
        <f>'Gesamtenergie 2050 var.'!H16*Sekundäranteil!$C$7</f>
        <v>5129.8426666666664</v>
      </c>
      <c r="I16" s="67">
        <f>'Gesamtenergie 2050 var.'!I16*Sekundäranteil!$C$7</f>
        <v>4612.0186172839503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'Gesamtenergie 2050 var.'!E17*Sekundäranteil!$C$7</f>
        <v>15670.355555555556</v>
      </c>
      <c r="F17" s="69">
        <f>'Gesamtenergie 2050 var.'!F17*Sekundäranteil!$C$7</f>
        <v>19106.266666666666</v>
      </c>
      <c r="G17" s="64">
        <f>'Gesamtenergie 2050 var.'!G17*Sekundäranteil!$C$7</f>
        <v>15331.555555555553</v>
      </c>
      <c r="H17" s="68">
        <f>'Gesamtenergie 2050 var.'!H17*Sekundäranteil!$C$7</f>
        <v>11929.866666666667</v>
      </c>
      <c r="I17" s="67">
        <f>'Gesamtenergie 2050 var.'!I17*Sekundäranteil!$C$7</f>
        <v>10725.624691358023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'Gesamtenergie 2050 var.'!E18*Sekundäranteil!$C$7</f>
        <v>18804.426666666666</v>
      </c>
      <c r="F18" s="69">
        <f>'Gesamtenergie 2050 var.'!F18*Sekundäranteil!$C$7</f>
        <v>22927.52</v>
      </c>
      <c r="G18" s="64">
        <f>'Gesamtenergie 2050 var.'!G18*Sekundäranteil!$C$7</f>
        <v>18397.866666666665</v>
      </c>
      <c r="H18" s="68">
        <f>'Gesamtenergie 2050 var.'!H18*Sekundäranteil!$C$7</f>
        <v>14315.84</v>
      </c>
      <c r="I18" s="67">
        <f>'Gesamtenergie 2050 var.'!I18*Sekundäranteil!$C$7</f>
        <v>12870.749629629629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'Gesamtenergie 2050 var.'!E19*Sekundäranteil!$C$7</f>
        <v>14416.727111111109</v>
      </c>
      <c r="F19" s="69">
        <f>'Gesamtenergie 2050 var.'!F19*Sekundäranteil!$C$7</f>
        <v>17577.765333333333</v>
      </c>
      <c r="G19" s="64">
        <f>'Gesamtenergie 2050 var.'!G19*Sekundäranteil!$C$7</f>
        <v>14105.03111111111</v>
      </c>
      <c r="H19" s="68">
        <f>'Gesamtenergie 2050 var.'!H19*Sekundäranteil!$C$7</f>
        <v>10975.477333333334</v>
      </c>
      <c r="I19" s="67">
        <f>'Gesamtenergie 2050 var.'!I19*Sekundäranteil!$C$7</f>
        <v>9867.5747160493811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'Gesamtenergie 2050 var.'!E20*Sekundäranteil!$C$7</f>
        <v>7314.9219733333321</v>
      </c>
      <c r="F20" s="69">
        <f>'Gesamtenergie 2050 var.'!F20*Sekundäranteil!$C$7</f>
        <v>8918.8052799999987</v>
      </c>
      <c r="G20" s="64">
        <f>'Gesamtenergie 2050 var.'!G20*Sekundäranteil!$C$7</f>
        <v>7156.7701333333334</v>
      </c>
      <c r="H20" s="68">
        <f>'Gesamtenergie 2050 var.'!H20*Sekundäranteil!$C$7</f>
        <v>5568.8617600000007</v>
      </c>
      <c r="I20" s="67">
        <f>'Gesamtenergie 2050 var.'!I20*Sekundäranteil!$C$7</f>
        <v>5006.7216059259254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'Gesamtenergie 2050 var.'!E21*Sekundäranteil!$C$7</f>
        <v>3510.159644444444</v>
      </c>
      <c r="F21" s="69">
        <f>'Gesamtenergie 2050 var.'!F21*Sekundäranteil!$C$7</f>
        <v>4279.8037333333341</v>
      </c>
      <c r="G21" s="64">
        <f>'Gesamtenergie 2050 var.'!G21*Sekundäranteil!$C$7</f>
        <v>3434.2684444444444</v>
      </c>
      <c r="H21" s="68">
        <f>'Gesamtenergie 2050 var.'!H21*Sekundäranteil!$C$7</f>
        <v>2672.2901333333334</v>
      </c>
      <c r="I21" s="67">
        <f>'Gesamtenergie 2050 var.'!I21*Sekundäranteil!$C$7</f>
        <v>2402.5399308641977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'Gesamtenergie 2050 var.'!E22*Sekundäranteil!$C$7</f>
        <v>18804.426666666666</v>
      </c>
      <c r="F22" s="69">
        <f>'Gesamtenergie 2050 var.'!F22*Sekundäranteil!$C$7</f>
        <v>22927.52</v>
      </c>
      <c r="G22" s="64">
        <f>'Gesamtenergie 2050 var.'!G22*Sekundäranteil!$C$7</f>
        <v>18397.866666666665</v>
      </c>
      <c r="H22" s="68">
        <f>'Gesamtenergie 2050 var.'!H22*Sekundäranteil!$C$7</f>
        <v>14315.84</v>
      </c>
      <c r="I22" s="67">
        <f>'Gesamtenergie 2050 var.'!I22*Sekundäranteil!$C$7</f>
        <v>12870.749629629629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'Gesamtenergie 2050 var.'!E23*Sekundäranteil!$C$7</f>
        <v>5014.5137777777782</v>
      </c>
      <c r="F23" s="69">
        <f>'Gesamtenergie 2050 var.'!F23*Sekundäranteil!$C$7</f>
        <v>6114.0053333333344</v>
      </c>
      <c r="G23" s="64">
        <f>'Gesamtenergie 2050 var.'!G23*Sekundäranteil!$C$7</f>
        <v>4906.0977777777771</v>
      </c>
      <c r="H23" s="68">
        <f>'Gesamtenergie 2050 var.'!H23*Sekundäranteil!$C$7</f>
        <v>3817.5573333333341</v>
      </c>
      <c r="I23" s="67">
        <f>'Gesamtenergie 2050 var.'!I23*Sekundäranteil!$C$7</f>
        <v>3432.1999012345677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'Gesamtenergie 2050 var.'!E24*Sekundäranteil!$C$7</f>
        <v>26639.604444444445</v>
      </c>
      <c r="F24" s="69">
        <f>'Gesamtenergie 2050 var.'!F24*Sekundäranteil!$C$7</f>
        <v>32480.653333333335</v>
      </c>
      <c r="G24" s="64">
        <f>'Gesamtenergie 2050 var.'!G24*Sekundäranteil!$C$7</f>
        <v>26063.644444444442</v>
      </c>
      <c r="H24" s="68">
        <f>'Gesamtenergie 2050 var.'!H24*Sekundäranteil!$C$7</f>
        <v>20280.773333333331</v>
      </c>
      <c r="I24" s="67">
        <f>'Gesamtenergie 2050 var.'!I24*Sekundäranteil!$C$7</f>
        <v>18233.561975308639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'Gesamtenergie 2050 var.'!E25*Sekundäranteil!$C$7</f>
        <v>21358.694622222221</v>
      </c>
      <c r="F25" s="69">
        <f>'Gesamtenergie 2050 var.'!F25*Sekundäranteil!$C$7</f>
        <v>26041.841466666669</v>
      </c>
      <c r="G25" s="64">
        <f>'Gesamtenergie 2050 var.'!G25*Sekundäranteil!$C$7</f>
        <v>20896.910222222221</v>
      </c>
      <c r="H25" s="68">
        <f>'Gesamtenergie 2050 var.'!H25*Sekundäranteil!$C$7</f>
        <v>16260.408266666667</v>
      </c>
      <c r="I25" s="67">
        <f>'Gesamtenergie 2050 var.'!I25*Sekundäranteil!$C$7</f>
        <v>14619.026454320987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'Gesamtenergie 2050 var.'!E26*Sekundäranteil!$C$7</f>
        <v>8540.3437777777763</v>
      </c>
      <c r="F26" s="69">
        <f>'Gesamtenergie 2050 var.'!F26*Sekundäranteil!$C$7</f>
        <v>10412.915333333334</v>
      </c>
      <c r="G26" s="64">
        <f>'Gesamtenergie 2050 var.'!G26*Sekundäranteil!$C$7</f>
        <v>8355.6977777777756</v>
      </c>
      <c r="H26" s="68">
        <f>'Gesamtenergie 2050 var.'!H26*Sekundäranteil!$C$7</f>
        <v>6501.7773333333344</v>
      </c>
      <c r="I26" s="67">
        <f>'Gesamtenergie 2050 var.'!I26*Sekundäranteil!$C$7</f>
        <v>5845.4654567901225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'Gesamtenergie 2050 var.'!E27*Sekundäranteil!$C$7</f>
        <v>8540.3437777777763</v>
      </c>
      <c r="F27" s="69">
        <f>'Gesamtenergie 2050 var.'!F27*Sekundäranteil!$C$7</f>
        <v>10412.915333333334</v>
      </c>
      <c r="G27" s="64">
        <f>'Gesamtenergie 2050 var.'!G27*Sekundäranteil!$C$7</f>
        <v>8355.6977777777756</v>
      </c>
      <c r="H27" s="68">
        <f>'Gesamtenergie 2050 var.'!H27*Sekundäranteil!$C$7</f>
        <v>6501.7773333333344</v>
      </c>
      <c r="I27" s="67">
        <f>'Gesamtenergie 2050 var.'!I27*Sekundäranteil!$C$7</f>
        <v>5845.4654567901225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'Gesamtenergie 2050 var.'!E28*Sekundäranteil!$C$7</f>
        <v>6424.8457777777776</v>
      </c>
      <c r="F28" s="69">
        <f>'Gesamtenergie 2050 var.'!F28*Sekundäranteil!$C$7</f>
        <v>7833.5693333333329</v>
      </c>
      <c r="G28" s="64">
        <f>'Gesamtenergie 2050 var.'!G28*Sekundäranteil!$C$7</f>
        <v>6285.9377777777763</v>
      </c>
      <c r="H28" s="68">
        <f>'Gesamtenergie 2050 var.'!H28*Sekundäranteil!$C$7</f>
        <v>4891.2453333333333</v>
      </c>
      <c r="I28" s="67">
        <f>'Gesamtenergie 2050 var.'!I28*Sekundäranteil!$C$7</f>
        <v>4397.5061234567902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'Gesamtenergie 2050 var.'!E29*Sekundäranteil!$C$7</f>
        <v>14103.32</v>
      </c>
      <c r="F29" s="69">
        <f>'Gesamtenergie 2050 var.'!F29*Sekundäranteil!$C$7</f>
        <v>17195.64</v>
      </c>
      <c r="G29" s="64">
        <f>'Gesamtenergie 2050 var.'!G29*Sekundäranteil!$C$7</f>
        <v>13798.399999999998</v>
      </c>
      <c r="H29" s="68">
        <f>'Gesamtenergie 2050 var.'!H29*Sekundäranteil!$C$7</f>
        <v>10736.880000000001</v>
      </c>
      <c r="I29" s="67">
        <f>'Gesamtenergie 2050 var.'!I29*Sekundäranteil!$C$7</f>
        <v>9653.062222222221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'Gesamtenergie 2050 var.'!E30*Sekundäranteil!$C$7</f>
        <v>7443.4188888888903</v>
      </c>
      <c r="F30" s="69">
        <f>'Gesamtenergie 2050 var.'!F30*Sekundäranteil!$C$7</f>
        <v>9075.4766666666656</v>
      </c>
      <c r="G30" s="64">
        <f>'Gesamtenergie 2050 var.'!G30*Sekundäranteil!$C$7</f>
        <v>7282.4888888888881</v>
      </c>
      <c r="H30" s="68">
        <f>'Gesamtenergie 2050 var.'!H30*Sekundäranteil!$C$7</f>
        <v>5666.6866666666674</v>
      </c>
      <c r="I30" s="67">
        <f>'Gesamtenergie 2050 var.'!I30*Sekundäranteil!$C$7</f>
        <v>5094.671728395062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'Gesamtenergie 2050 var.'!E31*Sekundäranteil!$C$7</f>
        <v>7443.4188888888903</v>
      </c>
      <c r="F31" s="69">
        <f>'Gesamtenergie 2050 var.'!F31*Sekundäranteil!$C$7</f>
        <v>9075.4766666666656</v>
      </c>
      <c r="G31" s="64">
        <f>'Gesamtenergie 2050 var.'!G31*Sekundäranteil!$C$7</f>
        <v>7282.4888888888881</v>
      </c>
      <c r="H31" s="68">
        <f>'Gesamtenergie 2050 var.'!H31*Sekundäranteil!$C$7</f>
        <v>5666.6866666666674</v>
      </c>
      <c r="I31" s="67">
        <f>'Gesamtenergie 2050 var.'!I31*Sekundäranteil!$C$7</f>
        <v>5094.671728395062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'Gesamtenergie 2050 var.'!E32*Sekundäranteil!$C$7</f>
        <v>7208.3635555555547</v>
      </c>
      <c r="F32" s="69">
        <f>'Gesamtenergie 2050 var.'!F32*Sekundäranteil!$C$7</f>
        <v>8788.8826666666664</v>
      </c>
      <c r="G32" s="64">
        <f>'Gesamtenergie 2050 var.'!G32*Sekundäranteil!$C$7</f>
        <v>7052.5155555555548</v>
      </c>
      <c r="H32" s="68">
        <f>'Gesamtenergie 2050 var.'!H32*Sekundäranteil!$C$7</f>
        <v>5487.7386666666671</v>
      </c>
      <c r="I32" s="67">
        <f>'Gesamtenergie 2050 var.'!I32*Sekundäranteil!$C$7</f>
        <v>4933.7873580246905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'Gesamtenergie 2050 var.'!E33*Sekundäranteil!$C$7</f>
        <v>4701.1066666666666</v>
      </c>
      <c r="F33" s="69">
        <f>'Gesamtenergie 2050 var.'!F33*Sekundäranteil!$C$7</f>
        <v>5731.88</v>
      </c>
      <c r="G33" s="64">
        <f>'Gesamtenergie 2050 var.'!G33*Sekundäranteil!$C$7</f>
        <v>4599.4666666666662</v>
      </c>
      <c r="H33" s="68">
        <f>'Gesamtenergie 2050 var.'!H33*Sekundäranteil!$C$7</f>
        <v>3578.96</v>
      </c>
      <c r="I33" s="67">
        <f>'Gesamtenergie 2050 var.'!I33*Sekundäranteil!$C$7</f>
        <v>3217.6874074074071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'Gesamtenergie 2050 var.'!E34*Sekundäranteil!$C$7</f>
        <v>11862.459155555556</v>
      </c>
      <c r="F34" s="69">
        <f>'Gesamtenergie 2050 var.'!F34*Sekundäranteil!$C$7</f>
        <v>14463.44386666667</v>
      </c>
      <c r="G34" s="64">
        <f>'Gesamtenergie 2050 var.'!G34*Sekundäranteil!$C$7</f>
        <v>11605.987555555555</v>
      </c>
      <c r="H34" s="68">
        <f>'Gesamtenergie 2050 var.'!H34*Sekundäranteil!$C$7</f>
        <v>9030.9090666666671</v>
      </c>
      <c r="I34" s="67">
        <f>'Gesamtenergie 2050 var.'!I34*Sekundäranteil!$C$7</f>
        <v>8119.2978913580255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'Gesamtenergie 2050 var.'!E35*Sekundäranteil!$C$7</f>
        <v>8775.39911111111</v>
      </c>
      <c r="F35" s="69">
        <f>'Gesamtenergie 2050 var.'!F35*Sekundäranteil!$C$7</f>
        <v>10699.509333333333</v>
      </c>
      <c r="G35" s="64">
        <f>'Gesamtenergie 2050 var.'!G35*Sekundäranteil!$C$7</f>
        <v>8585.6711111111108</v>
      </c>
      <c r="H35" s="68">
        <f>'Gesamtenergie 2050 var.'!H35*Sekundäranteil!$C$7</f>
        <v>6680.7253333333347</v>
      </c>
      <c r="I35" s="67">
        <f>'Gesamtenergie 2050 var.'!I35*Sekundäranteil!$C$7</f>
        <v>6006.349827160494</v>
      </c>
    </row>
    <row r="38" spans="3:9" ht="46.5" customHeight="1" x14ac:dyDescent="0.35">
      <c r="C38" s="101" t="s">
        <v>206</v>
      </c>
      <c r="D38" s="101"/>
      <c r="E38" s="101"/>
      <c r="F38" s="101"/>
      <c r="G38" s="101"/>
      <c r="H38" s="101"/>
      <c r="I38" s="101"/>
    </row>
    <row r="39" spans="3:9" ht="15.75" customHeight="1" x14ac:dyDescent="0.35">
      <c r="C39" s="81"/>
      <c r="D39" s="81"/>
      <c r="E39" s="81"/>
      <c r="F39" s="81"/>
      <c r="G39" s="81"/>
      <c r="H39" s="81"/>
      <c r="I39" s="81"/>
    </row>
    <row r="40" spans="3:9" ht="15.75" x14ac:dyDescent="0.25">
      <c r="E40" s="100" t="s">
        <v>47</v>
      </c>
      <c r="F40" s="100"/>
      <c r="G40" s="100" t="s">
        <v>43</v>
      </c>
      <c r="H40" s="100"/>
      <c r="I40" s="100"/>
    </row>
    <row r="41" spans="3:9" x14ac:dyDescent="0.25">
      <c r="C41" s="17" t="s">
        <v>123</v>
      </c>
      <c r="D41" s="17" t="s">
        <v>124</v>
      </c>
      <c r="E41" s="84" t="str">
        <f>Studienliste!$F$17</f>
        <v>ISI-05 13</v>
      </c>
      <c r="F41" s="85" t="s">
        <v>51</v>
      </c>
      <c r="G41" s="86" t="str">
        <f>Studienliste!$F$10</f>
        <v>OTTO-01 17</v>
      </c>
      <c r="H41" s="87" t="str">
        <f>Studienliste!$F$8</f>
        <v>TUD-02 20</v>
      </c>
      <c r="I41" s="88" t="str">
        <f>F41</f>
        <v>anderes Projekt</v>
      </c>
    </row>
    <row r="42" spans="3:9" x14ac:dyDescent="0.25">
      <c r="C42" s="9" t="str">
        <f t="shared" ref="C42:D70" si="0">C77</f>
        <v>Austria</v>
      </c>
      <c r="D42" s="9" t="str">
        <f t="shared" si="0"/>
        <v>Donawitz</v>
      </c>
      <c r="E42" s="63">
        <f>'Gesamtenergie 2050 var.'!E7*Sekundäranteil!$C$10</f>
        <v>12631.090095555553</v>
      </c>
      <c r="F42" s="69">
        <f>'Gesamtenergie 2050 var.'!F7*Sekundäranteil!$C$10</f>
        <v>15400.606246666666</v>
      </c>
      <c r="G42" s="64">
        <f>'Gesamtenergie 2050 var.'!G7*Sekundäranteil!$C$10</f>
        <v>12358.000355555552</v>
      </c>
      <c r="H42" s="68">
        <f>'Gesamtenergie 2050 var.'!H7*Sekundäranteil!$C$10</f>
        <v>9616.0690266666661</v>
      </c>
      <c r="I42" s="67">
        <f>'Gesamtenergie 2050 var.'!I7*Sekundäranteil!$C$10</f>
        <v>8645.3897824691339</v>
      </c>
    </row>
    <row r="43" spans="3:9" x14ac:dyDescent="0.25">
      <c r="C43" s="9" t="str">
        <f t="shared" si="0"/>
        <v>Austria</v>
      </c>
      <c r="D43" s="9" t="str">
        <f t="shared" si="0"/>
        <v>Linz</v>
      </c>
      <c r="E43" s="63">
        <f>'Gesamtenergie 2050 var.'!E8*Sekundäranteil!$C$10</f>
        <v>12631.090095555553</v>
      </c>
      <c r="F43" s="69">
        <f>'Gesamtenergie 2050 var.'!F8*Sekundäranteil!$C$10</f>
        <v>15400.606246666666</v>
      </c>
      <c r="G43" s="64">
        <f>'Gesamtenergie 2050 var.'!G8*Sekundäranteil!$C$10</f>
        <v>12358.000355555552</v>
      </c>
      <c r="H43" s="68">
        <f>'Gesamtenergie 2050 var.'!H8*Sekundäranteil!$C$10</f>
        <v>9616.0690266666661</v>
      </c>
      <c r="I43" s="67">
        <f>'Gesamtenergie 2050 var.'!I8*Sekundäranteil!$C$10</f>
        <v>8645.3897824691339</v>
      </c>
    </row>
    <row r="44" spans="3:9" x14ac:dyDescent="0.25">
      <c r="C44" s="9" t="str">
        <f t="shared" si="0"/>
        <v>Belgium</v>
      </c>
      <c r="D44" s="9" t="str">
        <f t="shared" si="0"/>
        <v>Ghent</v>
      </c>
      <c r="E44" s="63">
        <f>'Gesamtenergie 2050 var.'!E9*Sekundäranteil!$C$10</f>
        <v>18245.279888888886</v>
      </c>
      <c r="F44" s="69">
        <f>'Gesamtenergie 2050 var.'!F9*Sekundäranteil!$C$10</f>
        <v>22245.773666666664</v>
      </c>
      <c r="G44" s="64">
        <f>'Gesamtenergie 2050 var.'!G9*Sekundäranteil!$C$10</f>
        <v>17850.808888888885</v>
      </c>
      <c r="H44" s="68">
        <f>'Gesamtenergie 2050 var.'!H9*Sekundäranteil!$C$10</f>
        <v>13890.160666666667</v>
      </c>
      <c r="I44" s="67">
        <f>'Gesamtenergie 2050 var.'!I9*Sekundäranteil!$C$10</f>
        <v>12488.039839506171</v>
      </c>
    </row>
    <row r="45" spans="3:9" x14ac:dyDescent="0.25">
      <c r="C45" s="9" t="str">
        <f t="shared" si="0"/>
        <v>Czech Republic</v>
      </c>
      <c r="D45" s="9" t="str">
        <f t="shared" si="0"/>
        <v>Trinec</v>
      </c>
      <c r="E45" s="63">
        <f>'Gesamtenergie 2050 var.'!E10*Sekundäranteil!$C$10</f>
        <v>8647.2583399999985</v>
      </c>
      <c r="F45" s="69">
        <f>'Gesamtenergie 2050 var.'!F10*Sekundäranteil!$C$10</f>
        <v>10543.27218</v>
      </c>
      <c r="G45" s="64">
        <f>'Gesamtenergie 2050 var.'!G10*Sekundäranteil!$C$10</f>
        <v>8460.3007999999991</v>
      </c>
      <c r="H45" s="68">
        <f>'Gesamtenergie 2050 var.'!H10*Sekundäranteil!$C$10</f>
        <v>6583.1715599999998</v>
      </c>
      <c r="I45" s="67">
        <f>'Gesamtenergie 2050 var.'!I10*Sekundäranteil!$C$10</f>
        <v>5918.6434688888885</v>
      </c>
    </row>
    <row r="46" spans="3:9" x14ac:dyDescent="0.25">
      <c r="C46" s="9" t="str">
        <f t="shared" si="0"/>
        <v>Finland</v>
      </c>
      <c r="D46" s="9" t="str">
        <f t="shared" si="0"/>
        <v>Raahe</v>
      </c>
      <c r="E46" s="63">
        <f>'Gesamtenergie 2050 var.'!E11*Sekundäranteil!$C$10</f>
        <v>8704.1702222222211</v>
      </c>
      <c r="F46" s="69">
        <f>'Gesamtenergie 2050 var.'!F11*Sekundäranteil!$C$10</f>
        <v>10612.662666666667</v>
      </c>
      <c r="G46" s="64">
        <f>'Gesamtenergie 2050 var.'!G11*Sekundäranteil!$C$10</f>
        <v>8515.982222222221</v>
      </c>
      <c r="H46" s="68">
        <f>'Gesamtenergie 2050 var.'!H11*Sekundäranteil!$C$10</f>
        <v>6626.4986666666664</v>
      </c>
      <c r="I46" s="67">
        <f>'Gesamtenergie 2050 var.'!I11*Sekundäranteil!$C$10</f>
        <v>5957.5969876543204</v>
      </c>
    </row>
    <row r="47" spans="3:9" x14ac:dyDescent="0.25">
      <c r="C47" s="9" t="str">
        <f t="shared" si="0"/>
        <v>France</v>
      </c>
      <c r="D47" s="9" t="str">
        <f t="shared" si="0"/>
        <v>Fos-Sur-Mer</v>
      </c>
      <c r="E47" s="63">
        <f>'Gesamtenergie 2050 var.'!E12*Sekundäranteil!$C$10</f>
        <v>12554.091666666665</v>
      </c>
      <c r="F47" s="69">
        <f>'Gesamtenergie 2050 var.'!F12*Sekundäranteil!$C$10</f>
        <v>15306.724999999999</v>
      </c>
      <c r="G47" s="64">
        <f>'Gesamtenergie 2050 var.'!G12*Sekundäranteil!$C$10</f>
        <v>12282.666666666666</v>
      </c>
      <c r="H47" s="68">
        <f>'Gesamtenergie 2050 var.'!H12*Sekundäranteil!$C$10</f>
        <v>9557.4499999999989</v>
      </c>
      <c r="I47" s="67">
        <f>'Gesamtenergie 2050 var.'!I12*Sekundäranteil!$C$10</f>
        <v>8592.687962962962</v>
      </c>
    </row>
    <row r="48" spans="3:9" x14ac:dyDescent="0.25">
      <c r="C48" s="9" t="str">
        <f t="shared" si="0"/>
        <v>France</v>
      </c>
      <c r="D48" s="9" t="str">
        <f t="shared" si="0"/>
        <v>Dunkerque</v>
      </c>
      <c r="E48" s="63">
        <f>'Gesamtenergie 2050 var.'!E13*Sekundäranteil!$C$10</f>
        <v>22932.140777777775</v>
      </c>
      <c r="F48" s="69">
        <f>'Gesamtenergie 2050 var.'!F13*Sekundäranteil!$C$10</f>
        <v>27960.284333333337</v>
      </c>
      <c r="G48" s="64">
        <f>'Gesamtenergie 2050 var.'!G13*Sekundäranteil!$C$10</f>
        <v>22436.337777777775</v>
      </c>
      <c r="H48" s="68">
        <f>'Gesamtenergie 2050 var.'!H13*Sekundäranteil!$C$10</f>
        <v>17458.275333333335</v>
      </c>
      <c r="I48" s="67">
        <f>'Gesamtenergie 2050 var.'!I13*Sekundäranteil!$C$10</f>
        <v>15695.976679012345</v>
      </c>
    </row>
    <row r="49" spans="3:9" x14ac:dyDescent="0.25">
      <c r="C49" s="9" t="str">
        <f t="shared" si="0"/>
        <v>Germany</v>
      </c>
      <c r="D49" s="9" t="str">
        <f t="shared" si="0"/>
        <v>Bremen</v>
      </c>
      <c r="E49" s="63">
        <f>'Gesamtenergie 2050 var.'!E14*Sekundäranteil!$C$10</f>
        <v>11047.600666666665</v>
      </c>
      <c r="F49" s="69">
        <f>'Gesamtenergie 2050 var.'!F14*Sekundäranteil!$C$10</f>
        <v>13469.918</v>
      </c>
      <c r="G49" s="64">
        <f>'Gesamtenergie 2050 var.'!G14*Sekundäranteil!$C$10</f>
        <v>10808.746666666666</v>
      </c>
      <c r="H49" s="68">
        <f>'Gesamtenergie 2050 var.'!H14*Sekundäranteil!$C$10</f>
        <v>8410.5560000000005</v>
      </c>
      <c r="I49" s="67">
        <f>'Gesamtenergie 2050 var.'!I14*Sekundäranteil!$C$10</f>
        <v>7561.5654074074064</v>
      </c>
    </row>
    <row r="50" spans="3:9" x14ac:dyDescent="0.25">
      <c r="C50" s="9" t="str">
        <f t="shared" si="0"/>
        <v>Germany</v>
      </c>
      <c r="D50" s="9" t="str">
        <f t="shared" si="0"/>
        <v>Voelklingen</v>
      </c>
      <c r="E50" s="63">
        <f>'Gesamtenergie 2050 var.'!E15*Sekundäranteil!$C$10</f>
        <v>9313.4621377777767</v>
      </c>
      <c r="F50" s="69">
        <f>'Gesamtenergie 2050 var.'!F15*Sekundäranteil!$C$10</f>
        <v>11355.549053333334</v>
      </c>
      <c r="G50" s="64">
        <f>'Gesamtenergie 2050 var.'!G15*Sekundäranteil!$C$10</f>
        <v>9112.1009777777763</v>
      </c>
      <c r="H50" s="68">
        <f>'Gesamtenergie 2050 var.'!H15*Sekundäranteil!$C$10</f>
        <v>7090.3535733333329</v>
      </c>
      <c r="I50" s="67">
        <f>'Gesamtenergie 2050 var.'!I15*Sekundäranteil!$C$10</f>
        <v>6374.6287767901231</v>
      </c>
    </row>
    <row r="51" spans="3:9" x14ac:dyDescent="0.25">
      <c r="C51" s="9" t="str">
        <f t="shared" si="0"/>
        <v>Germany</v>
      </c>
      <c r="D51" s="9" t="str">
        <f t="shared" si="0"/>
        <v>Eisenhuettenstadt</v>
      </c>
      <c r="E51" s="63">
        <f>'Gesamtenergie 2050 var.'!E16*Sekundäranteil!$C$10</f>
        <v>7197.6792222222211</v>
      </c>
      <c r="F51" s="69">
        <f>'Gesamtenergie 2050 var.'!F16*Sekundäranteil!$C$10</f>
        <v>8775.8556666666682</v>
      </c>
      <c r="G51" s="64">
        <f>'Gesamtenergie 2050 var.'!G16*Sekundäranteil!$C$10</f>
        <v>7042.06222222222</v>
      </c>
      <c r="H51" s="68">
        <f>'Gesamtenergie 2050 var.'!H16*Sekundäranteil!$C$10</f>
        <v>5479.6046666666662</v>
      </c>
      <c r="I51" s="67">
        <f>'Gesamtenergie 2050 var.'!I16*Sekundäranteil!$C$10</f>
        <v>4926.4744320987647</v>
      </c>
    </row>
    <row r="52" spans="3:9" x14ac:dyDescent="0.25">
      <c r="C52" s="9" t="str">
        <f t="shared" si="0"/>
        <v>Germany</v>
      </c>
      <c r="D52" s="9" t="str">
        <f t="shared" si="0"/>
        <v>Duisburg-Huckingen</v>
      </c>
      <c r="E52" s="63">
        <f>'Gesamtenergie 2050 var.'!E17*Sekundäranteil!$C$10</f>
        <v>16738.788888888888</v>
      </c>
      <c r="F52" s="69">
        <f>'Gesamtenergie 2050 var.'!F17*Sekundäranteil!$C$10</f>
        <v>20408.966666666667</v>
      </c>
      <c r="G52" s="64">
        <f>'Gesamtenergie 2050 var.'!G17*Sekundäranteil!$C$10</f>
        <v>16376.888888888885</v>
      </c>
      <c r="H52" s="68">
        <f>'Gesamtenergie 2050 var.'!H17*Sekundäranteil!$C$10</f>
        <v>12743.266666666665</v>
      </c>
      <c r="I52" s="67">
        <f>'Gesamtenergie 2050 var.'!I17*Sekundäranteil!$C$10</f>
        <v>11456.917283950615</v>
      </c>
    </row>
    <row r="53" spans="3:9" x14ac:dyDescent="0.25">
      <c r="C53" s="9" t="str">
        <f t="shared" si="0"/>
        <v>Germany</v>
      </c>
      <c r="D53" s="9" t="str">
        <f t="shared" si="0"/>
        <v>Duisburg-Beeckerwerth</v>
      </c>
      <c r="E53" s="63">
        <f>'Gesamtenergie 2050 var.'!E18*Sekundäranteil!$C$10</f>
        <v>20086.546666666665</v>
      </c>
      <c r="F53" s="69">
        <f>'Gesamtenergie 2050 var.'!F18*Sekundäranteil!$C$10</f>
        <v>24490.76</v>
      </c>
      <c r="G53" s="64">
        <f>'Gesamtenergie 2050 var.'!G18*Sekundäranteil!$C$10</f>
        <v>19652.266666666663</v>
      </c>
      <c r="H53" s="68">
        <f>'Gesamtenergie 2050 var.'!H18*Sekundäranteil!$C$10</f>
        <v>15291.919999999998</v>
      </c>
      <c r="I53" s="67">
        <f>'Gesamtenergie 2050 var.'!I18*Sekundäranteil!$C$10</f>
        <v>13748.300740740739</v>
      </c>
    </row>
    <row r="54" spans="3:9" x14ac:dyDescent="0.25">
      <c r="C54" s="9" t="str">
        <f t="shared" si="0"/>
        <v>Germany</v>
      </c>
      <c r="D54" s="9" t="str">
        <f t="shared" si="0"/>
        <v>Salzgitter</v>
      </c>
      <c r="E54" s="63">
        <f>'Gesamtenergie 2050 var.'!E19*Sekundäranteil!$C$10</f>
        <v>15399.685777777775</v>
      </c>
      <c r="F54" s="69">
        <f>'Gesamtenergie 2050 var.'!F19*Sekundäranteil!$C$10</f>
        <v>18776.249333333333</v>
      </c>
      <c r="G54" s="64">
        <f>'Gesamtenergie 2050 var.'!G19*Sekundäranteil!$C$10</f>
        <v>15066.737777777775</v>
      </c>
      <c r="H54" s="68">
        <f>'Gesamtenergie 2050 var.'!H19*Sekundäranteil!$C$10</f>
        <v>11723.805333333332</v>
      </c>
      <c r="I54" s="67">
        <f>'Gesamtenergie 2050 var.'!I19*Sekundäranteil!$C$10</f>
        <v>10540.363901234567</v>
      </c>
    </row>
    <row r="55" spans="3:9" x14ac:dyDescent="0.25">
      <c r="C55" s="9" t="str">
        <f t="shared" si="0"/>
        <v>Germany</v>
      </c>
      <c r="D55" s="9" t="str">
        <f t="shared" si="0"/>
        <v>Dillingen</v>
      </c>
      <c r="E55" s="63">
        <f>'Gesamtenergie 2050 var.'!E20*Sekundäranteil!$C$10</f>
        <v>7813.6666533333309</v>
      </c>
      <c r="F55" s="69">
        <f>'Gesamtenergie 2050 var.'!F20*Sekundäranteil!$C$10</f>
        <v>9526.905639999999</v>
      </c>
      <c r="G55" s="64">
        <f>'Gesamtenergie 2050 var.'!G20*Sekundäranteil!$C$10</f>
        <v>7644.7317333333331</v>
      </c>
      <c r="H55" s="68">
        <f>'Gesamtenergie 2050 var.'!H20*Sekundäranteil!$C$10</f>
        <v>5948.5568800000001</v>
      </c>
      <c r="I55" s="67">
        <f>'Gesamtenergie 2050 var.'!I20*Sekundäranteil!$C$10</f>
        <v>5348.0889881481471</v>
      </c>
    </row>
    <row r="56" spans="3:9" x14ac:dyDescent="0.25">
      <c r="C56" s="9" t="str">
        <f t="shared" si="0"/>
        <v>Germany</v>
      </c>
      <c r="D56" s="9" t="str">
        <f t="shared" si="0"/>
        <v>Duisburg</v>
      </c>
      <c r="E56" s="63">
        <f>'Gesamtenergie 2050 var.'!E21*Sekundäranteil!$C$10</f>
        <v>3749.4887111111107</v>
      </c>
      <c r="F56" s="69">
        <f>'Gesamtenergie 2050 var.'!F21*Sekundäranteil!$C$10</f>
        <v>4571.608533333334</v>
      </c>
      <c r="G56" s="64">
        <f>'Gesamtenergie 2050 var.'!G21*Sekundäranteil!$C$10</f>
        <v>3668.4231111111108</v>
      </c>
      <c r="H56" s="68">
        <f>'Gesamtenergie 2050 var.'!H21*Sekundäranteil!$C$10</f>
        <v>2854.4917333333333</v>
      </c>
      <c r="I56" s="67">
        <f>'Gesamtenergie 2050 var.'!I21*Sekundäranteil!$C$10</f>
        <v>2566.3494716049381</v>
      </c>
    </row>
    <row r="57" spans="3:9" x14ac:dyDescent="0.25">
      <c r="C57" s="9" t="str">
        <f t="shared" si="0"/>
        <v>Germany</v>
      </c>
      <c r="D57" s="9" t="str">
        <f t="shared" si="0"/>
        <v>Duisburg-Bruckhausen</v>
      </c>
      <c r="E57" s="63">
        <f>'Gesamtenergie 2050 var.'!E22*Sekundäranteil!$C$10</f>
        <v>20086.546666666665</v>
      </c>
      <c r="F57" s="69">
        <f>'Gesamtenergie 2050 var.'!F22*Sekundäranteil!$C$10</f>
        <v>24490.76</v>
      </c>
      <c r="G57" s="64">
        <f>'Gesamtenergie 2050 var.'!G22*Sekundäranteil!$C$10</f>
        <v>19652.266666666663</v>
      </c>
      <c r="H57" s="68">
        <f>'Gesamtenergie 2050 var.'!H22*Sekundäranteil!$C$10</f>
        <v>15291.919999999998</v>
      </c>
      <c r="I57" s="67">
        <f>'Gesamtenergie 2050 var.'!I22*Sekundäranteil!$C$10</f>
        <v>13748.300740740739</v>
      </c>
    </row>
    <row r="58" spans="3:9" x14ac:dyDescent="0.25">
      <c r="C58" s="9" t="str">
        <f t="shared" si="0"/>
        <v>Hungaria</v>
      </c>
      <c r="D58" s="9" t="str">
        <f t="shared" si="0"/>
        <v>Dunauijvaros</v>
      </c>
      <c r="E58" s="63">
        <f>'Gesamtenergie 2050 var.'!E23*Sekundäranteil!$C$10</f>
        <v>5356.4124444444442</v>
      </c>
      <c r="F58" s="69">
        <f>'Gesamtenergie 2050 var.'!F23*Sekundäranteil!$C$10</f>
        <v>6530.869333333334</v>
      </c>
      <c r="G58" s="64">
        <f>'Gesamtenergie 2050 var.'!G23*Sekundäranteil!$C$10</f>
        <v>5240.6044444444433</v>
      </c>
      <c r="H58" s="68">
        <f>'Gesamtenergie 2050 var.'!H23*Sekundäranteil!$C$10</f>
        <v>4077.8453333333337</v>
      </c>
      <c r="I58" s="67">
        <f>'Gesamtenergie 2050 var.'!I23*Sekundäranteil!$C$10</f>
        <v>3666.2135308641969</v>
      </c>
    </row>
    <row r="59" spans="3:9" x14ac:dyDescent="0.25">
      <c r="C59" s="9" t="str">
        <f t="shared" si="0"/>
        <v>Italy</v>
      </c>
      <c r="D59" s="9" t="str">
        <f t="shared" si="0"/>
        <v>Taranto</v>
      </c>
      <c r="E59" s="63">
        <f>'Gesamtenergie 2050 var.'!E24*Sekundäranteil!$C$10</f>
        <v>28455.941111111108</v>
      </c>
      <c r="F59" s="69">
        <f>'Gesamtenergie 2050 var.'!F24*Sekundäranteil!$C$10</f>
        <v>34695.243333333332</v>
      </c>
      <c r="G59" s="64">
        <f>'Gesamtenergie 2050 var.'!G24*Sekundäranteil!$C$10</f>
        <v>27840.711111111104</v>
      </c>
      <c r="H59" s="68">
        <f>'Gesamtenergie 2050 var.'!H24*Sekundäranteil!$C$10</f>
        <v>21663.55333333333</v>
      </c>
      <c r="I59" s="67">
        <f>'Gesamtenergie 2050 var.'!I24*Sekundäranteil!$C$10</f>
        <v>19476.759382716045</v>
      </c>
    </row>
    <row r="60" spans="3:9" x14ac:dyDescent="0.25">
      <c r="C60" s="9" t="str">
        <f t="shared" si="0"/>
        <v>Netherlands</v>
      </c>
      <c r="D60" s="9" t="str">
        <f t="shared" si="0"/>
        <v>Ijmuiden</v>
      </c>
      <c r="E60" s="63">
        <f>'Gesamtenergie 2050 var.'!E25*Sekundäranteil!$C$10</f>
        <v>22814.969255555552</v>
      </c>
      <c r="F60" s="69">
        <f>'Gesamtenergie 2050 var.'!F25*Sekundäranteil!$C$10</f>
        <v>27817.421566666668</v>
      </c>
      <c r="G60" s="64">
        <f>'Gesamtenergie 2050 var.'!G25*Sekundäranteil!$C$10</f>
        <v>22321.699555555551</v>
      </c>
      <c r="H60" s="68">
        <f>'Gesamtenergie 2050 var.'!H25*Sekundäranteil!$C$10</f>
        <v>17369.072466666668</v>
      </c>
      <c r="I60" s="67">
        <f>'Gesamtenergie 2050 var.'!I25*Sekundäranteil!$C$10</f>
        <v>15615.778258024689</v>
      </c>
    </row>
    <row r="61" spans="3:9" x14ac:dyDescent="0.25">
      <c r="C61" s="9" t="str">
        <f t="shared" si="0"/>
        <v>Poland</v>
      </c>
      <c r="D61" s="9" t="str">
        <f t="shared" si="0"/>
        <v>Krakow</v>
      </c>
      <c r="E61" s="63">
        <f>'Gesamtenergie 2050 var.'!E26*Sekundäranteil!$C$10</f>
        <v>9122.6399444444432</v>
      </c>
      <c r="F61" s="69">
        <f>'Gesamtenergie 2050 var.'!F26*Sekundäranteil!$C$10</f>
        <v>11122.886833333332</v>
      </c>
      <c r="G61" s="64">
        <f>'Gesamtenergie 2050 var.'!G26*Sekundäranteil!$C$10</f>
        <v>8925.4044444444426</v>
      </c>
      <c r="H61" s="68">
        <f>'Gesamtenergie 2050 var.'!H26*Sekundäranteil!$C$10</f>
        <v>6945.0803333333333</v>
      </c>
      <c r="I61" s="67">
        <f>'Gesamtenergie 2050 var.'!I26*Sekundäranteil!$C$10</f>
        <v>6244.0199197530856</v>
      </c>
    </row>
    <row r="62" spans="3:9" x14ac:dyDescent="0.25">
      <c r="C62" s="9" t="str">
        <f t="shared" si="0"/>
        <v>Poland</v>
      </c>
      <c r="D62" s="9" t="str">
        <f t="shared" si="0"/>
        <v>Dabrowa Gornicza</v>
      </c>
      <c r="E62" s="63">
        <f>'Gesamtenergie 2050 var.'!E27*Sekundäranteil!$C$10</f>
        <v>9122.6399444444432</v>
      </c>
      <c r="F62" s="69">
        <f>'Gesamtenergie 2050 var.'!F27*Sekundäranteil!$C$10</f>
        <v>11122.886833333332</v>
      </c>
      <c r="G62" s="64">
        <f>'Gesamtenergie 2050 var.'!G27*Sekundäranteil!$C$10</f>
        <v>8925.4044444444426</v>
      </c>
      <c r="H62" s="68">
        <f>'Gesamtenergie 2050 var.'!H27*Sekundäranteil!$C$10</f>
        <v>6945.0803333333333</v>
      </c>
      <c r="I62" s="67">
        <f>'Gesamtenergie 2050 var.'!I27*Sekundäranteil!$C$10</f>
        <v>6244.0199197530856</v>
      </c>
    </row>
    <row r="63" spans="3:9" x14ac:dyDescent="0.25">
      <c r="C63" s="9" t="str">
        <f t="shared" si="0"/>
        <v>Romania</v>
      </c>
      <c r="D63" s="9" t="str">
        <f t="shared" si="0"/>
        <v>Galati</v>
      </c>
      <c r="E63" s="63">
        <f>'Gesamtenergie 2050 var.'!E28*Sekundäranteil!$C$10</f>
        <v>6862.9034444444442</v>
      </c>
      <c r="F63" s="69">
        <f>'Gesamtenergie 2050 var.'!F28*Sekundäranteil!$C$10</f>
        <v>8367.6763333333329</v>
      </c>
      <c r="G63" s="64">
        <f>'Gesamtenergie 2050 var.'!G28*Sekundäranteil!$C$10</f>
        <v>6714.5244444444425</v>
      </c>
      <c r="H63" s="68">
        <f>'Gesamtenergie 2050 var.'!H28*Sekundäranteil!$C$10</f>
        <v>5224.739333333333</v>
      </c>
      <c r="I63" s="67">
        <f>'Gesamtenergie 2050 var.'!I28*Sekundäranteil!$C$10</f>
        <v>4697.336086419753</v>
      </c>
    </row>
    <row r="64" spans="3:9" x14ac:dyDescent="0.25">
      <c r="C64" s="9" t="str">
        <f t="shared" si="0"/>
        <v>Slovakia</v>
      </c>
      <c r="D64" s="9" t="str">
        <f t="shared" si="0"/>
        <v>Kosice</v>
      </c>
      <c r="E64" s="63">
        <f>'Gesamtenergie 2050 var.'!E29*Sekundäranteil!$C$10</f>
        <v>15064.91</v>
      </c>
      <c r="F64" s="69">
        <f>'Gesamtenergie 2050 var.'!F29*Sekundäranteil!$C$10</f>
        <v>18368.07</v>
      </c>
      <c r="G64" s="64">
        <f>'Gesamtenergie 2050 var.'!G29*Sekundäranteil!$C$10</f>
        <v>14739.199999999997</v>
      </c>
      <c r="H64" s="68">
        <f>'Gesamtenergie 2050 var.'!H29*Sekundäranteil!$C$10</f>
        <v>11468.94</v>
      </c>
      <c r="I64" s="67">
        <f>'Gesamtenergie 2050 var.'!I29*Sekundäranteil!$C$10</f>
        <v>10311.225555555553</v>
      </c>
    </row>
    <row r="65" spans="3:9" x14ac:dyDescent="0.25">
      <c r="C65" s="9" t="str">
        <f t="shared" si="0"/>
        <v>Spain</v>
      </c>
      <c r="D65" s="9" t="str">
        <f t="shared" si="0"/>
        <v>Gijon</v>
      </c>
      <c r="E65" s="63">
        <f>'Gesamtenergie 2050 var.'!E30*Sekundäranteil!$C$10</f>
        <v>7950.924722222223</v>
      </c>
      <c r="F65" s="69">
        <f>'Gesamtenergie 2050 var.'!F30*Sekundäranteil!$C$10</f>
        <v>9694.2591666666649</v>
      </c>
      <c r="G65" s="64">
        <f>'Gesamtenergie 2050 var.'!G30*Sekundäranteil!$C$10</f>
        <v>7779.022222222221</v>
      </c>
      <c r="H65" s="68">
        <f>'Gesamtenergie 2050 var.'!H30*Sekundäranteil!$C$10</f>
        <v>6053.0516666666663</v>
      </c>
      <c r="I65" s="67">
        <f>'Gesamtenergie 2050 var.'!I30*Sekundäranteil!$C$10</f>
        <v>5442.0357098765435</v>
      </c>
    </row>
    <row r="66" spans="3:9" x14ac:dyDescent="0.25">
      <c r="C66" s="9" t="str">
        <f t="shared" si="0"/>
        <v>Spain</v>
      </c>
      <c r="D66" s="9" t="str">
        <f t="shared" si="0"/>
        <v>Aviles</v>
      </c>
      <c r="E66" s="63">
        <f>'Gesamtenergie 2050 var.'!E31*Sekundäranteil!$C$10</f>
        <v>7950.924722222223</v>
      </c>
      <c r="F66" s="69">
        <f>'Gesamtenergie 2050 var.'!F31*Sekundäranteil!$C$10</f>
        <v>9694.2591666666649</v>
      </c>
      <c r="G66" s="64">
        <f>'Gesamtenergie 2050 var.'!G31*Sekundäranteil!$C$10</f>
        <v>7779.022222222221</v>
      </c>
      <c r="H66" s="68">
        <f>'Gesamtenergie 2050 var.'!H31*Sekundäranteil!$C$10</f>
        <v>6053.0516666666663</v>
      </c>
      <c r="I66" s="67">
        <f>'Gesamtenergie 2050 var.'!I31*Sekundäranteil!$C$10</f>
        <v>5442.0357098765435</v>
      </c>
    </row>
    <row r="67" spans="3:9" x14ac:dyDescent="0.25">
      <c r="C67" s="9" t="str">
        <f t="shared" si="0"/>
        <v>Sweden</v>
      </c>
      <c r="D67" s="9" t="str">
        <f t="shared" si="0"/>
        <v>Lulea</v>
      </c>
      <c r="E67" s="63">
        <f>'Gesamtenergie 2050 var.'!E32*Sekundäranteil!$C$10</f>
        <v>7699.8428888888875</v>
      </c>
      <c r="F67" s="69">
        <f>'Gesamtenergie 2050 var.'!F32*Sekundäranteil!$C$10</f>
        <v>9388.1246666666666</v>
      </c>
      <c r="G67" s="64">
        <f>'Gesamtenergie 2050 var.'!G32*Sekundäranteil!$C$10</f>
        <v>7533.3688888888873</v>
      </c>
      <c r="H67" s="68">
        <f>'Gesamtenergie 2050 var.'!H32*Sekundäranteil!$C$10</f>
        <v>5861.9026666666659</v>
      </c>
      <c r="I67" s="67">
        <f>'Gesamtenergie 2050 var.'!I32*Sekundäranteil!$C$10</f>
        <v>5270.1819506172833</v>
      </c>
    </row>
    <row r="68" spans="3:9" x14ac:dyDescent="0.25">
      <c r="C68" s="9" t="str">
        <f t="shared" si="0"/>
        <v>Sweden</v>
      </c>
      <c r="D68" s="9" t="str">
        <f t="shared" si="0"/>
        <v>Oxeloesund</v>
      </c>
      <c r="E68" s="63">
        <f>'Gesamtenergie 2050 var.'!E33*Sekundäranteil!$C$10</f>
        <v>5021.6366666666663</v>
      </c>
      <c r="F68" s="69">
        <f>'Gesamtenergie 2050 var.'!F33*Sekundäranteil!$C$10</f>
        <v>6122.69</v>
      </c>
      <c r="G68" s="64">
        <f>'Gesamtenergie 2050 var.'!G33*Sekundäranteil!$C$10</f>
        <v>4913.0666666666657</v>
      </c>
      <c r="H68" s="68">
        <f>'Gesamtenergie 2050 var.'!H33*Sekundäranteil!$C$10</f>
        <v>3822.9799999999996</v>
      </c>
      <c r="I68" s="67">
        <f>'Gesamtenergie 2050 var.'!I33*Sekundäranteil!$C$10</f>
        <v>3437.0751851851846</v>
      </c>
    </row>
    <row r="69" spans="3:9" x14ac:dyDescent="0.25">
      <c r="C69" s="9" t="str">
        <f t="shared" si="0"/>
        <v>United Kingdom</v>
      </c>
      <c r="D69" s="9" t="str">
        <f t="shared" si="0"/>
        <v>Port Talbot</v>
      </c>
      <c r="E69" s="63">
        <f>'Gesamtenergie 2050 var.'!E34*Sekundäranteil!$C$10</f>
        <v>12671.263188888888</v>
      </c>
      <c r="F69" s="69">
        <f>'Gesamtenergie 2050 var.'!F34*Sekundäranteil!$C$10</f>
        <v>15449.587766666669</v>
      </c>
      <c r="G69" s="64">
        <f>'Gesamtenergie 2050 var.'!G34*Sekundäranteil!$C$10</f>
        <v>12397.304888888888</v>
      </c>
      <c r="H69" s="68">
        <f>'Gesamtenergie 2050 var.'!H34*Sekundäranteil!$C$10</f>
        <v>9646.6528666666673</v>
      </c>
      <c r="I69" s="67">
        <f>'Gesamtenergie 2050 var.'!I34*Sekundäranteil!$C$10</f>
        <v>8672.8863839506175</v>
      </c>
    </row>
    <row r="70" spans="3:9" x14ac:dyDescent="0.25">
      <c r="C70" s="9" t="str">
        <f t="shared" si="0"/>
        <v>United Kingdom</v>
      </c>
      <c r="D70" s="9" t="str">
        <f t="shared" si="0"/>
        <v>Scunthorpe</v>
      </c>
      <c r="E70" s="63">
        <f>'Gesamtenergie 2050 var.'!E35*Sekundäranteil!$C$10</f>
        <v>9373.7217777777769</v>
      </c>
      <c r="F70" s="69">
        <f>'Gesamtenergie 2050 var.'!F35*Sekundäranteil!$C$10</f>
        <v>11429.021333333332</v>
      </c>
      <c r="G70" s="64">
        <f>'Gesamtenergie 2050 var.'!G35*Sekundäranteil!$C$10</f>
        <v>9171.0577777777762</v>
      </c>
      <c r="H70" s="68">
        <f>'Gesamtenergie 2050 var.'!H35*Sekundäranteil!$C$10</f>
        <v>7136.2293333333337</v>
      </c>
      <c r="I70" s="67">
        <f>'Gesamtenergie 2050 var.'!I35*Sekundäranteil!$C$10</f>
        <v>6415.8736790123457</v>
      </c>
    </row>
    <row r="73" spans="3:9" ht="44.25" customHeight="1" x14ac:dyDescent="0.35">
      <c r="C73" s="101" t="s">
        <v>207</v>
      </c>
      <c r="D73" s="101"/>
      <c r="E73" s="101"/>
      <c r="F73" s="101"/>
      <c r="G73" s="101"/>
      <c r="H73" s="101"/>
      <c r="I73" s="101"/>
    </row>
    <row r="74" spans="3:9" ht="15.75" customHeight="1" x14ac:dyDescent="0.35">
      <c r="C74" s="81"/>
      <c r="D74" s="81"/>
      <c r="E74" s="81"/>
      <c r="F74" s="81"/>
      <c r="G74" s="81"/>
      <c r="H74" s="81"/>
      <c r="I74" s="81"/>
    </row>
    <row r="75" spans="3:9" ht="15.75" x14ac:dyDescent="0.25">
      <c r="E75" s="100" t="s">
        <v>47</v>
      </c>
      <c r="F75" s="100"/>
      <c r="G75" s="100" t="s">
        <v>43</v>
      </c>
      <c r="H75" s="100"/>
      <c r="I75" s="100"/>
    </row>
    <row r="76" spans="3:9" x14ac:dyDescent="0.25">
      <c r="C76" s="17" t="s">
        <v>123</v>
      </c>
      <c r="D76" s="17" t="s">
        <v>124</v>
      </c>
      <c r="E76" s="84" t="str">
        <f>Studienliste!$F$17</f>
        <v>ISI-05 13</v>
      </c>
      <c r="F76" s="85" t="s">
        <v>51</v>
      </c>
      <c r="G76" s="86" t="str">
        <f>Studienliste!$F$10</f>
        <v>OTTO-01 17</v>
      </c>
      <c r="H76" s="87" t="str">
        <f>Studienliste!$F$8</f>
        <v>TUD-02 20</v>
      </c>
      <c r="I76" s="88" t="str">
        <f>F76</f>
        <v>anderes Projekt</v>
      </c>
    </row>
    <row r="77" spans="3:9" x14ac:dyDescent="0.25">
      <c r="C77" s="9" t="str">
        <f t="shared" ref="C77:D105" si="1">C7</f>
        <v>Austria</v>
      </c>
      <c r="D77" s="9" t="str">
        <f t="shared" si="1"/>
        <v>Donawitz</v>
      </c>
      <c r="E77" s="63">
        <f>'Gesamtenergie 2050 var.'!E7*Sekundäranteil!$C$8</f>
        <v>13437.329888888888</v>
      </c>
      <c r="F77" s="69">
        <f>'Gesamtenergie 2050 var.'!F7*Sekundäranteil!$C$8</f>
        <v>16383.623666666666</v>
      </c>
      <c r="G77" s="64">
        <f>'Gesamtenergie 2050 var.'!G7*Sekundäranteil!$C$8</f>
        <v>13146.808888888887</v>
      </c>
      <c r="H77" s="68">
        <f>'Gesamtenergie 2050 var.'!H7*Sekundäranteil!$C$8</f>
        <v>10229.860666666667</v>
      </c>
      <c r="I77" s="67">
        <f>'Gesamtenergie 2050 var.'!I7*Sekundäranteil!$C$8</f>
        <v>9197.2231728395054</v>
      </c>
    </row>
    <row r="78" spans="3:9" x14ac:dyDescent="0.25">
      <c r="C78" s="9" t="str">
        <f t="shared" si="1"/>
        <v>Austria</v>
      </c>
      <c r="D78" s="9" t="str">
        <f t="shared" si="1"/>
        <v>Linz</v>
      </c>
      <c r="E78" s="63">
        <f>'Gesamtenergie 2050 var.'!E8*Sekundäranteil!$C$8</f>
        <v>13437.329888888888</v>
      </c>
      <c r="F78" s="69">
        <f>'Gesamtenergie 2050 var.'!F8*Sekundäranteil!$C$8</f>
        <v>16383.623666666666</v>
      </c>
      <c r="G78" s="64">
        <f>'Gesamtenergie 2050 var.'!G8*Sekundäranteil!$C$8</f>
        <v>13146.808888888887</v>
      </c>
      <c r="H78" s="68">
        <f>'Gesamtenergie 2050 var.'!H8*Sekundäranteil!$C$8</f>
        <v>10229.860666666667</v>
      </c>
      <c r="I78" s="67">
        <f>'Gesamtenergie 2050 var.'!I8*Sekundäranteil!$C$8</f>
        <v>9197.2231728395054</v>
      </c>
    </row>
    <row r="79" spans="3:9" x14ac:dyDescent="0.25">
      <c r="C79" s="9" t="str">
        <f t="shared" si="1"/>
        <v>Belgium</v>
      </c>
      <c r="D79" s="9" t="str">
        <f t="shared" si="1"/>
        <v>Ghent</v>
      </c>
      <c r="E79" s="63">
        <f>'Gesamtenergie 2050 var.'!E9*Sekundäranteil!$C$8</f>
        <v>19409.87222222222</v>
      </c>
      <c r="F79" s="69">
        <f>'Gesamtenergie 2050 var.'!F9*Sekundäranteil!$C$8</f>
        <v>23665.716666666667</v>
      </c>
      <c r="G79" s="64">
        <f>'Gesamtenergie 2050 var.'!G9*Sekundäranteil!$C$8</f>
        <v>18990.222222222219</v>
      </c>
      <c r="H79" s="68">
        <f>'Gesamtenergie 2050 var.'!H9*Sekundäranteil!$C$8</f>
        <v>14776.766666666668</v>
      </c>
      <c r="I79" s="67">
        <f>'Gesamtenergie 2050 var.'!I9*Sekundäranteil!$C$8</f>
        <v>13285.148765432097</v>
      </c>
    </row>
    <row r="80" spans="3:9" x14ac:dyDescent="0.25">
      <c r="C80" s="9" t="str">
        <f t="shared" si="1"/>
        <v>Czech Republic</v>
      </c>
      <c r="D80" s="9" t="str">
        <f t="shared" si="1"/>
        <v>Trinec</v>
      </c>
      <c r="E80" s="63">
        <f>'Gesamtenergie 2050 var.'!E10*Sekundäranteil!$C$8</f>
        <v>9199.2109999999993</v>
      </c>
      <c r="F80" s="69">
        <f>'Gesamtenergie 2050 var.'!F10*Sekundäranteil!$C$8</f>
        <v>11216.247000000001</v>
      </c>
      <c r="G80" s="64">
        <f>'Gesamtenergie 2050 var.'!G10*Sekundäranteil!$C$8</f>
        <v>9000.32</v>
      </c>
      <c r="H80" s="68">
        <f>'Gesamtenergie 2050 var.'!H10*Sekundäranteil!$C$8</f>
        <v>7003.3739999999998</v>
      </c>
      <c r="I80" s="67">
        <f>'Gesamtenergie 2050 var.'!I10*Sekundäranteil!$C$8</f>
        <v>6296.4292222222221</v>
      </c>
    </row>
    <row r="81" spans="3:9" x14ac:dyDescent="0.25">
      <c r="C81" s="9" t="str">
        <f t="shared" si="1"/>
        <v>Finland</v>
      </c>
      <c r="D81" s="9" t="str">
        <f t="shared" si="1"/>
        <v>Raahe</v>
      </c>
      <c r="E81" s="63">
        <f>'Gesamtenergie 2050 var.'!E11*Sekundäranteil!$C$8</f>
        <v>9259.7555555555555</v>
      </c>
      <c r="F81" s="69">
        <f>'Gesamtenergie 2050 var.'!F11*Sekundäranteil!$C$8</f>
        <v>11290.066666666668</v>
      </c>
      <c r="G81" s="64">
        <f>'Gesamtenergie 2050 var.'!G11*Sekundäranteil!$C$8</f>
        <v>9059.5555555555547</v>
      </c>
      <c r="H81" s="68">
        <f>'Gesamtenergie 2050 var.'!H11*Sekundäranteil!$C$8</f>
        <v>7049.4666666666672</v>
      </c>
      <c r="I81" s="67">
        <f>'Gesamtenergie 2050 var.'!I11*Sekundäranteil!$C$8</f>
        <v>6337.8691358024689</v>
      </c>
    </row>
    <row r="82" spans="3:9" x14ac:dyDescent="0.25">
      <c r="C82" s="9" t="str">
        <f t="shared" si="1"/>
        <v>France</v>
      </c>
      <c r="D82" s="9" t="str">
        <f t="shared" si="1"/>
        <v>Fos-Sur-Mer</v>
      </c>
      <c r="E82" s="63">
        <f>'Gesamtenergie 2050 var.'!E12*Sekundäranteil!$C$8</f>
        <v>13355.416666666666</v>
      </c>
      <c r="F82" s="69">
        <f>'Gesamtenergie 2050 var.'!F12*Sekundäranteil!$C$8</f>
        <v>16283.75</v>
      </c>
      <c r="G82" s="64">
        <f>'Gesamtenergie 2050 var.'!G12*Sekundäranteil!$C$8</f>
        <v>13066.666666666666</v>
      </c>
      <c r="H82" s="68">
        <f>'Gesamtenergie 2050 var.'!H12*Sekundäranteil!$C$8</f>
        <v>10167.5</v>
      </c>
      <c r="I82" s="67">
        <f>'Gesamtenergie 2050 var.'!I12*Sekundäranteil!$C$8</f>
        <v>9141.1574074074069</v>
      </c>
    </row>
    <row r="83" spans="3:9" x14ac:dyDescent="0.25">
      <c r="C83" s="9" t="str">
        <f t="shared" si="1"/>
        <v>France</v>
      </c>
      <c r="D83" s="9" t="str">
        <f t="shared" si="1"/>
        <v>Dunkerque</v>
      </c>
      <c r="E83" s="63">
        <f>'Gesamtenergie 2050 var.'!E13*Sekundäranteil!$C$8</f>
        <v>24395.894444444442</v>
      </c>
      <c r="F83" s="69">
        <f>'Gesamtenergie 2050 var.'!F13*Sekundäranteil!$C$8</f>
        <v>29744.983333333337</v>
      </c>
      <c r="G83" s="64">
        <f>'Gesamtenergie 2050 var.'!G13*Sekundäranteil!$C$8</f>
        <v>23868.444444444442</v>
      </c>
      <c r="H83" s="68">
        <f>'Gesamtenergie 2050 var.'!H13*Sekundäranteil!$C$8</f>
        <v>18572.633333333335</v>
      </c>
      <c r="I83" s="67">
        <f>'Gesamtenergie 2050 var.'!I13*Sekundäranteil!$C$8</f>
        <v>16697.847530864197</v>
      </c>
    </row>
    <row r="84" spans="3:9" x14ac:dyDescent="0.25">
      <c r="C84" s="9" t="str">
        <f t="shared" si="1"/>
        <v>Germany</v>
      </c>
      <c r="D84" s="9" t="str">
        <f t="shared" si="1"/>
        <v>Bremen</v>
      </c>
      <c r="E84" s="63">
        <f>'Gesamtenergie 2050 var.'!E14*Sekundäranteil!$C$8</f>
        <v>11752.766666666666</v>
      </c>
      <c r="F84" s="69">
        <f>'Gesamtenergie 2050 var.'!F14*Sekundäranteil!$C$8</f>
        <v>14329.7</v>
      </c>
      <c r="G84" s="64">
        <f>'Gesamtenergie 2050 var.'!G14*Sekundäranteil!$C$8</f>
        <v>11498.666666666666</v>
      </c>
      <c r="H84" s="68">
        <f>'Gesamtenergie 2050 var.'!H14*Sekundäranteil!$C$8</f>
        <v>8947.4000000000015</v>
      </c>
      <c r="I84" s="67">
        <f>'Gesamtenergie 2050 var.'!I14*Sekundäranteil!$C$8</f>
        <v>8044.2185185185181</v>
      </c>
    </row>
    <row r="85" spans="3:9" x14ac:dyDescent="0.25">
      <c r="C85" s="9" t="str">
        <f t="shared" si="1"/>
        <v>Germany</v>
      </c>
      <c r="D85" s="9" t="str">
        <f t="shared" si="1"/>
        <v>Voelklingen</v>
      </c>
      <c r="E85" s="63">
        <f>'Gesamtenergie 2050 var.'!E15*Sekundäranteil!$C$8</f>
        <v>9907.938444444444</v>
      </c>
      <c r="F85" s="69">
        <f>'Gesamtenergie 2050 var.'!F15*Sekundäranteil!$C$8</f>
        <v>12080.371333333334</v>
      </c>
      <c r="G85" s="64">
        <f>'Gesamtenergie 2050 var.'!G15*Sekundäranteil!$C$8</f>
        <v>9693.7244444444441</v>
      </c>
      <c r="H85" s="68">
        <f>'Gesamtenergie 2050 var.'!H15*Sekundäranteil!$C$8</f>
        <v>7542.9293333333335</v>
      </c>
      <c r="I85" s="67">
        <f>'Gesamtenergie 2050 var.'!I15*Sekundäranteil!$C$8</f>
        <v>6781.5199753086417</v>
      </c>
    </row>
    <row r="86" spans="3:9" x14ac:dyDescent="0.25">
      <c r="C86" s="9" t="str">
        <f t="shared" si="1"/>
        <v>Germany</v>
      </c>
      <c r="D86" s="9" t="str">
        <f t="shared" si="1"/>
        <v>Eisenhuettenstadt</v>
      </c>
      <c r="E86" s="63">
        <f>'Gesamtenergie 2050 var.'!E16*Sekundäranteil!$C$8</f>
        <v>7657.1055555555549</v>
      </c>
      <c r="F86" s="69">
        <f>'Gesamtenergie 2050 var.'!F16*Sekundäranteil!$C$8</f>
        <v>9336.0166666666682</v>
      </c>
      <c r="G86" s="64">
        <f>'Gesamtenergie 2050 var.'!G16*Sekundäranteil!$C$8</f>
        <v>7491.5555555555538</v>
      </c>
      <c r="H86" s="68">
        <f>'Gesamtenergie 2050 var.'!H16*Sekundäranteil!$C$8</f>
        <v>5829.3666666666668</v>
      </c>
      <c r="I86" s="67">
        <f>'Gesamtenergie 2050 var.'!I16*Sekundäranteil!$C$8</f>
        <v>5240.93024691358</v>
      </c>
    </row>
    <row r="87" spans="3:9" x14ac:dyDescent="0.25">
      <c r="C87" s="9" t="str">
        <f t="shared" si="1"/>
        <v>Germany</v>
      </c>
      <c r="D87" s="9" t="str">
        <f t="shared" si="1"/>
        <v>Duisburg-Huckingen</v>
      </c>
      <c r="E87" s="63">
        <f>'Gesamtenergie 2050 var.'!E17*Sekundäranteil!$C$8</f>
        <v>17807.222222222223</v>
      </c>
      <c r="F87" s="69">
        <f>'Gesamtenergie 2050 var.'!F17*Sekundäranteil!$C$8</f>
        <v>21711.666666666668</v>
      </c>
      <c r="G87" s="64">
        <f>'Gesamtenergie 2050 var.'!G17*Sekundäranteil!$C$8</f>
        <v>17422.222222222219</v>
      </c>
      <c r="H87" s="68">
        <f>'Gesamtenergie 2050 var.'!H17*Sekundäranteil!$C$8</f>
        <v>13556.666666666666</v>
      </c>
      <c r="I87" s="67">
        <f>'Gesamtenergie 2050 var.'!I17*Sekundäranteil!$C$8</f>
        <v>12188.209876543209</v>
      </c>
    </row>
    <row r="88" spans="3:9" x14ac:dyDescent="0.25">
      <c r="C88" s="9" t="str">
        <f t="shared" si="1"/>
        <v>Germany</v>
      </c>
      <c r="D88" s="9" t="str">
        <f t="shared" si="1"/>
        <v>Duisburg-Beeckerwerth</v>
      </c>
      <c r="E88" s="63">
        <f>'Gesamtenergie 2050 var.'!E18*Sekundäranteil!$C$8</f>
        <v>21368.666666666668</v>
      </c>
      <c r="F88" s="69">
        <f>'Gesamtenergie 2050 var.'!F18*Sekundäranteil!$C$8</f>
        <v>26054</v>
      </c>
      <c r="G88" s="64">
        <f>'Gesamtenergie 2050 var.'!G18*Sekundäranteil!$C$8</f>
        <v>20906.666666666664</v>
      </c>
      <c r="H88" s="68">
        <f>'Gesamtenergie 2050 var.'!H18*Sekundäranteil!$C$8</f>
        <v>16268</v>
      </c>
      <c r="I88" s="67">
        <f>'Gesamtenergie 2050 var.'!I18*Sekundäranteil!$C$8</f>
        <v>14625.85185185185</v>
      </c>
    </row>
    <row r="89" spans="3:9" x14ac:dyDescent="0.25">
      <c r="C89" s="9" t="str">
        <f t="shared" si="1"/>
        <v>Germany</v>
      </c>
      <c r="D89" s="9" t="str">
        <f t="shared" si="1"/>
        <v>Salzgitter</v>
      </c>
      <c r="E89" s="63">
        <f>'Gesamtenergie 2050 var.'!E19*Sekundäranteil!$C$8</f>
        <v>16382.644444444442</v>
      </c>
      <c r="F89" s="69">
        <f>'Gesamtenergie 2050 var.'!F19*Sekundäranteil!$C$8</f>
        <v>19974.733333333334</v>
      </c>
      <c r="G89" s="64">
        <f>'Gesamtenergie 2050 var.'!G19*Sekundäranteil!$C$8</f>
        <v>16028.444444444442</v>
      </c>
      <c r="H89" s="68">
        <f>'Gesamtenergie 2050 var.'!H19*Sekundäranteil!$C$8</f>
        <v>12472.133333333333</v>
      </c>
      <c r="I89" s="67">
        <f>'Gesamtenergie 2050 var.'!I19*Sekundäranteil!$C$8</f>
        <v>11213.153086419752</v>
      </c>
    </row>
    <row r="90" spans="3:9" x14ac:dyDescent="0.25">
      <c r="C90" s="9" t="str">
        <f t="shared" si="1"/>
        <v>Germany</v>
      </c>
      <c r="D90" s="9" t="str">
        <f t="shared" si="1"/>
        <v>Dillingen</v>
      </c>
      <c r="E90" s="63">
        <f>'Gesamtenergie 2050 var.'!E20*Sekundäranteil!$C$8</f>
        <v>8312.4113333333316</v>
      </c>
      <c r="F90" s="69">
        <f>'Gesamtenergie 2050 var.'!F20*Sekundäranteil!$C$8</f>
        <v>10135.005999999999</v>
      </c>
      <c r="G90" s="64">
        <f>'Gesamtenergie 2050 var.'!G20*Sekundäranteil!$C$8</f>
        <v>8132.6933333333336</v>
      </c>
      <c r="H90" s="68">
        <f>'Gesamtenergie 2050 var.'!H20*Sekundäranteil!$C$8</f>
        <v>6328.2520000000004</v>
      </c>
      <c r="I90" s="67">
        <f>'Gesamtenergie 2050 var.'!I20*Sekundäranteil!$C$8</f>
        <v>5689.4563703703698</v>
      </c>
    </row>
    <row r="91" spans="3:9" x14ac:dyDescent="0.25">
      <c r="C91" s="9" t="str">
        <f t="shared" si="1"/>
        <v>Germany</v>
      </c>
      <c r="D91" s="9" t="str">
        <f t="shared" si="1"/>
        <v>Duisburg</v>
      </c>
      <c r="E91" s="63">
        <f>'Gesamtenergie 2050 var.'!E21*Sekundäranteil!$C$8</f>
        <v>3988.8177777777773</v>
      </c>
      <c r="F91" s="69">
        <f>'Gesamtenergie 2050 var.'!F21*Sekundäranteil!$C$8</f>
        <v>4863.4133333333339</v>
      </c>
      <c r="G91" s="64">
        <f>'Gesamtenergie 2050 var.'!G21*Sekundäranteil!$C$8</f>
        <v>3902.5777777777776</v>
      </c>
      <c r="H91" s="68">
        <f>'Gesamtenergie 2050 var.'!H21*Sekundäranteil!$C$8</f>
        <v>3036.6933333333336</v>
      </c>
      <c r="I91" s="67">
        <f>'Gesamtenergie 2050 var.'!I21*Sekundäranteil!$C$8</f>
        <v>2730.159012345679</v>
      </c>
    </row>
    <row r="92" spans="3:9" x14ac:dyDescent="0.25">
      <c r="C92" s="9" t="str">
        <f t="shared" si="1"/>
        <v>Germany</v>
      </c>
      <c r="D92" s="9" t="str">
        <f t="shared" si="1"/>
        <v>Duisburg-Bruckhausen</v>
      </c>
      <c r="E92" s="63">
        <f>'Gesamtenergie 2050 var.'!E22*Sekundäranteil!$C$8</f>
        <v>21368.666666666668</v>
      </c>
      <c r="F92" s="69">
        <f>'Gesamtenergie 2050 var.'!F22*Sekundäranteil!$C$8</f>
        <v>26054</v>
      </c>
      <c r="G92" s="64">
        <f>'Gesamtenergie 2050 var.'!G22*Sekundäranteil!$C$8</f>
        <v>20906.666666666664</v>
      </c>
      <c r="H92" s="68">
        <f>'Gesamtenergie 2050 var.'!H22*Sekundäranteil!$C$8</f>
        <v>16268</v>
      </c>
      <c r="I92" s="67">
        <f>'Gesamtenergie 2050 var.'!I22*Sekundäranteil!$C$8</f>
        <v>14625.85185185185</v>
      </c>
    </row>
    <row r="93" spans="3:9" x14ac:dyDescent="0.25">
      <c r="C93" s="9" t="str">
        <f t="shared" si="1"/>
        <v>Hungaria</v>
      </c>
      <c r="D93" s="9" t="str">
        <f t="shared" si="1"/>
        <v>Dunauijvaros</v>
      </c>
      <c r="E93" s="63">
        <f>'Gesamtenergie 2050 var.'!E23*Sekundäranteil!$C$8</f>
        <v>5698.3111111111111</v>
      </c>
      <c r="F93" s="69">
        <f>'Gesamtenergie 2050 var.'!F23*Sekundäranteil!$C$8</f>
        <v>6947.7333333333345</v>
      </c>
      <c r="G93" s="64">
        <f>'Gesamtenergie 2050 var.'!G23*Sekundäranteil!$C$8</f>
        <v>5575.1111111111104</v>
      </c>
      <c r="H93" s="68">
        <f>'Gesamtenergie 2050 var.'!H23*Sekundäranteil!$C$8</f>
        <v>4338.1333333333341</v>
      </c>
      <c r="I93" s="67">
        <f>'Gesamtenergie 2050 var.'!I23*Sekundäranteil!$C$8</f>
        <v>3900.2271604938269</v>
      </c>
    </row>
    <row r="94" spans="3:9" x14ac:dyDescent="0.25">
      <c r="C94" s="9" t="str">
        <f t="shared" si="1"/>
        <v>Italy</v>
      </c>
      <c r="D94" s="9" t="str">
        <f t="shared" si="1"/>
        <v>Taranto</v>
      </c>
      <c r="E94" s="63">
        <f>'Gesamtenergie 2050 var.'!E24*Sekundäranteil!$C$8</f>
        <v>30272.277777777777</v>
      </c>
      <c r="F94" s="69">
        <f>'Gesamtenergie 2050 var.'!F24*Sekundäranteil!$C$8</f>
        <v>36909.833333333336</v>
      </c>
      <c r="G94" s="64">
        <f>'Gesamtenergie 2050 var.'!G24*Sekundäranteil!$C$8</f>
        <v>29617.777777777774</v>
      </c>
      <c r="H94" s="68">
        <f>'Gesamtenergie 2050 var.'!H24*Sekundäranteil!$C$8</f>
        <v>23046.333333333332</v>
      </c>
      <c r="I94" s="67">
        <f>'Gesamtenergie 2050 var.'!I24*Sekundäranteil!$C$8</f>
        <v>20719.956790123455</v>
      </c>
    </row>
    <row r="95" spans="3:9" x14ac:dyDescent="0.25">
      <c r="C95" s="9" t="str">
        <f t="shared" si="1"/>
        <v>Netherlands</v>
      </c>
      <c r="D95" s="9" t="str">
        <f t="shared" si="1"/>
        <v>Ijmuiden</v>
      </c>
      <c r="E95" s="63">
        <f>'Gesamtenergie 2050 var.'!E25*Sekundäranteil!$C$8</f>
        <v>24271.243888888886</v>
      </c>
      <c r="F95" s="69">
        <f>'Gesamtenergie 2050 var.'!F25*Sekundäranteil!$C$8</f>
        <v>29593.001666666671</v>
      </c>
      <c r="G95" s="64">
        <f>'Gesamtenergie 2050 var.'!G25*Sekundäranteil!$C$8</f>
        <v>23746.488888888885</v>
      </c>
      <c r="H95" s="68">
        <f>'Gesamtenergie 2050 var.'!H25*Sekundäranteil!$C$8</f>
        <v>18477.736666666668</v>
      </c>
      <c r="I95" s="67">
        <f>'Gesamtenergie 2050 var.'!I25*Sekundäranteil!$C$8</f>
        <v>16612.530061728394</v>
      </c>
    </row>
    <row r="96" spans="3:9" x14ac:dyDescent="0.25">
      <c r="C96" s="9" t="str">
        <f t="shared" si="1"/>
        <v>Poland</v>
      </c>
      <c r="D96" s="9" t="str">
        <f t="shared" si="1"/>
        <v>Krakow</v>
      </c>
      <c r="E96" s="63">
        <f>'Gesamtenergie 2050 var.'!E26*Sekundäranteil!$C$8</f>
        <v>9704.9361111111102</v>
      </c>
      <c r="F96" s="69">
        <f>'Gesamtenergie 2050 var.'!F26*Sekundäranteil!$C$8</f>
        <v>11832.858333333334</v>
      </c>
      <c r="G96" s="64">
        <f>'Gesamtenergie 2050 var.'!G26*Sekundäranteil!$C$8</f>
        <v>9495.1111111111095</v>
      </c>
      <c r="H96" s="68">
        <f>'Gesamtenergie 2050 var.'!H26*Sekundäranteil!$C$8</f>
        <v>7388.3833333333341</v>
      </c>
      <c r="I96" s="67">
        <f>'Gesamtenergie 2050 var.'!I26*Sekundäranteil!$C$8</f>
        <v>6642.5743827160486</v>
      </c>
    </row>
    <row r="97" spans="3:9" x14ac:dyDescent="0.25">
      <c r="C97" s="9" t="str">
        <f t="shared" si="1"/>
        <v>Poland</v>
      </c>
      <c r="D97" s="9" t="str">
        <f t="shared" si="1"/>
        <v>Dabrowa Gornicza</v>
      </c>
      <c r="E97" s="63">
        <f>'Gesamtenergie 2050 var.'!E27*Sekundäranteil!$C$8</f>
        <v>9704.9361111111102</v>
      </c>
      <c r="F97" s="69">
        <f>'Gesamtenergie 2050 var.'!F27*Sekundäranteil!$C$8</f>
        <v>11832.858333333334</v>
      </c>
      <c r="G97" s="64">
        <f>'Gesamtenergie 2050 var.'!G27*Sekundäranteil!$C$8</f>
        <v>9495.1111111111095</v>
      </c>
      <c r="H97" s="68">
        <f>'Gesamtenergie 2050 var.'!H27*Sekundäranteil!$C$8</f>
        <v>7388.3833333333341</v>
      </c>
      <c r="I97" s="67">
        <f>'Gesamtenergie 2050 var.'!I27*Sekundäranteil!$C$8</f>
        <v>6642.5743827160486</v>
      </c>
    </row>
    <row r="98" spans="3:9" x14ac:dyDescent="0.25">
      <c r="C98" s="9" t="str">
        <f t="shared" si="1"/>
        <v>Romania</v>
      </c>
      <c r="D98" s="9" t="str">
        <f t="shared" si="1"/>
        <v>Galati</v>
      </c>
      <c r="E98" s="63">
        <f>'Gesamtenergie 2050 var.'!E28*Sekundäranteil!$C$8</f>
        <v>7300.9611111111108</v>
      </c>
      <c r="F98" s="69">
        <f>'Gesamtenergie 2050 var.'!F28*Sekundäranteil!$C$8</f>
        <v>8901.7833333333328</v>
      </c>
      <c r="G98" s="64">
        <f>'Gesamtenergie 2050 var.'!G28*Sekundäranteil!$C$8</f>
        <v>7143.1111111111095</v>
      </c>
      <c r="H98" s="68">
        <f>'Gesamtenergie 2050 var.'!H28*Sekundäranteil!$C$8</f>
        <v>5558.2333333333336</v>
      </c>
      <c r="I98" s="67">
        <f>'Gesamtenergie 2050 var.'!I28*Sekundäranteil!$C$8</f>
        <v>4997.1660493827158</v>
      </c>
    </row>
    <row r="99" spans="3:9" x14ac:dyDescent="0.25">
      <c r="C99" s="9" t="str">
        <f t="shared" si="1"/>
        <v>Slovakia</v>
      </c>
      <c r="D99" s="9" t="str">
        <f t="shared" si="1"/>
        <v>Kosice</v>
      </c>
      <c r="E99" s="63">
        <f>'Gesamtenergie 2050 var.'!E29*Sekundäranteil!$C$8</f>
        <v>16026.5</v>
      </c>
      <c r="F99" s="69">
        <f>'Gesamtenergie 2050 var.'!F29*Sekundäranteil!$C$8</f>
        <v>19540.5</v>
      </c>
      <c r="G99" s="64">
        <f>'Gesamtenergie 2050 var.'!G29*Sekundäranteil!$C$8</f>
        <v>15679.999999999998</v>
      </c>
      <c r="H99" s="68">
        <f>'Gesamtenergie 2050 var.'!H29*Sekundäranteil!$C$8</f>
        <v>12201.000000000002</v>
      </c>
      <c r="I99" s="67">
        <f>'Gesamtenergie 2050 var.'!I29*Sekundäranteil!$C$8</f>
        <v>10969.388888888887</v>
      </c>
    </row>
    <row r="100" spans="3:9" x14ac:dyDescent="0.25">
      <c r="C100" s="9" t="str">
        <f t="shared" si="1"/>
        <v>Spain</v>
      </c>
      <c r="D100" s="9" t="str">
        <f t="shared" si="1"/>
        <v>Gijon</v>
      </c>
      <c r="E100" s="63">
        <f>'Gesamtenergie 2050 var.'!E30*Sekundäranteil!$C$8</f>
        <v>8458.4305555555566</v>
      </c>
      <c r="F100" s="69">
        <f>'Gesamtenergie 2050 var.'!F30*Sekundäranteil!$C$8</f>
        <v>10313.041666666666</v>
      </c>
      <c r="G100" s="64">
        <f>'Gesamtenergie 2050 var.'!G30*Sekundäranteil!$C$8</f>
        <v>8275.5555555555547</v>
      </c>
      <c r="H100" s="68">
        <f>'Gesamtenergie 2050 var.'!H30*Sekundäranteil!$C$8</f>
        <v>6439.416666666667</v>
      </c>
      <c r="I100" s="67">
        <f>'Gesamtenergie 2050 var.'!I30*Sekundäranteil!$C$8</f>
        <v>5789.3996913580249</v>
      </c>
    </row>
    <row r="101" spans="3:9" x14ac:dyDescent="0.25">
      <c r="C101" s="9" t="str">
        <f t="shared" si="1"/>
        <v>Spain</v>
      </c>
      <c r="D101" s="9" t="str">
        <f t="shared" si="1"/>
        <v>Aviles</v>
      </c>
      <c r="E101" s="63">
        <f>'Gesamtenergie 2050 var.'!E31*Sekundäranteil!$C$8</f>
        <v>8458.4305555555566</v>
      </c>
      <c r="F101" s="69">
        <f>'Gesamtenergie 2050 var.'!F31*Sekundäranteil!$C$8</f>
        <v>10313.041666666666</v>
      </c>
      <c r="G101" s="64">
        <f>'Gesamtenergie 2050 var.'!G31*Sekundäranteil!$C$8</f>
        <v>8275.5555555555547</v>
      </c>
      <c r="H101" s="68">
        <f>'Gesamtenergie 2050 var.'!H31*Sekundäranteil!$C$8</f>
        <v>6439.416666666667</v>
      </c>
      <c r="I101" s="67">
        <f>'Gesamtenergie 2050 var.'!I31*Sekundäranteil!$C$8</f>
        <v>5789.3996913580249</v>
      </c>
    </row>
    <row r="102" spans="3:9" x14ac:dyDescent="0.25">
      <c r="C102" s="9" t="str">
        <f t="shared" si="1"/>
        <v>Sweden</v>
      </c>
      <c r="D102" s="9" t="str">
        <f t="shared" si="1"/>
        <v>Lulea</v>
      </c>
      <c r="E102" s="63">
        <f>'Gesamtenergie 2050 var.'!E32*Sekundäranteil!$C$8</f>
        <v>8191.3222222222212</v>
      </c>
      <c r="F102" s="69">
        <f>'Gesamtenergie 2050 var.'!F32*Sekundäranteil!$C$8</f>
        <v>9987.3666666666668</v>
      </c>
      <c r="G102" s="64">
        <f>'Gesamtenergie 2050 var.'!G32*Sekundäranteil!$C$8</f>
        <v>8014.2222222222208</v>
      </c>
      <c r="H102" s="68">
        <f>'Gesamtenergie 2050 var.'!H32*Sekundäranteil!$C$8</f>
        <v>6236.0666666666666</v>
      </c>
      <c r="I102" s="67">
        <f>'Gesamtenergie 2050 var.'!I32*Sekundäranteil!$C$8</f>
        <v>5606.576543209876</v>
      </c>
    </row>
    <row r="103" spans="3:9" x14ac:dyDescent="0.25">
      <c r="C103" s="9" t="str">
        <f t="shared" si="1"/>
        <v>Sweden</v>
      </c>
      <c r="D103" s="9" t="str">
        <f t="shared" si="1"/>
        <v>Oxeloesund</v>
      </c>
      <c r="E103" s="63">
        <f>'Gesamtenergie 2050 var.'!E33*Sekundäranteil!$C$8</f>
        <v>5342.166666666667</v>
      </c>
      <c r="F103" s="69">
        <f>'Gesamtenergie 2050 var.'!F33*Sekundäranteil!$C$8</f>
        <v>6513.5</v>
      </c>
      <c r="G103" s="64">
        <f>'Gesamtenergie 2050 var.'!G33*Sekundäranteil!$C$8</f>
        <v>5226.6666666666661</v>
      </c>
      <c r="H103" s="68">
        <f>'Gesamtenergie 2050 var.'!H33*Sekundäranteil!$C$8</f>
        <v>4067</v>
      </c>
      <c r="I103" s="67">
        <f>'Gesamtenergie 2050 var.'!I33*Sekundäranteil!$C$8</f>
        <v>3656.4629629629626</v>
      </c>
    </row>
    <row r="104" spans="3:9" x14ac:dyDescent="0.25">
      <c r="C104" s="9" t="str">
        <f t="shared" si="1"/>
        <v>United Kingdom</v>
      </c>
      <c r="D104" s="9" t="str">
        <f t="shared" si="1"/>
        <v>Port Talbot</v>
      </c>
      <c r="E104" s="63">
        <f>'Gesamtenergie 2050 var.'!E34*Sekundäranteil!$C$8</f>
        <v>13480.067222222222</v>
      </c>
      <c r="F104" s="69">
        <f>'Gesamtenergie 2050 var.'!F34*Sekundäranteil!$C$8</f>
        <v>16435.73166666667</v>
      </c>
      <c r="G104" s="64">
        <f>'Gesamtenergie 2050 var.'!G34*Sekundäranteil!$C$8</f>
        <v>13188.622222222222</v>
      </c>
      <c r="H104" s="68">
        <f>'Gesamtenergie 2050 var.'!H34*Sekundäranteil!$C$8</f>
        <v>10262.396666666667</v>
      </c>
      <c r="I104" s="67">
        <f>'Gesamtenergie 2050 var.'!I34*Sekundäranteil!$C$8</f>
        <v>9226.4748765432105</v>
      </c>
    </row>
    <row r="105" spans="3:9" x14ac:dyDescent="0.25">
      <c r="C105" s="9" t="str">
        <f t="shared" si="1"/>
        <v>United Kingdom</v>
      </c>
      <c r="D105" s="9" t="str">
        <f t="shared" si="1"/>
        <v>Scunthorpe</v>
      </c>
      <c r="E105" s="63">
        <f>'Gesamtenergie 2050 var.'!E35*Sekundäranteil!$C$8</f>
        <v>9972.0444444444438</v>
      </c>
      <c r="F105" s="69">
        <f>'Gesamtenergie 2050 var.'!F35*Sekundäranteil!$C$8</f>
        <v>12158.533333333333</v>
      </c>
      <c r="G105" s="64">
        <f>'Gesamtenergie 2050 var.'!G35*Sekundäranteil!$C$8</f>
        <v>9756.4444444444434</v>
      </c>
      <c r="H105" s="68">
        <f>'Gesamtenergie 2050 var.'!H35*Sekundäranteil!$C$8</f>
        <v>7591.7333333333345</v>
      </c>
      <c r="I105" s="67">
        <f>'Gesamtenergie 2050 var.'!I35*Sekundäranteil!$C$8</f>
        <v>6825.3975308641975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K22" sqref="K2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92" t="s">
        <v>208</v>
      </c>
      <c r="D3" s="92"/>
      <c r="E3" s="92"/>
      <c r="F3" s="92"/>
      <c r="G3" s="92"/>
      <c r="H3" s="92"/>
      <c r="I3" s="92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'Verbrauch je Träger 2050 var.'!E121-'Energiebedarf Sek.stahl var.'!E7-('Verbrauch je Träger 2019'!F122-'Energiebedarf Sek.stahl 2019'!E6)</f>
        <v>-5605.2861822222221</v>
      </c>
      <c r="F7" s="69">
        <f>'Verbrauch je Träger 2050 var.'!F121-'Energiebedarf Sek.stahl var.'!F7-('Verbrauch je Träger 2019'!G122-'Energiebedarf Sek.stahl 2019'!F6)</f>
        <v>-6834.3115866666667</v>
      </c>
      <c r="G7" s="64">
        <f>'Verbrauch je Träger 2050 var.'!G121-'Energiebedarf Sek.stahl var.'!G7-('Verbrauch je Träger 2019'!H122-'Energiebedarf Sek.stahl 2019'!G6)</f>
        <v>-671.54357606837675</v>
      </c>
      <c r="H7" s="68">
        <f>'Verbrauch je Träger 2050 var.'!H121-'Energiebedarf Sek.stahl var.'!H7-('Verbrauch je Träger 2019'!I122-'Energiebedarf Sek.stahl 2019'!H6)</f>
        <v>3039.730026666668</v>
      </c>
      <c r="I7" s="67">
        <f>'Verbrauch je Träger 2050 var.'!I121-'Energiebedarf Sek.stahl var.'!I7-('Verbrauch je Träger 2019'!J122-'Energiebedarf Sek.stahl 2019'!I6)</f>
        <v>1728.6905980102156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'Verbrauch je Träger 2050 var.'!E122-'Energiebedarf Sek.stahl var.'!E8-('Verbrauch je Träger 2019'!F123-'Energiebedarf Sek.stahl 2019'!E7)</f>
        <v>-5605.2861822222221</v>
      </c>
      <c r="F8" s="69">
        <f>'Verbrauch je Träger 2050 var.'!F122-'Energiebedarf Sek.stahl var.'!F8-('Verbrauch je Träger 2019'!G123-'Energiebedarf Sek.stahl 2019'!F7)</f>
        <v>-6834.3115866666667</v>
      </c>
      <c r="G8" s="64">
        <f>'Verbrauch je Träger 2050 var.'!G122-'Energiebedarf Sek.stahl var.'!G8-('Verbrauch je Träger 2019'!H123-'Energiebedarf Sek.stahl 2019'!G7)</f>
        <v>-671.54357606837675</v>
      </c>
      <c r="H8" s="68">
        <f>'Verbrauch je Träger 2050 var.'!H122-'Energiebedarf Sek.stahl var.'!H8-('Verbrauch je Träger 2019'!I123-'Energiebedarf Sek.stahl 2019'!H7)</f>
        <v>3039.730026666668</v>
      </c>
      <c r="I8" s="67">
        <f>'Verbrauch je Träger 2050 var.'!I122-'Energiebedarf Sek.stahl var.'!I8-('Verbrauch je Träger 2019'!J123-'Energiebedarf Sek.stahl 2019'!I7)</f>
        <v>1728.6905980102156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'Verbrauch je Träger 2050 var.'!E123-'Energiebedarf Sek.stahl var.'!E9-('Verbrauch je Träger 2019'!F124-'Energiebedarf Sek.stahl 2019'!E8)</f>
        <v>-8096.6895555555529</v>
      </c>
      <c r="F9" s="69">
        <f>'Verbrauch je Träger 2050 var.'!F123-'Energiebedarf Sek.stahl var.'!F9-('Verbrauch je Träger 2019'!G124-'Energiebedarf Sek.stahl 2019'!F8)</f>
        <v>-9871.984666666669</v>
      </c>
      <c r="G9" s="64">
        <f>'Verbrauch je Träger 2050 var.'!G123-'Energiebedarf Sek.stahl var.'!G9-('Verbrauch je Träger 2019'!H124-'Energiebedarf Sek.stahl 2019'!G8)</f>
        <v>-970.02716394716481</v>
      </c>
      <c r="H9" s="68">
        <f>'Verbrauch je Träger 2050 var.'!H123-'Energiebedarf Sek.stahl var.'!H9-('Verbrauch je Träger 2019'!I124-'Energiebedarf Sek.stahl 2019'!H8)</f>
        <v>4390.8106666666681</v>
      </c>
      <c r="I9" s="67">
        <f>'Verbrauch je Träger 2050 var.'!I123-'Energiebedarf Sek.stahl var.'!I9-('Verbrauch je Träger 2019'!J124-'Energiebedarf Sek.stahl 2019'!I8)</f>
        <v>2497.048438684249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'Verbrauch je Träger 2050 var.'!E124-'Energiebedarf Sek.stahl var.'!E10-('Verbrauch je Träger 2019'!F125-'Energiebedarf Sek.stahl 2019'!E9)</f>
        <v>-3837.3851599999998</v>
      </c>
      <c r="F10" s="69">
        <f>'Verbrauch je Träger 2050 var.'!F124-'Energiebedarf Sek.stahl var.'!F10-('Verbrauch je Träger 2019'!G125-'Energiebedarf Sek.stahl 2019'!F9)</f>
        <v>-4678.7773200000001</v>
      </c>
      <c r="G10" s="64">
        <f>'Verbrauch je Träger 2050 var.'!G124-'Energiebedarf Sek.stahl var.'!G10-('Verbrauch je Träger 2019'!H125-'Energiebedarf Sek.stahl 2019'!G9)</f>
        <v>-459.73947972027963</v>
      </c>
      <c r="H10" s="68">
        <f>'Verbrauch je Träger 2050 var.'!H124-'Energiebedarf Sek.stahl var.'!H10-('Verbrauch je Träger 2019'!I125-'Energiebedarf Sek.stahl 2019'!H9)</f>
        <v>2081.0025599999999</v>
      </c>
      <c r="I10" s="67">
        <f>'Verbrauch je Träger 2050 var.'!I124-'Energiebedarf Sek.stahl var.'!I10-('Verbrauch je Träger 2019'!J125-'Energiebedarf Sek.stahl 2019'!I9)</f>
        <v>1183.4635077286989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'Verbrauch je Träger 2050 var.'!E125-'Energiebedarf Sek.stahl var.'!E11-('Verbrauch je Träger 2019'!F126-'Energiebedarf Sek.stahl 2019'!E10)</f>
        <v>-3862.6408888888891</v>
      </c>
      <c r="F11" s="69">
        <f>'Verbrauch je Träger 2050 var.'!F125-'Energiebedarf Sek.stahl var.'!F11-('Verbrauch je Träger 2019'!G126-'Energiebedarf Sek.stahl 2019'!F10)</f>
        <v>-4709.5706666666665</v>
      </c>
      <c r="G11" s="64">
        <f>'Verbrauch je Träger 2050 var.'!G125-'Energiebedarf Sek.stahl var.'!G11-('Verbrauch je Träger 2019'!H126-'Energiebedarf Sek.stahl 2019'!G10)</f>
        <v>-462.76525252525335</v>
      </c>
      <c r="H11" s="68">
        <f>'Verbrauch je Träger 2050 var.'!H125-'Energiebedarf Sek.stahl var.'!H11-('Verbrauch je Träger 2019'!I126-'Energiebedarf Sek.stahl 2019'!H10)</f>
        <v>2094.6986666666671</v>
      </c>
      <c r="I11" s="67">
        <f>'Verbrauch je Träger 2050 var.'!I125-'Energiebedarf Sek.stahl var.'!I11-('Verbrauch je Träger 2019'!J126-'Energiebedarf Sek.stahl 2019'!I10)</f>
        <v>1191.2524661612924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'Verbrauch je Träger 2050 var.'!E126-'Energiebedarf Sek.stahl var.'!E12-('Verbrauch je Träger 2019'!F127-'Energiebedarf Sek.stahl 2019'!E11)</f>
        <v>-5571.1166666666668</v>
      </c>
      <c r="F12" s="69">
        <f>'Verbrauch je Träger 2050 var.'!F126-'Energiebedarf Sek.stahl var.'!F12-('Verbrauch je Träger 2019'!G127-'Energiebedarf Sek.stahl 2019'!F11)</f>
        <v>-6792.6500000000015</v>
      </c>
      <c r="G12" s="64">
        <f>'Verbrauch je Träger 2050 var.'!G126-'Energiebedarf Sek.stahl var.'!G12-('Verbrauch je Träger 2019'!H127-'Energiebedarf Sek.stahl 2019'!G11)</f>
        <v>-667.44988344988451</v>
      </c>
      <c r="H12" s="68">
        <f>'Verbrauch je Träger 2050 var.'!H126-'Energiebedarf Sek.stahl var.'!H12-('Verbrauch je Träger 2019'!I127-'Energiebedarf Sek.stahl 2019'!H11)</f>
        <v>3021.1999999999989</v>
      </c>
      <c r="I12" s="67">
        <f>'Verbrauch je Träger 2050 var.'!I126-'Energiebedarf Sek.stahl var.'!I12-('Verbrauch je Träger 2019'!J127-'Energiebedarf Sek.stahl 2019'!I11)</f>
        <v>1718.1525954249419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'Verbrauch je Träger 2050 var.'!E127-'Energiebedarf Sek.stahl var.'!E13-('Verbrauch je Träger 2019'!F128-'Energiebedarf Sek.stahl 2019'!E12)</f>
        <v>-10176.573111111113</v>
      </c>
      <c r="F13" s="69">
        <f>'Verbrauch je Träger 2050 var.'!F127-'Energiebedarf Sek.stahl var.'!F13-('Verbrauch je Träger 2019'!G128-'Energiebedarf Sek.stahl 2019'!F12)</f>
        <v>-12407.907333333336</v>
      </c>
      <c r="G13" s="64">
        <f>'Verbrauch je Träger 2050 var.'!G127-'Energiebedarf Sek.stahl var.'!G13-('Verbrauch je Träger 2019'!H128-'Energiebedarf Sek.stahl 2019'!G12)</f>
        <v>-1219.208453768455</v>
      </c>
      <c r="H13" s="68">
        <f>'Verbrauch je Träger 2050 var.'!H127-'Energiebedarf Sek.stahl var.'!H13-('Verbrauch je Träger 2019'!I128-'Energiebedarf Sek.stahl 2019'!H12)</f>
        <v>5518.7253333333338</v>
      </c>
      <c r="I13" s="67">
        <f>'Verbrauch je Träger 2050 var.'!I127-'Energiebedarf Sek.stahl var.'!I13-('Verbrauch je Träger 2019'!J128-'Energiebedarf Sek.stahl 2019'!I12)</f>
        <v>3138.4920743095608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'Verbrauch je Träger 2050 var.'!E128-'Energiebedarf Sek.stahl var.'!E14-('Verbrauch je Träger 2019'!F129-'Energiebedarf Sek.stahl 2019'!E13)</f>
        <v>-4902.5826666666671</v>
      </c>
      <c r="F14" s="69">
        <f>'Verbrauch je Träger 2050 var.'!F128-'Energiebedarf Sek.stahl var.'!F14-('Verbrauch je Träger 2019'!G129-'Energiebedarf Sek.stahl 2019'!F13)</f>
        <v>-5977.5320000000002</v>
      </c>
      <c r="G14" s="64">
        <f>'Verbrauch je Träger 2050 var.'!G128-'Energiebedarf Sek.stahl var.'!G14-('Verbrauch je Träger 2019'!H129-'Energiebedarf Sek.stahl 2019'!G13)</f>
        <v>-587.35589743589753</v>
      </c>
      <c r="H14" s="68">
        <f>'Verbrauch je Träger 2050 var.'!H128-'Energiebedarf Sek.stahl var.'!H14-('Verbrauch je Träger 2019'!I129-'Energiebedarf Sek.stahl 2019'!H13)</f>
        <v>2658.6560000000009</v>
      </c>
      <c r="I14" s="67">
        <f>'Verbrauch je Träger 2050 var.'!I128-'Energiebedarf Sek.stahl var.'!I14-('Verbrauch je Träger 2019'!J129-'Energiebedarf Sek.stahl 2019'!I13)</f>
        <v>1511.9742839739492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'Verbrauch je Träger 2050 var.'!E129-'Energiebedarf Sek.stahl var.'!E15-('Verbrauch je Träger 2019'!F130-'Energiebedarf Sek.stahl 2019'!E14)</f>
        <v>-4133.0257511111122</v>
      </c>
      <c r="F15" s="69">
        <f>'Verbrauch je Träger 2050 var.'!F129-'Energiebedarf Sek.stahl var.'!F15-('Verbrauch je Träger 2019'!G130-'Energiebedarf Sek.stahl 2019'!F14)</f>
        <v>-5039.2406133333334</v>
      </c>
      <c r="G15" s="64">
        <f>'Verbrauch je Träger 2050 var.'!G129-'Energiebedarf Sek.stahl var.'!G15-('Verbrauch je Träger 2019'!H130-'Energiebedarf Sek.stahl 2019'!G14)</f>
        <v>-495.15882020202025</v>
      </c>
      <c r="H15" s="68">
        <f>'Verbrauch je Träger 2050 var.'!H129-'Energiebedarf Sek.stahl var.'!H15-('Verbrauch je Träger 2019'!I130-'Energiebedarf Sek.stahl 2019'!H14)</f>
        <v>2241.327573333333</v>
      </c>
      <c r="I15" s="67">
        <f>'Verbrauch je Träger 2050 var.'!I129-'Energiebedarf Sek.stahl var.'!I15-('Verbrauch je Träger 2019'!J130-'Energiebedarf Sek.stahl 2019'!I14)</f>
        <v>1274.6401387925835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'Verbrauch je Träger 2050 var.'!E130-'Energiebedarf Sek.stahl var.'!E16-('Verbrauch je Träger 2019'!F131-'Energiebedarf Sek.stahl 2019'!E15)</f>
        <v>-3194.106888888889</v>
      </c>
      <c r="F16" s="69">
        <f>'Verbrauch je Träger 2050 var.'!F130-'Energiebedarf Sek.stahl var.'!F16-('Verbrauch je Träger 2019'!G131-'Energiebedarf Sek.stahl 2019'!F15)</f>
        <v>-3894.4526666666679</v>
      </c>
      <c r="G16" s="64">
        <f>'Verbrauch je Träger 2050 var.'!G130-'Energiebedarf Sek.stahl var.'!G16-('Verbrauch je Träger 2019'!H131-'Energiebedarf Sek.stahl 2019'!G15)</f>
        <v>-382.67126651126682</v>
      </c>
      <c r="H16" s="68">
        <f>'Verbrauch je Träger 2050 var.'!H130-'Energiebedarf Sek.stahl var.'!H16-('Verbrauch je Träger 2019'!I131-'Energiebedarf Sek.stahl 2019'!H15)</f>
        <v>1732.1546666666663</v>
      </c>
      <c r="I16" s="67">
        <f>'Verbrauch je Träger 2050 var.'!I130-'Energiebedarf Sek.stahl var.'!I16-('Verbrauch je Träger 2019'!J131-'Energiebedarf Sek.stahl 2019'!I15)</f>
        <v>985.0741547102989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'Verbrauch je Träger 2050 var.'!E131-'Energiebedarf Sek.stahl var.'!E17-('Verbrauch je Träger 2019'!F132-'Energiebedarf Sek.stahl 2019'!E16)</f>
        <v>-7428.1555555555569</v>
      </c>
      <c r="F17" s="69">
        <f>'Verbrauch je Träger 2050 var.'!F131-'Energiebedarf Sek.stahl var.'!F17-('Verbrauch je Träger 2019'!G132-'Energiebedarf Sek.stahl 2019'!F16)</f>
        <v>-9056.8666666666668</v>
      </c>
      <c r="G17" s="64">
        <f>'Verbrauch je Träger 2050 var.'!G131-'Energiebedarf Sek.stahl var.'!G17-('Verbrauch je Träger 2019'!H132-'Energiebedarf Sek.stahl 2019'!G16)</f>
        <v>-889.93317793318056</v>
      </c>
      <c r="H17" s="68">
        <f>'Verbrauch je Träger 2050 var.'!H131-'Energiebedarf Sek.stahl var.'!H17-('Verbrauch je Träger 2019'!I132-'Energiebedarf Sek.stahl 2019'!H16)</f>
        <v>4028.2666666666646</v>
      </c>
      <c r="I17" s="67">
        <f>'Verbrauch je Träger 2050 var.'!I131-'Energiebedarf Sek.stahl var.'!I17-('Verbrauch je Träger 2019'!J132-'Energiebedarf Sek.stahl 2019'!I16)</f>
        <v>2290.8701272332546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'Verbrauch je Träger 2050 var.'!E132-'Energiebedarf Sek.stahl var.'!E18-('Verbrauch je Träger 2019'!F133-'Energiebedarf Sek.stahl 2019'!E17)</f>
        <v>-8913.7866666666669</v>
      </c>
      <c r="F18" s="69">
        <f>'Verbrauch je Träger 2050 var.'!F132-'Energiebedarf Sek.stahl var.'!F18-('Verbrauch je Träger 2019'!G133-'Energiebedarf Sek.stahl 2019'!F17)</f>
        <v>-10868.240000000002</v>
      </c>
      <c r="G18" s="64">
        <f>'Verbrauch je Träger 2050 var.'!G132-'Energiebedarf Sek.stahl var.'!G18-('Verbrauch je Träger 2019'!H133-'Energiebedarf Sek.stahl 2019'!G17)</f>
        <v>-1067.9198135198149</v>
      </c>
      <c r="H18" s="68">
        <f>'Verbrauch je Träger 2050 var.'!H132-'Energiebedarf Sek.stahl var.'!H18-('Verbrauch je Träger 2019'!I133-'Energiebedarf Sek.stahl 2019'!H17)</f>
        <v>4833.9199999999983</v>
      </c>
      <c r="I18" s="67">
        <f>'Verbrauch je Träger 2050 var.'!I132-'Energiebedarf Sek.stahl var.'!I18-('Verbrauch je Träger 2019'!J133-'Energiebedarf Sek.stahl 2019'!I17)</f>
        <v>2749.0441526799077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'Verbrauch je Träger 2050 var.'!E133-'Energiebedarf Sek.stahl var.'!E19-('Verbrauch je Träger 2019'!F134-'Energiebedarf Sek.stahl 2019'!E18)</f>
        <v>-6833.9031111111108</v>
      </c>
      <c r="F19" s="69">
        <f>'Verbrauch je Träger 2050 var.'!F133-'Energiebedarf Sek.stahl var.'!F19-('Verbrauch je Träger 2019'!G134-'Energiebedarf Sek.stahl 2019'!F18)</f>
        <v>-8332.3173333333343</v>
      </c>
      <c r="G19" s="64">
        <f>'Verbrauch je Träger 2050 var.'!G133-'Energiebedarf Sek.stahl var.'!G19-('Verbrauch je Träger 2019'!H134-'Energiebedarf Sek.stahl 2019'!G18)</f>
        <v>-818.73852369852557</v>
      </c>
      <c r="H19" s="68">
        <f>'Verbrauch je Träger 2050 var.'!H133-'Energiebedarf Sek.stahl var.'!H19-('Verbrauch je Träger 2019'!I134-'Energiebedarf Sek.stahl 2019'!H18)</f>
        <v>3706.0053333333326</v>
      </c>
      <c r="I19" s="67">
        <f>'Verbrauch je Träger 2050 var.'!I133-'Energiebedarf Sek.stahl var.'!I19-('Verbrauch je Träger 2019'!J134-'Energiebedarf Sek.stahl 2019'!I18)</f>
        <v>2107.6005170545959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'Verbrauch je Träger 2050 var.'!E134-'Energiebedarf Sek.stahl var.'!E20-('Verbrauch je Träger 2019'!F135-'Energiebedarf Sek.stahl 2019'!E19)</f>
        <v>-3467.4630133333326</v>
      </c>
      <c r="F20" s="69">
        <f>'Verbrauch je Träger 2050 var.'!F134-'Energiebedarf Sek.stahl var.'!F20-('Verbrauch je Träger 2019'!G135-'Energiebedarf Sek.stahl 2019'!F19)</f>
        <v>-4227.745359999999</v>
      </c>
      <c r="G20" s="64">
        <f>'Verbrauch je Träger 2050 var.'!G134-'Energiebedarf Sek.stahl var.'!G20-('Verbrauch je Träger 2019'!H135-'Energiebedarf Sek.stahl 2019'!G19)</f>
        <v>-415.42080745920839</v>
      </c>
      <c r="H20" s="68">
        <f>'Verbrauch je Träger 2050 var.'!H134-'Energiebedarf Sek.stahl var.'!H20-('Verbrauch je Träger 2019'!I135-'Energiebedarf Sek.stahl 2019'!H19)</f>
        <v>1880.3948799999998</v>
      </c>
      <c r="I20" s="67">
        <f>'Verbrauch je Träger 2050 var.'!I134-'Energiebedarf Sek.stahl var.'!I20-('Verbrauch je Träger 2019'!J135-'Energiebedarf Sek.stahl 2019'!I19)</f>
        <v>1069.3781753924827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'Verbrauch je Träger 2050 var.'!E135-'Energiebedarf Sek.stahl var.'!E21-('Verbrauch je Träger 2019'!F136-'Energiebedarf Sek.stahl 2019'!E20)</f>
        <v>-1663.9068444444442</v>
      </c>
      <c r="F21" s="69">
        <f>'Verbrauch je Träger 2050 var.'!F135-'Energiebedarf Sek.stahl var.'!F21-('Verbrauch je Träger 2019'!G136-'Energiebedarf Sek.stahl 2019'!F20)</f>
        <v>-2028.7381333333342</v>
      </c>
      <c r="G21" s="64">
        <f>'Verbrauch je Träger 2050 var.'!G135-'Energiebedarf Sek.stahl var.'!G21-('Verbrauch je Träger 2019'!H136-'Energiebedarf Sek.stahl 2019'!G20)</f>
        <v>-199.3450318570317</v>
      </c>
      <c r="H21" s="68">
        <f>'Verbrauch je Träger 2050 var.'!H135-'Energiebedarf Sek.stahl var.'!H21-('Verbrauch je Träger 2019'!I136-'Energiebedarf Sek.stahl 2019'!H20)</f>
        <v>902.33173333333389</v>
      </c>
      <c r="I21" s="67">
        <f>'Verbrauch je Träger 2050 var.'!I135-'Energiebedarf Sek.stahl var.'!I21-('Verbrauch je Träger 2019'!J136-'Energiebedarf Sek.stahl 2019'!I20)</f>
        <v>513.15490850024912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'Verbrauch je Träger 2050 var.'!E136-'Energiebedarf Sek.stahl var.'!E22-('Verbrauch je Träger 2019'!F137-'Energiebedarf Sek.stahl 2019'!E21)</f>
        <v>-8913.7866666666669</v>
      </c>
      <c r="F22" s="69">
        <f>'Verbrauch je Träger 2050 var.'!F136-'Energiebedarf Sek.stahl var.'!F22-('Verbrauch je Träger 2019'!G137-'Energiebedarf Sek.stahl 2019'!F21)</f>
        <v>-10868.240000000002</v>
      </c>
      <c r="G22" s="64">
        <f>'Verbrauch je Träger 2050 var.'!G136-'Energiebedarf Sek.stahl var.'!G22-('Verbrauch je Träger 2019'!H137-'Energiebedarf Sek.stahl 2019'!G21)</f>
        <v>-1067.9198135198149</v>
      </c>
      <c r="H22" s="68">
        <f>'Verbrauch je Träger 2050 var.'!H136-'Energiebedarf Sek.stahl var.'!H22-('Verbrauch je Träger 2019'!I137-'Energiebedarf Sek.stahl 2019'!H21)</f>
        <v>4833.9199999999983</v>
      </c>
      <c r="I22" s="67">
        <f>'Verbrauch je Träger 2050 var.'!I136-'Energiebedarf Sek.stahl var.'!I22-('Verbrauch je Träger 2019'!J137-'Energiebedarf Sek.stahl 2019'!I21)</f>
        <v>2749.0441526799077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'Verbrauch je Träger 2050 var.'!E137-'Energiebedarf Sek.stahl var.'!E23-('Verbrauch je Träger 2019'!F138-'Energiebedarf Sek.stahl 2019'!E22)</f>
        <v>-2377.0097777777783</v>
      </c>
      <c r="F23" s="69">
        <f>'Verbrauch je Träger 2050 var.'!F137-'Energiebedarf Sek.stahl var.'!F23-('Verbrauch je Träger 2019'!G138-'Energiebedarf Sek.stahl 2019'!F22)</f>
        <v>-2898.197333333334</v>
      </c>
      <c r="G23" s="64">
        <f>'Verbrauch je Träger 2050 var.'!G137-'Energiebedarf Sek.stahl var.'!G23-('Verbrauch je Träger 2019'!H138-'Energiebedarf Sek.stahl 2019'!G22)</f>
        <v>-284.77861693861723</v>
      </c>
      <c r="H23" s="68">
        <f>'Verbrauch je Träger 2050 var.'!H137-'Energiebedarf Sek.stahl var.'!H23-('Verbrauch je Träger 2019'!I138-'Energiebedarf Sek.stahl 2019'!H22)</f>
        <v>1289.0453333333339</v>
      </c>
      <c r="I23" s="67">
        <f>'Verbrauch je Träger 2050 var.'!I137-'Energiebedarf Sek.stahl var.'!I23-('Verbrauch je Träger 2019'!J138-'Energiebedarf Sek.stahl 2019'!I22)</f>
        <v>733.07844071464115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'Verbrauch je Träger 2050 var.'!E138-'Energiebedarf Sek.stahl var.'!E24-('Verbrauch je Träger 2019'!F139-'Energiebedarf Sek.stahl 2019'!E23)</f>
        <v>-12627.864444444445</v>
      </c>
      <c r="F24" s="69">
        <f>'Verbrauch je Träger 2050 var.'!F138-'Energiebedarf Sek.stahl var.'!F24-('Verbrauch je Träger 2019'!G139-'Energiebedarf Sek.stahl 2019'!F23)</f>
        <v>-15396.673333333336</v>
      </c>
      <c r="G24" s="64">
        <f>'Verbrauch je Träger 2050 var.'!G138-'Energiebedarf Sek.stahl var.'!G24-('Verbrauch je Träger 2019'!H139-'Energiebedarf Sek.stahl 2019'!G23)</f>
        <v>-1512.8864024864033</v>
      </c>
      <c r="H24" s="68">
        <f>'Verbrauch je Träger 2050 var.'!H138-'Energiebedarf Sek.stahl var.'!H24-('Verbrauch je Träger 2019'!I139-'Energiebedarf Sek.stahl 2019'!H23)</f>
        <v>6848.0533333333333</v>
      </c>
      <c r="I24" s="67">
        <f>'Verbrauch je Träger 2050 var.'!I138-'Energiebedarf Sek.stahl var.'!I24-('Verbrauch je Träger 2019'!J139-'Energiebedarf Sek.stahl 2019'!I23)</f>
        <v>3894.4792162965368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'Verbrauch je Träger 2050 var.'!E139-'Energiebedarf Sek.stahl var.'!E25-('Verbrauch je Träger 2019'!F140-'Energiebedarf Sek.stahl 2019'!E24)</f>
        <v>-10124.576022222222</v>
      </c>
      <c r="F25" s="69">
        <f>'Verbrauch je Träger 2050 var.'!F139-'Energiebedarf Sek.stahl var.'!F25-('Verbrauch je Träger 2019'!G140-'Energiebedarf Sek.stahl 2019'!F24)</f>
        <v>-12344.509266666668</v>
      </c>
      <c r="G25" s="64">
        <f>'Verbrauch je Träger 2050 var.'!G139-'Energiebedarf Sek.stahl var.'!G25-('Verbrauch je Träger 2019'!H140-'Energiebedarf Sek.stahl 2019'!G24)</f>
        <v>-1212.9789215229248</v>
      </c>
      <c r="H25" s="68">
        <f>'Verbrauch je Träger 2050 var.'!H139-'Energiebedarf Sek.stahl var.'!H25-('Verbrauch je Träger 2019'!I140-'Energiebedarf Sek.stahl 2019'!H24)</f>
        <v>5490.5274666666701</v>
      </c>
      <c r="I25" s="67">
        <f>'Verbrauch je Träger 2050 var.'!I139-'Energiebedarf Sek.stahl var.'!I25-('Verbrauch je Träger 2019'!J140-'Energiebedarf Sek.stahl 2019'!I24)</f>
        <v>3122.455983418924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'Verbrauch je Träger 2050 var.'!E140-'Energiebedarf Sek.stahl var.'!E26-('Verbrauch je Träger 2019'!F141-'Energiebedarf Sek.stahl 2019'!E25)</f>
        <v>-4048.3447777777765</v>
      </c>
      <c r="F26" s="69">
        <f>'Verbrauch je Träger 2050 var.'!F140-'Energiebedarf Sek.stahl var.'!F26-('Verbrauch je Träger 2019'!G141-'Energiebedarf Sek.stahl 2019'!F25)</f>
        <v>-4935.9923333333345</v>
      </c>
      <c r="G26" s="64">
        <f>'Verbrauch je Träger 2050 var.'!G140-'Energiebedarf Sek.stahl var.'!G26-('Verbrauch je Träger 2019'!H141-'Energiebedarf Sek.stahl 2019'!G25)</f>
        <v>-485.0135819735824</v>
      </c>
      <c r="H26" s="68">
        <f>'Verbrauch je Träger 2050 var.'!H140-'Energiebedarf Sek.stahl var.'!H26-('Verbrauch je Träger 2019'!I141-'Energiebedarf Sek.stahl 2019'!H25)</f>
        <v>2195.4053333333341</v>
      </c>
      <c r="I26" s="67">
        <f>'Verbrauch je Träger 2050 var.'!I140-'Energiebedarf Sek.stahl var.'!I26-('Verbrauch je Träger 2019'!J141-'Energiebedarf Sek.stahl 2019'!I25)</f>
        <v>1248.5242193421245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'Verbrauch je Träger 2050 var.'!E141-'Energiebedarf Sek.stahl var.'!E27-('Verbrauch je Träger 2019'!F142-'Energiebedarf Sek.stahl 2019'!E26)</f>
        <v>-4048.3447777777765</v>
      </c>
      <c r="F27" s="69">
        <f>'Verbrauch je Träger 2050 var.'!F141-'Energiebedarf Sek.stahl var.'!F27-('Verbrauch je Träger 2019'!G142-'Energiebedarf Sek.stahl 2019'!F26)</f>
        <v>-4935.9923333333345</v>
      </c>
      <c r="G27" s="64">
        <f>'Verbrauch je Träger 2050 var.'!G141-'Energiebedarf Sek.stahl var.'!G27-('Verbrauch je Träger 2019'!H142-'Energiebedarf Sek.stahl 2019'!G26)</f>
        <v>-485.0135819735824</v>
      </c>
      <c r="H27" s="68">
        <f>'Verbrauch je Träger 2050 var.'!H141-'Energiebedarf Sek.stahl var.'!H27-('Verbrauch je Träger 2019'!I142-'Energiebedarf Sek.stahl 2019'!H26)</f>
        <v>2195.4053333333341</v>
      </c>
      <c r="I27" s="67">
        <f>'Verbrauch je Träger 2050 var.'!I141-'Energiebedarf Sek.stahl var.'!I27-('Verbrauch je Träger 2019'!J142-'Energiebedarf Sek.stahl 2019'!I26)</f>
        <v>1248.5242193421245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'Verbrauch je Träger 2050 var.'!E142-'Energiebedarf Sek.stahl var.'!E28-('Verbrauch je Träger 2019'!F143-'Energiebedarf Sek.stahl 2019'!E27)</f>
        <v>-3045.5437777777779</v>
      </c>
      <c r="F28" s="69">
        <f>'Verbrauch je Träger 2050 var.'!F142-'Energiebedarf Sek.stahl var.'!F28-('Verbrauch je Träger 2019'!G143-'Energiebedarf Sek.stahl 2019'!F27)</f>
        <v>-3713.315333333333</v>
      </c>
      <c r="G28" s="64">
        <f>'Verbrauch je Träger 2050 var.'!G142-'Energiebedarf Sek.stahl var.'!G28-('Verbrauch je Träger 2019'!H143-'Energiebedarf Sek.stahl 2019'!G27)</f>
        <v>-364.87260295260285</v>
      </c>
      <c r="H28" s="68">
        <f>'Verbrauch je Träger 2050 var.'!H142-'Energiebedarf Sek.stahl var.'!H28-('Verbrauch je Träger 2019'!I143-'Energiebedarf Sek.stahl 2019'!H27)</f>
        <v>1651.5893333333343</v>
      </c>
      <c r="I28" s="67">
        <f>'Verbrauch je Träger 2050 var.'!I142-'Energiebedarf Sek.stahl var.'!I28-('Verbrauch je Träger 2019'!J143-'Energiebedarf Sek.stahl 2019'!I27)</f>
        <v>939.25675216563423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'Verbrauch je Träger 2050 var.'!E143-'Energiebedarf Sek.stahl var.'!E29-('Verbrauch je Träger 2019'!F144-'Energiebedarf Sek.stahl 2019'!E28)</f>
        <v>-6685.34</v>
      </c>
      <c r="F29" s="69">
        <f>'Verbrauch je Träger 2050 var.'!F143-'Energiebedarf Sek.stahl var.'!F29-('Verbrauch je Träger 2019'!G144-'Energiebedarf Sek.stahl 2019'!F28)</f>
        <v>-8151.18</v>
      </c>
      <c r="G29" s="64">
        <f>'Verbrauch je Träger 2050 var.'!G143-'Energiebedarf Sek.stahl var.'!G29-('Verbrauch je Träger 2019'!H144-'Energiebedarf Sek.stahl 2019'!G28)</f>
        <v>-800.93986013986068</v>
      </c>
      <c r="H29" s="68">
        <f>'Verbrauch je Träger 2050 var.'!H143-'Energiebedarf Sek.stahl var.'!H29-('Verbrauch je Träger 2019'!I144-'Energiebedarf Sek.stahl 2019'!H28)</f>
        <v>3625.4400000000023</v>
      </c>
      <c r="I29" s="67">
        <f>'Verbrauch je Träger 2050 var.'!I143-'Energiebedarf Sek.stahl var.'!I29-('Verbrauch je Träger 2019'!J144-'Energiebedarf Sek.stahl 2019'!I28)</f>
        <v>2061.7831145099308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'Verbrauch je Träger 2050 var.'!E144-'Energiebedarf Sek.stahl var.'!E30-('Verbrauch je Träger 2019'!F145-'Energiebedarf Sek.stahl 2019'!E29)</f>
        <v>-3528.3738888888902</v>
      </c>
      <c r="F30" s="69">
        <f>'Verbrauch je Träger 2050 var.'!F144-'Energiebedarf Sek.stahl var.'!F30-('Verbrauch je Träger 2019'!G145-'Energiebedarf Sek.stahl 2019'!F29)</f>
        <v>-4302.0116666666654</v>
      </c>
      <c r="G30" s="64">
        <f>'Verbrauch je Träger 2050 var.'!G144-'Energiebedarf Sek.stahl var.'!G30-('Verbrauch je Träger 2019'!H145-'Energiebedarf Sek.stahl 2019'!G29)</f>
        <v>-422.71825951825986</v>
      </c>
      <c r="H30" s="68">
        <f>'Verbrauch je Träger 2050 var.'!H144-'Energiebedarf Sek.stahl var.'!H30-('Verbrauch je Träger 2019'!I145-'Energiebedarf Sek.stahl 2019'!H29)</f>
        <v>1913.4266666666663</v>
      </c>
      <c r="I30" s="67">
        <f>'Verbrauch je Träger 2050 var.'!I144-'Energiebedarf Sek.stahl var.'!I30-('Verbrauch je Träger 2019'!J145-'Energiebedarf Sek.stahl 2019'!I29)</f>
        <v>1088.1633104357961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'Verbrauch je Träger 2050 var.'!E145-'Energiebedarf Sek.stahl var.'!E31-('Verbrauch je Träger 2019'!F146-'Energiebedarf Sek.stahl 2019'!E30)</f>
        <v>-3528.3738888888902</v>
      </c>
      <c r="F31" s="69">
        <f>'Verbrauch je Träger 2050 var.'!F145-'Energiebedarf Sek.stahl var.'!F31-('Verbrauch je Träger 2019'!G146-'Energiebedarf Sek.stahl 2019'!F30)</f>
        <v>-4302.0116666666654</v>
      </c>
      <c r="G31" s="64">
        <f>'Verbrauch je Träger 2050 var.'!G145-'Energiebedarf Sek.stahl var.'!G31-('Verbrauch je Träger 2019'!H146-'Energiebedarf Sek.stahl 2019'!G30)</f>
        <v>-422.71825951825986</v>
      </c>
      <c r="H31" s="68">
        <f>'Verbrauch je Träger 2050 var.'!H145-'Energiebedarf Sek.stahl var.'!H31-('Verbrauch je Träger 2019'!I146-'Energiebedarf Sek.stahl 2019'!H30)</f>
        <v>1913.4266666666663</v>
      </c>
      <c r="I31" s="67">
        <f>'Verbrauch je Träger 2050 var.'!I145-'Energiebedarf Sek.stahl var.'!I31-('Verbrauch je Träger 2019'!J146-'Energiebedarf Sek.stahl 2019'!I30)</f>
        <v>1088.1633104357961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'Verbrauch je Träger 2050 var.'!E146-'Energiebedarf Sek.stahl var.'!E32-('Verbrauch je Träger 2019'!F147-'Energiebedarf Sek.stahl 2019'!E31)</f>
        <v>-3416.9515555555554</v>
      </c>
      <c r="F32" s="69">
        <f>'Verbrauch je Träger 2050 var.'!F146-'Energiebedarf Sek.stahl var.'!F32-('Verbrauch je Träger 2019'!G147-'Energiebedarf Sek.stahl 2019'!F31)</f>
        <v>-4166.1586666666672</v>
      </c>
      <c r="G32" s="64">
        <f>'Verbrauch je Träger 2050 var.'!G146-'Energiebedarf Sek.stahl var.'!G32-('Verbrauch je Träger 2019'!H147-'Energiebedarf Sek.stahl 2019'!G31)</f>
        <v>-409.36926184926278</v>
      </c>
      <c r="H32" s="68">
        <f>'Verbrauch je Träger 2050 var.'!H146-'Energiebedarf Sek.stahl var.'!H32-('Verbrauch je Träger 2019'!I147-'Energiebedarf Sek.stahl 2019'!H31)</f>
        <v>1853.0026666666663</v>
      </c>
      <c r="I32" s="67">
        <f>'Verbrauch je Träger 2050 var.'!I146-'Energiebedarf Sek.stahl var.'!I32-('Verbrauch je Träger 2019'!J147-'Energiebedarf Sek.stahl 2019'!I31)</f>
        <v>1053.800258527298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'Verbrauch je Träger 2050 var.'!E147-'Energiebedarf Sek.stahl var.'!E33-('Verbrauch je Träger 2019'!F148-'Energiebedarf Sek.stahl 2019'!E32)</f>
        <v>-2228.4466666666667</v>
      </c>
      <c r="F33" s="69">
        <f>'Verbrauch je Träger 2050 var.'!F147-'Energiebedarf Sek.stahl var.'!F33-('Verbrauch je Träger 2019'!G148-'Energiebedarf Sek.stahl 2019'!F32)</f>
        <v>-2717.0600000000004</v>
      </c>
      <c r="G33" s="64">
        <f>'Verbrauch je Träger 2050 var.'!G147-'Energiebedarf Sek.stahl var.'!G33-('Verbrauch je Träger 2019'!H148-'Energiebedarf Sek.stahl 2019'!G32)</f>
        <v>-266.97995337995371</v>
      </c>
      <c r="H33" s="68">
        <f>'Verbrauch je Träger 2050 var.'!H147-'Energiebedarf Sek.stahl var.'!H33-('Verbrauch je Träger 2019'!I148-'Energiebedarf Sek.stahl 2019'!H32)</f>
        <v>1208.4799999999996</v>
      </c>
      <c r="I33" s="67">
        <f>'Verbrauch je Träger 2050 var.'!I147-'Energiebedarf Sek.stahl var.'!I33-('Verbrauch je Träger 2019'!J148-'Energiebedarf Sek.stahl 2019'!I32)</f>
        <v>687.26103816997693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'Verbrauch je Träger 2050 var.'!E148-'Energiebedarf Sek.stahl var.'!E34-('Verbrauch je Träger 2019'!F149-'Energiebedarf Sek.stahl 2019'!E33)</f>
        <v>-5623.113755555557</v>
      </c>
      <c r="F34" s="69">
        <f>'Verbrauch je Träger 2050 var.'!F148-'Energiebedarf Sek.stahl var.'!F34-('Verbrauch je Träger 2019'!G149-'Energiebedarf Sek.stahl 2019'!F33)</f>
        <v>-6856.0480666666699</v>
      </c>
      <c r="G34" s="64">
        <f>'Verbrauch je Träger 2050 var.'!G148-'Energiebedarf Sek.stahl var.'!G34-('Verbrauch je Träger 2019'!H149-'Energiebedarf Sek.stahl 2019'!G33)</f>
        <v>-673.67941569541563</v>
      </c>
      <c r="H34" s="68">
        <f>'Verbrauch je Träger 2050 var.'!H148-'Energiebedarf Sek.stahl var.'!H34-('Verbrauch je Träger 2019'!I149-'Energiebedarf Sek.stahl 2019'!H33)</f>
        <v>3049.3978666666662</v>
      </c>
      <c r="I34" s="67">
        <f>'Verbrauch je Träger 2050 var.'!I148-'Energiebedarf Sek.stahl var.'!I34-('Verbrauch je Träger 2019'!J149-'Energiebedarf Sek.stahl 2019'!I33)</f>
        <v>1734.1886863155742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'Verbrauch je Träger 2050 var.'!E149-'Energiebedarf Sek.stahl var.'!E35-('Verbrauch je Träger 2019'!F150-'Energiebedarf Sek.stahl 2019'!E34)</f>
        <v>-4159.7671111111104</v>
      </c>
      <c r="F35" s="69">
        <f>'Verbrauch je Träger 2050 var.'!F149-'Energiebedarf Sek.stahl var.'!F35-('Verbrauch je Träger 2019'!G150-'Energiebedarf Sek.stahl 2019'!F34)</f>
        <v>-5071.8453333333337</v>
      </c>
      <c r="G35" s="64">
        <f>'Verbrauch je Träger 2050 var.'!G149-'Energiebedarf Sek.stahl var.'!G35-('Verbrauch je Träger 2019'!H150-'Energiebedarf Sek.stahl 2019'!G34)</f>
        <v>-498.36257964257948</v>
      </c>
      <c r="H35" s="68">
        <f>'Verbrauch je Träger 2050 var.'!H149-'Energiebedarf Sek.stahl var.'!H35-('Verbrauch je Träger 2019'!I150-'Energiebedarf Sek.stahl 2019'!H34)</f>
        <v>2255.8293333333349</v>
      </c>
      <c r="I35" s="67">
        <f>'Verbrauch je Träger 2050 var.'!I149-'Energiebedarf Sek.stahl var.'!I35-('Verbrauch je Träger 2019'!J150-'Energiebedarf Sek.stahl 2019'!I34)</f>
        <v>1282.8872712506227</v>
      </c>
    </row>
    <row r="36" spans="3:9" x14ac:dyDescent="0.25">
      <c r="G36" t="s">
        <v>199</v>
      </c>
    </row>
    <row r="39" spans="3:9" ht="42" customHeight="1" x14ac:dyDescent="0.35">
      <c r="C39" s="92" t="s">
        <v>209</v>
      </c>
      <c r="D39" s="92"/>
      <c r="E39" s="92"/>
      <c r="F39" s="92"/>
      <c r="G39" s="92"/>
      <c r="H39" s="92"/>
      <c r="I39" s="92"/>
    </row>
    <row r="41" spans="3:9" ht="15.75" x14ac:dyDescent="0.25">
      <c r="E41" s="100" t="s">
        <v>47</v>
      </c>
      <c r="F41" s="100"/>
      <c r="G41" s="100" t="s">
        <v>43</v>
      </c>
      <c r="H41" s="100"/>
      <c r="I41" s="100"/>
    </row>
    <row r="42" spans="3:9" x14ac:dyDescent="0.25">
      <c r="C42" s="17" t="s">
        <v>123</v>
      </c>
      <c r="D42" s="17" t="s">
        <v>124</v>
      </c>
      <c r="E42" s="84" t="str">
        <f>Studienliste!$F$17</f>
        <v>ISI-05 13</v>
      </c>
      <c r="F42" s="85" t="s">
        <v>51</v>
      </c>
      <c r="G42" s="86" t="str">
        <f>Studienliste!$F$10</f>
        <v>OTTO-01 17</v>
      </c>
      <c r="H42" s="87" t="str">
        <f>Studienliste!$F$8</f>
        <v>TUD-02 20</v>
      </c>
      <c r="I42" s="88" t="str">
        <f>F42</f>
        <v>anderes Projekt</v>
      </c>
    </row>
    <row r="43" spans="3:9" x14ac:dyDescent="0.25">
      <c r="C43" s="9" t="str">
        <f t="shared" ref="C43:D71" si="0">C78</f>
        <v>Austria</v>
      </c>
      <c r="D43" s="9" t="str">
        <f t="shared" si="0"/>
        <v>Donawitz</v>
      </c>
      <c r="E43" s="63">
        <f>'Verbrauch je Träger 2050 var.'!E121-'Energiebedarf Sek.stahl var.'!E42-('Verbrauch je Träger 2019'!F122-'Energiebedarf Sek.stahl 2019'!E6)</f>
        <v>-6411.5259755555544</v>
      </c>
      <c r="F43" s="69">
        <f>'Verbrauch je Träger 2050 var.'!F121-'Energiebedarf Sek.stahl var.'!F42-('Verbrauch je Träger 2019'!G122-'Energiebedarf Sek.stahl 2019'!F6)</f>
        <v>-7817.3290066666668</v>
      </c>
      <c r="G43" s="64">
        <f>'Verbrauch je Träger 2050 var.'!G121-'Energiebedarf Sek.stahl var.'!G42-('Verbrauch je Träger 2019'!H122-'Energiebedarf Sek.stahl 2019'!G6)</f>
        <v>-1460.3521094017078</v>
      </c>
      <c r="H43" s="68">
        <f>'Verbrauch je Träger 2050 var.'!H121-'Energiebedarf Sek.stahl var.'!H42-('Verbrauch je Träger 2019'!I122-'Energiebedarf Sek.stahl 2019'!H6)</f>
        <v>2425.9383866666685</v>
      </c>
      <c r="I43" s="67">
        <f>'Verbrauch je Träger 2050 var.'!I121-'Energiebedarf Sek.stahl var.'!I42-('Verbrauch je Träger 2019'!J122-'Energiebedarf Sek.stahl 2019'!I6)</f>
        <v>1176.8572076398468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63">
        <f>'Verbrauch je Träger 2050 var.'!E122-'Energiebedarf Sek.stahl var.'!E43-('Verbrauch je Träger 2019'!F123-'Energiebedarf Sek.stahl 2019'!E7)</f>
        <v>-6411.5259755555544</v>
      </c>
      <c r="F44" s="69">
        <f>'Verbrauch je Träger 2050 var.'!F122-'Energiebedarf Sek.stahl var.'!F43-('Verbrauch je Träger 2019'!G123-'Energiebedarf Sek.stahl 2019'!F7)</f>
        <v>-7817.3290066666668</v>
      </c>
      <c r="G44" s="64">
        <f>'Verbrauch je Träger 2050 var.'!G122-'Energiebedarf Sek.stahl var.'!G43-('Verbrauch je Träger 2019'!H123-'Energiebedarf Sek.stahl 2019'!G7)</f>
        <v>-1460.3521094017078</v>
      </c>
      <c r="H44" s="68">
        <f>'Verbrauch je Träger 2050 var.'!H122-'Energiebedarf Sek.stahl var.'!H43-('Verbrauch je Träger 2019'!I123-'Energiebedarf Sek.stahl 2019'!H7)</f>
        <v>2425.9383866666685</v>
      </c>
      <c r="I44" s="67">
        <f>'Verbrauch je Träger 2050 var.'!I122-'Energiebedarf Sek.stahl var.'!I43-('Verbrauch je Träger 2019'!J123-'Energiebedarf Sek.stahl 2019'!I7)</f>
        <v>1176.8572076398468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63">
        <f>'Verbrauch je Träger 2050 var.'!E123-'Energiebedarf Sek.stahl var.'!E44-('Verbrauch je Träger 2019'!F124-'Energiebedarf Sek.stahl 2019'!E8)</f>
        <v>-9261.2818888888869</v>
      </c>
      <c r="F45" s="69">
        <f>'Verbrauch je Träger 2050 var.'!F123-'Energiebedarf Sek.stahl var.'!F44-('Verbrauch je Träger 2019'!G124-'Energiebedarf Sek.stahl 2019'!F8)</f>
        <v>-11291.927666666665</v>
      </c>
      <c r="G45" s="64">
        <f>'Verbrauch je Träger 2050 var.'!G123-'Energiebedarf Sek.stahl var.'!G44-('Verbrauch je Träger 2019'!H124-'Energiebedarf Sek.stahl 2019'!G8)</f>
        <v>-2109.4404972804987</v>
      </c>
      <c r="H45" s="68">
        <f>'Verbrauch je Träger 2050 var.'!H123-'Energiebedarf Sek.stahl var.'!H44-('Verbrauch je Träger 2019'!I124-'Energiebedarf Sek.stahl 2019'!H8)</f>
        <v>3504.2046666666683</v>
      </c>
      <c r="I45" s="67">
        <f>'Verbrauch je Träger 2050 var.'!I123-'Energiebedarf Sek.stahl var.'!I44-('Verbrauch je Träger 2019'!J124-'Energiebedarf Sek.stahl 2019'!I8)</f>
        <v>1699.939512758323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63">
        <f>'Verbrauch je Träger 2050 var.'!E124-'Energiebedarf Sek.stahl var.'!E45-('Verbrauch je Träger 2019'!F125-'Energiebedarf Sek.stahl 2019'!E9)</f>
        <v>-4389.3378199999988</v>
      </c>
      <c r="F46" s="69">
        <f>'Verbrauch je Träger 2050 var.'!F124-'Energiebedarf Sek.stahl var.'!F45-('Verbrauch je Träger 2019'!G125-'Energiebedarf Sek.stahl 2019'!F9)</f>
        <v>-5351.7521399999996</v>
      </c>
      <c r="G46" s="64">
        <f>'Verbrauch je Träger 2050 var.'!G124-'Energiebedarf Sek.stahl var.'!G45-('Verbrauch je Träger 2019'!H125-'Energiebedarf Sek.stahl 2019'!G9)</f>
        <v>-999.75867972027936</v>
      </c>
      <c r="H46" s="68">
        <f>'Verbrauch je Träger 2050 var.'!H124-'Energiebedarf Sek.stahl var.'!H45-('Verbrauch je Träger 2019'!I125-'Energiebedarf Sek.stahl 2019'!H9)</f>
        <v>1660.8001199999999</v>
      </c>
      <c r="I46" s="67">
        <f>'Verbrauch je Träger 2050 var.'!I124-'Energiebedarf Sek.stahl var.'!I45-('Verbrauch je Träger 2019'!J125-'Energiebedarf Sek.stahl 2019'!I9)</f>
        <v>805.67775439536626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63">
        <f>'Verbrauch je Träger 2050 var.'!E125-'Energiebedarf Sek.stahl var.'!E46-('Verbrauch je Träger 2019'!F126-'Energiebedarf Sek.stahl 2019'!E10)</f>
        <v>-4418.2262222222216</v>
      </c>
      <c r="F47" s="69">
        <f>'Verbrauch je Träger 2050 var.'!F125-'Energiebedarf Sek.stahl var.'!F46-('Verbrauch je Träger 2019'!G126-'Energiebedarf Sek.stahl 2019'!F10)</f>
        <v>-5386.974666666667</v>
      </c>
      <c r="G47" s="64">
        <f>'Verbrauch je Träger 2050 var.'!G125-'Energiebedarf Sek.stahl var.'!G46-('Verbrauch je Träger 2019'!H126-'Energiebedarf Sek.stahl 2019'!G10)</f>
        <v>-1006.3385858585862</v>
      </c>
      <c r="H47" s="68">
        <f>'Verbrauch je Träger 2050 var.'!H125-'Energiebedarf Sek.stahl var.'!H46-('Verbrauch je Träger 2019'!I126-'Energiebedarf Sek.stahl 2019'!H10)</f>
        <v>1671.7306666666682</v>
      </c>
      <c r="I47" s="67">
        <f>'Verbrauch je Träger 2050 var.'!I125-'Energiebedarf Sek.stahl var.'!I46-('Verbrauch je Träger 2019'!J126-'Energiebedarf Sek.stahl 2019'!I10)</f>
        <v>810.98031801314482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63">
        <f>'Verbrauch je Träger 2050 var.'!E126-'Energiebedarf Sek.stahl var.'!E47-('Verbrauch je Träger 2019'!F127-'Energiebedarf Sek.stahl 2019'!E11)</f>
        <v>-6372.4416666666657</v>
      </c>
      <c r="F48" s="69">
        <f>'Verbrauch je Träger 2050 var.'!F126-'Energiebedarf Sek.stahl var.'!F47-('Verbrauch je Träger 2019'!G127-'Energiebedarf Sek.stahl 2019'!F11)</f>
        <v>-7769.6749999999993</v>
      </c>
      <c r="G48" s="64">
        <f>'Verbrauch je Träger 2050 var.'!G126-'Energiebedarf Sek.stahl var.'!G47-('Verbrauch je Träger 2019'!H127-'Energiebedarf Sek.stahl 2019'!G11)</f>
        <v>-1451.4498834498845</v>
      </c>
      <c r="H48" s="68">
        <f>'Verbrauch je Träger 2050 var.'!H126-'Energiebedarf Sek.stahl var.'!H47-('Verbrauch je Träger 2019'!I127-'Energiebedarf Sek.stahl 2019'!H11)</f>
        <v>2411.1499999999996</v>
      </c>
      <c r="I48" s="67">
        <f>'Verbrauch je Träger 2050 var.'!I126-'Energiebedarf Sek.stahl var.'!I47-('Verbrauch je Träger 2019'!J127-'Energiebedarf Sek.stahl 2019'!I11)</f>
        <v>1169.6831509804979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63">
        <f>'Verbrauch je Träger 2050 var.'!E127-'Energiebedarf Sek.stahl var.'!E48-('Verbrauch je Träger 2019'!F128-'Energiebedarf Sek.stahl 2019'!E12)</f>
        <v>-11640.326777777776</v>
      </c>
      <c r="F49" s="69">
        <f>'Verbrauch je Träger 2050 var.'!F127-'Energiebedarf Sek.stahl var.'!F48-('Verbrauch je Träger 2019'!G128-'Energiebedarf Sek.stahl 2019'!F12)</f>
        <v>-14192.606333333337</v>
      </c>
      <c r="G49" s="64">
        <f>'Verbrauch je Träger 2050 var.'!G127-'Energiebedarf Sek.stahl var.'!G48-('Verbrauch je Träger 2019'!H128-'Energiebedarf Sek.stahl 2019'!G12)</f>
        <v>-2651.3151204351216</v>
      </c>
      <c r="H49" s="68">
        <f>'Verbrauch je Träger 2050 var.'!H127-'Energiebedarf Sek.stahl var.'!H48-('Verbrauch je Träger 2019'!I128-'Energiebedarf Sek.stahl 2019'!H12)</f>
        <v>4404.3673333333336</v>
      </c>
      <c r="I49" s="67">
        <f>'Verbrauch je Träger 2050 var.'!I127-'Energiebedarf Sek.stahl var.'!I48-('Verbrauch je Träger 2019'!J128-'Energiebedarf Sek.stahl 2019'!I12)</f>
        <v>2136.6212224577102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63">
        <f>'Verbrauch je Träger 2050 var.'!E128-'Energiebedarf Sek.stahl var.'!E49-('Verbrauch je Träger 2019'!F129-'Energiebedarf Sek.stahl 2019'!E13)</f>
        <v>-5607.7486666666664</v>
      </c>
      <c r="F50" s="69">
        <f>'Verbrauch je Träger 2050 var.'!F128-'Energiebedarf Sek.stahl var.'!F49-('Verbrauch je Träger 2019'!G129-'Energiebedarf Sek.stahl 2019'!F13)</f>
        <v>-6837.3139999999994</v>
      </c>
      <c r="G50" s="64">
        <f>'Verbrauch je Träger 2050 var.'!G128-'Energiebedarf Sek.stahl var.'!G49-('Verbrauch je Träger 2019'!H129-'Energiebedarf Sek.stahl 2019'!G13)</f>
        <v>-1277.2758974358976</v>
      </c>
      <c r="H50" s="68">
        <f>'Verbrauch je Träger 2050 var.'!H128-'Energiebedarf Sek.stahl var.'!H49-('Verbrauch je Träger 2019'!I129-'Energiebedarf Sek.stahl 2019'!H13)</f>
        <v>2121.8120000000017</v>
      </c>
      <c r="I50" s="67">
        <f>'Verbrauch je Träger 2050 var.'!I128-'Energiebedarf Sek.stahl var.'!I49-('Verbrauch je Träger 2019'!J129-'Energiebedarf Sek.stahl 2019'!I13)</f>
        <v>1029.3211728628385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63">
        <f>'Verbrauch je Träger 2050 var.'!E129-'Energiebedarf Sek.stahl var.'!E50-('Verbrauch je Träger 2019'!F130-'Energiebedarf Sek.stahl 2019'!E14)</f>
        <v>-4727.5020577777777</v>
      </c>
      <c r="F51" s="69">
        <f>'Verbrauch je Träger 2050 var.'!F129-'Energiebedarf Sek.stahl var.'!F50-('Verbrauch je Träger 2019'!G130-'Energiebedarf Sek.stahl 2019'!F14)</f>
        <v>-5764.0628933333337</v>
      </c>
      <c r="G51" s="64">
        <f>'Verbrauch je Träger 2050 var.'!G129-'Energiebedarf Sek.stahl var.'!G50-('Verbrauch je Träger 2019'!H130-'Energiebedarf Sek.stahl 2019'!G14)</f>
        <v>-1076.7822868686862</v>
      </c>
      <c r="H51" s="68">
        <f>'Verbrauch je Träger 2050 var.'!H129-'Energiebedarf Sek.stahl var.'!H50-('Verbrauch je Träger 2019'!I130-'Energiebedarf Sek.stahl 2019'!H14)</f>
        <v>1788.7518133333342</v>
      </c>
      <c r="I51" s="67">
        <f>'Verbrauch je Träger 2050 var.'!I129-'Energiebedarf Sek.stahl var.'!I50-('Verbrauch je Träger 2019'!J130-'Energiebedarf Sek.stahl 2019'!I14)</f>
        <v>867.74894027406481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63">
        <f>'Verbrauch je Träger 2050 var.'!E130-'Energiebedarf Sek.stahl var.'!E51-('Verbrauch je Träger 2019'!F131-'Energiebedarf Sek.stahl 2019'!E15)</f>
        <v>-3653.5332222222219</v>
      </c>
      <c r="F52" s="69">
        <f>'Verbrauch je Träger 2050 var.'!F130-'Energiebedarf Sek.stahl var.'!F51-('Verbrauch je Träger 2019'!G131-'Energiebedarf Sek.stahl 2019'!F15)</f>
        <v>-4454.613666666668</v>
      </c>
      <c r="G52" s="64">
        <f>'Verbrauch je Träger 2050 var.'!G130-'Energiebedarf Sek.stahl var.'!G51-('Verbrauch je Träger 2019'!H131-'Energiebedarf Sek.stahl 2019'!G15)</f>
        <v>-832.16459984459971</v>
      </c>
      <c r="H52" s="68">
        <f>'Verbrauch je Träger 2050 var.'!H130-'Energiebedarf Sek.stahl var.'!H51-('Verbrauch je Träger 2019'!I131-'Energiebedarf Sek.stahl 2019'!H15)</f>
        <v>1382.3926666666666</v>
      </c>
      <c r="I52" s="67">
        <f>'Verbrauch je Träger 2050 var.'!I130-'Energiebedarf Sek.stahl var.'!I51-('Verbrauch je Träger 2019'!J131-'Energiebedarf Sek.stahl 2019'!I15)</f>
        <v>670.6183398954845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63">
        <f>'Verbrauch je Träger 2050 var.'!E131-'Energiebedarf Sek.stahl var.'!E52-('Verbrauch je Träger 2019'!F132-'Energiebedarf Sek.stahl 2019'!E16)</f>
        <v>-8496.5888888888894</v>
      </c>
      <c r="F53" s="69">
        <f>'Verbrauch je Träger 2050 var.'!F131-'Energiebedarf Sek.stahl var.'!F52-('Verbrauch je Träger 2019'!G132-'Energiebedarf Sek.stahl 2019'!F16)</f>
        <v>-10359.566666666668</v>
      </c>
      <c r="G53" s="64">
        <f>'Verbrauch je Träger 2050 var.'!G131-'Energiebedarf Sek.stahl var.'!G52-('Verbrauch je Träger 2019'!H132-'Energiebedarf Sek.stahl 2019'!G16)</f>
        <v>-1935.2665112665127</v>
      </c>
      <c r="H53" s="68">
        <f>'Verbrauch je Träger 2050 var.'!H131-'Energiebedarf Sek.stahl var.'!H52-('Verbrauch je Träger 2019'!I132-'Energiebedarf Sek.stahl 2019'!H16)</f>
        <v>3214.8666666666668</v>
      </c>
      <c r="I53" s="67">
        <f>'Verbrauch je Träger 2050 var.'!I131-'Energiebedarf Sek.stahl var.'!I52-('Verbrauch je Träger 2019'!J132-'Energiebedarf Sek.stahl 2019'!I16)</f>
        <v>1559.5775346406626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63">
        <f>'Verbrauch je Träger 2050 var.'!E132-'Energiebedarf Sek.stahl var.'!E53-('Verbrauch je Träger 2019'!F133-'Energiebedarf Sek.stahl 2019'!E17)</f>
        <v>-10195.906666666666</v>
      </c>
      <c r="F54" s="69">
        <f>'Verbrauch je Träger 2050 var.'!F132-'Energiebedarf Sek.stahl var.'!F53-('Verbrauch je Träger 2019'!G133-'Energiebedarf Sek.stahl 2019'!F17)</f>
        <v>-12431.48</v>
      </c>
      <c r="G54" s="64">
        <f>'Verbrauch je Träger 2050 var.'!G132-'Energiebedarf Sek.stahl var.'!G53-('Verbrauch je Träger 2019'!H133-'Energiebedarf Sek.stahl 2019'!G17)</f>
        <v>-2322.3198135198127</v>
      </c>
      <c r="H54" s="68">
        <f>'Verbrauch je Träger 2050 var.'!H132-'Energiebedarf Sek.stahl var.'!H53-('Verbrauch je Träger 2019'!I133-'Energiebedarf Sek.stahl 2019'!H17)</f>
        <v>3857.84</v>
      </c>
      <c r="I54" s="67">
        <f>'Verbrauch je Träger 2050 var.'!I132-'Energiebedarf Sek.stahl var.'!I53-('Verbrauch je Träger 2019'!J133-'Energiebedarf Sek.stahl 2019'!I17)</f>
        <v>1871.4930415687977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63">
        <f>'Verbrauch je Träger 2050 var.'!E133-'Energiebedarf Sek.stahl var.'!E54-('Verbrauch je Träger 2019'!F134-'Energiebedarf Sek.stahl 2019'!E18)</f>
        <v>-7816.8617777777763</v>
      </c>
      <c r="F55" s="69">
        <f>'Verbrauch je Träger 2050 var.'!F133-'Energiebedarf Sek.stahl var.'!F54-('Verbrauch je Träger 2019'!G134-'Energiebedarf Sek.stahl 2019'!F18)</f>
        <v>-9530.8013333333347</v>
      </c>
      <c r="G55" s="64">
        <f>'Verbrauch je Träger 2050 var.'!G133-'Energiebedarf Sek.stahl var.'!G54-('Verbrauch je Träger 2019'!H134-'Energiebedarf Sek.stahl 2019'!G18)</f>
        <v>-1780.4451903651907</v>
      </c>
      <c r="H55" s="68">
        <f>'Verbrauch je Träger 2050 var.'!H133-'Energiebedarf Sek.stahl var.'!H54-('Verbrauch je Träger 2019'!I134-'Energiebedarf Sek.stahl 2019'!H18)</f>
        <v>2957.6773333333349</v>
      </c>
      <c r="I55" s="67">
        <f>'Verbrauch je Träger 2050 var.'!I133-'Energiebedarf Sek.stahl var.'!I54-('Verbrauch je Träger 2019'!J134-'Energiebedarf Sek.stahl 2019'!I18)</f>
        <v>1434.8113318694104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63">
        <f>'Verbrauch je Träger 2050 var.'!E134-'Energiebedarf Sek.stahl var.'!E55-('Verbrauch je Träger 2019'!F135-'Energiebedarf Sek.stahl 2019'!E19)</f>
        <v>-3966.2076933333315</v>
      </c>
      <c r="F56" s="69">
        <f>'Verbrauch je Träger 2050 var.'!F134-'Energiebedarf Sek.stahl var.'!F55-('Verbrauch je Träger 2019'!G135-'Energiebedarf Sek.stahl 2019'!F19)</f>
        <v>-4835.8457199999993</v>
      </c>
      <c r="G56" s="64">
        <f>'Verbrauch je Träger 2050 var.'!G134-'Energiebedarf Sek.stahl var.'!G55-('Verbrauch je Träger 2019'!H135-'Energiebedarf Sek.stahl 2019'!G19)</f>
        <v>-903.38240745920803</v>
      </c>
      <c r="H56" s="68">
        <f>'Verbrauch je Träger 2050 var.'!H134-'Energiebedarf Sek.stahl var.'!H55-('Verbrauch je Träger 2019'!I135-'Energiebedarf Sek.stahl 2019'!H19)</f>
        <v>1500.6997600000004</v>
      </c>
      <c r="I56" s="67">
        <f>'Verbrauch je Träger 2050 var.'!I134-'Energiebedarf Sek.stahl var.'!I55-('Verbrauch je Träger 2019'!J135-'Energiebedarf Sek.stahl 2019'!I19)</f>
        <v>728.01079317026097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63">
        <f>'Verbrauch je Träger 2050 var.'!E135-'Energiebedarf Sek.stahl var.'!E56-('Verbrauch je Träger 2019'!F136-'Energiebedarf Sek.stahl 2019'!E20)</f>
        <v>-1903.2359111111109</v>
      </c>
      <c r="F57" s="69">
        <f>'Verbrauch je Träger 2050 var.'!F135-'Energiebedarf Sek.stahl var.'!F56-('Verbrauch je Träger 2019'!G136-'Energiebedarf Sek.stahl 2019'!F20)</f>
        <v>-2320.5429333333341</v>
      </c>
      <c r="G57" s="64">
        <f>'Verbrauch je Träger 2050 var.'!G135-'Energiebedarf Sek.stahl var.'!G56-('Verbrauch je Träger 2019'!H136-'Energiebedarf Sek.stahl 2019'!G20)</f>
        <v>-433.49969852369804</v>
      </c>
      <c r="H57" s="68">
        <f>'Verbrauch je Träger 2050 var.'!H135-'Energiebedarf Sek.stahl var.'!H56-('Verbrauch je Träger 2019'!I136-'Energiebedarf Sek.stahl 2019'!H20)</f>
        <v>720.13013333333402</v>
      </c>
      <c r="I57" s="67">
        <f>'Verbrauch je Träger 2050 var.'!I135-'Energiebedarf Sek.stahl var.'!I56-('Verbrauch je Träger 2019'!J136-'Energiebedarf Sek.stahl 2019'!I20)</f>
        <v>349.34536775950869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63">
        <f>'Verbrauch je Träger 2050 var.'!E136-'Energiebedarf Sek.stahl var.'!E57-('Verbrauch je Träger 2019'!F137-'Energiebedarf Sek.stahl 2019'!E21)</f>
        <v>-10195.906666666666</v>
      </c>
      <c r="F58" s="69">
        <f>'Verbrauch je Träger 2050 var.'!F136-'Energiebedarf Sek.stahl var.'!F57-('Verbrauch je Träger 2019'!G137-'Energiebedarf Sek.stahl 2019'!F21)</f>
        <v>-12431.48</v>
      </c>
      <c r="G58" s="64">
        <f>'Verbrauch je Träger 2050 var.'!G136-'Energiebedarf Sek.stahl var.'!G57-('Verbrauch je Träger 2019'!H137-'Energiebedarf Sek.stahl 2019'!G21)</f>
        <v>-2322.3198135198127</v>
      </c>
      <c r="H58" s="68">
        <f>'Verbrauch je Träger 2050 var.'!H136-'Energiebedarf Sek.stahl var.'!H57-('Verbrauch je Träger 2019'!I137-'Energiebedarf Sek.stahl 2019'!H21)</f>
        <v>3857.84</v>
      </c>
      <c r="I58" s="67">
        <f>'Verbrauch je Träger 2050 var.'!I136-'Energiebedarf Sek.stahl var.'!I57-('Verbrauch je Träger 2019'!J137-'Energiebedarf Sek.stahl 2019'!I21)</f>
        <v>1871.4930415687977</v>
      </c>
    </row>
    <row r="59" spans="3:9" x14ac:dyDescent="0.25">
      <c r="C59" s="9" t="str">
        <f t="shared" si="0"/>
        <v>Hungaria</v>
      </c>
      <c r="D59" s="9" t="str">
        <f t="shared" si="0"/>
        <v>Dunauijvaros</v>
      </c>
      <c r="E59" s="63">
        <f>'Verbrauch je Träger 2050 var.'!E137-'Energiebedarf Sek.stahl var.'!E58-('Verbrauch je Träger 2019'!F138-'Energiebedarf Sek.stahl 2019'!E22)</f>
        <v>-2718.9084444444443</v>
      </c>
      <c r="F59" s="69">
        <f>'Verbrauch je Träger 2050 var.'!F137-'Energiebedarf Sek.stahl var.'!F58-('Verbrauch je Träger 2019'!G138-'Energiebedarf Sek.stahl 2019'!F22)</f>
        <v>-3315.0613333333336</v>
      </c>
      <c r="G59" s="64">
        <f>'Verbrauch je Träger 2050 var.'!G137-'Energiebedarf Sek.stahl var.'!G58-('Verbrauch je Träger 2019'!H138-'Energiebedarf Sek.stahl 2019'!G22)</f>
        <v>-619.28528360528344</v>
      </c>
      <c r="H59" s="68">
        <f>'Verbrauch je Träger 2050 var.'!H137-'Energiebedarf Sek.stahl var.'!H58-('Verbrauch je Träger 2019'!I138-'Energiebedarf Sek.stahl 2019'!H22)</f>
        <v>1028.7573333333344</v>
      </c>
      <c r="I59" s="67">
        <f>'Verbrauch je Träger 2050 var.'!I137-'Energiebedarf Sek.stahl var.'!I58-('Verbrauch je Träger 2019'!J138-'Energiebedarf Sek.stahl 2019'!I22)</f>
        <v>499.06481108501202</v>
      </c>
    </row>
    <row r="60" spans="3:9" x14ac:dyDescent="0.25">
      <c r="C60" s="9" t="str">
        <f t="shared" si="0"/>
        <v>Italy</v>
      </c>
      <c r="D60" s="9" t="str">
        <f t="shared" si="0"/>
        <v>Taranto</v>
      </c>
      <c r="E60" s="63">
        <f>'Verbrauch je Träger 2050 var.'!E138-'Energiebedarf Sek.stahl var.'!E59-('Verbrauch je Träger 2019'!F139-'Energiebedarf Sek.stahl 2019'!E23)</f>
        <v>-14444.201111111108</v>
      </c>
      <c r="F60" s="69">
        <f>'Verbrauch je Träger 2050 var.'!F138-'Energiebedarf Sek.stahl var.'!F59-('Verbrauch je Träger 2019'!G139-'Energiebedarf Sek.stahl 2019'!F23)</f>
        <v>-17611.263333333332</v>
      </c>
      <c r="G60" s="64">
        <f>'Verbrauch je Träger 2050 var.'!G138-'Energiebedarf Sek.stahl var.'!G59-('Verbrauch je Träger 2019'!H139-'Energiebedarf Sek.stahl 2019'!G23)</f>
        <v>-3289.9530691530654</v>
      </c>
      <c r="H60" s="68">
        <f>'Verbrauch je Träger 2050 var.'!H138-'Energiebedarf Sek.stahl var.'!H59-('Verbrauch je Träger 2019'!I139-'Energiebedarf Sek.stahl 2019'!H23)</f>
        <v>5465.2733333333344</v>
      </c>
      <c r="I60" s="67">
        <f>'Verbrauch je Träger 2050 var.'!I138-'Energiebedarf Sek.stahl var.'!I59-('Verbrauch je Träger 2019'!J139-'Energiebedarf Sek.stahl 2019'!I23)</f>
        <v>2651.2818088891308</v>
      </c>
    </row>
    <row r="61" spans="3:9" x14ac:dyDescent="0.25">
      <c r="C61" s="9" t="str">
        <f t="shared" si="0"/>
        <v>Netherlands</v>
      </c>
      <c r="D61" s="9" t="str">
        <f t="shared" si="0"/>
        <v>Ijmuiden</v>
      </c>
      <c r="E61" s="63">
        <f>'Verbrauch je Träger 2050 var.'!E139-'Energiebedarf Sek.stahl var.'!E60-('Verbrauch je Träger 2019'!F140-'Energiebedarf Sek.stahl 2019'!E24)</f>
        <v>-11580.850655555552</v>
      </c>
      <c r="F61" s="69">
        <f>'Verbrauch je Träger 2050 var.'!F139-'Energiebedarf Sek.stahl var.'!F60-('Verbrauch je Träger 2019'!G140-'Energiebedarf Sek.stahl 2019'!F24)</f>
        <v>-14120.089366666667</v>
      </c>
      <c r="G61" s="64">
        <f>'Verbrauch je Träger 2050 var.'!G139-'Energiebedarf Sek.stahl var.'!G60-('Verbrauch je Träger 2019'!H140-'Energiebedarf Sek.stahl 2019'!G24)</f>
        <v>-2637.7682548562552</v>
      </c>
      <c r="H61" s="68">
        <f>'Verbrauch je Träger 2050 var.'!H139-'Energiebedarf Sek.stahl var.'!H60-('Verbrauch je Träger 2019'!I140-'Energiebedarf Sek.stahl 2019'!H24)</f>
        <v>4381.8632666666672</v>
      </c>
      <c r="I61" s="67">
        <f>'Verbrauch je Träger 2050 var.'!I139-'Energiebedarf Sek.stahl var.'!I60-('Verbrauch je Träger 2019'!J140-'Energiebedarf Sek.stahl 2019'!I24)</f>
        <v>2125.7041797152215</v>
      </c>
    </row>
    <row r="62" spans="3:9" x14ac:dyDescent="0.25">
      <c r="C62" s="9" t="str">
        <f t="shared" si="0"/>
        <v>Poland</v>
      </c>
      <c r="D62" s="9" t="str">
        <f t="shared" si="0"/>
        <v>Krakow</v>
      </c>
      <c r="E62" s="63">
        <f>'Verbrauch je Träger 2050 var.'!E140-'Energiebedarf Sek.stahl var.'!E61-('Verbrauch je Träger 2019'!F141-'Energiebedarf Sek.stahl 2019'!E25)</f>
        <v>-4630.6409444444434</v>
      </c>
      <c r="F62" s="69">
        <f>'Verbrauch je Träger 2050 var.'!F140-'Energiebedarf Sek.stahl var.'!F61-('Verbrauch je Träger 2019'!G141-'Energiebedarf Sek.stahl 2019'!F25)</f>
        <v>-5645.9638333333323</v>
      </c>
      <c r="G62" s="64">
        <f>'Verbrauch je Träger 2050 var.'!G140-'Energiebedarf Sek.stahl var.'!G61-('Verbrauch je Träger 2019'!H141-'Energiebedarf Sek.stahl 2019'!G25)</f>
        <v>-1054.7202486402493</v>
      </c>
      <c r="H62" s="68">
        <f>'Verbrauch je Träger 2050 var.'!H140-'Energiebedarf Sek.stahl var.'!H61-('Verbrauch je Träger 2019'!I141-'Energiebedarf Sek.stahl 2019'!H25)</f>
        <v>1752.1023333333342</v>
      </c>
      <c r="I62" s="67">
        <f>'Verbrauch je Träger 2050 var.'!I140-'Energiebedarf Sek.stahl var.'!I61-('Verbrauch je Träger 2019'!J141-'Energiebedarf Sek.stahl 2019'!I25)</f>
        <v>849.96975637916148</v>
      </c>
    </row>
    <row r="63" spans="3:9" x14ac:dyDescent="0.25">
      <c r="C63" s="9" t="str">
        <f t="shared" si="0"/>
        <v>Poland</v>
      </c>
      <c r="D63" s="9" t="str">
        <f t="shared" si="0"/>
        <v>Dabrowa Gornicza</v>
      </c>
      <c r="E63" s="63">
        <f>'Verbrauch je Träger 2050 var.'!E141-'Energiebedarf Sek.stahl var.'!E62-('Verbrauch je Träger 2019'!F142-'Energiebedarf Sek.stahl 2019'!E26)</f>
        <v>-4630.6409444444434</v>
      </c>
      <c r="F63" s="69">
        <f>'Verbrauch je Träger 2050 var.'!F141-'Energiebedarf Sek.stahl var.'!F62-('Verbrauch je Träger 2019'!G142-'Energiebedarf Sek.stahl 2019'!F26)</f>
        <v>-5645.9638333333323</v>
      </c>
      <c r="G63" s="64">
        <f>'Verbrauch je Träger 2050 var.'!G141-'Energiebedarf Sek.stahl var.'!G62-('Verbrauch je Träger 2019'!H142-'Energiebedarf Sek.stahl 2019'!G26)</f>
        <v>-1054.7202486402493</v>
      </c>
      <c r="H63" s="68">
        <f>'Verbrauch je Träger 2050 var.'!H141-'Energiebedarf Sek.stahl var.'!H62-('Verbrauch je Träger 2019'!I142-'Energiebedarf Sek.stahl 2019'!H26)</f>
        <v>1752.1023333333342</v>
      </c>
      <c r="I63" s="67">
        <f>'Verbrauch je Träger 2050 var.'!I141-'Energiebedarf Sek.stahl var.'!I62-('Verbrauch je Träger 2019'!J142-'Energiebedarf Sek.stahl 2019'!I26)</f>
        <v>849.96975637916148</v>
      </c>
    </row>
    <row r="64" spans="3:9" x14ac:dyDescent="0.25">
      <c r="C64" s="9" t="str">
        <f t="shared" si="0"/>
        <v>Romania</v>
      </c>
      <c r="D64" s="9" t="str">
        <f t="shared" si="0"/>
        <v>Galati</v>
      </c>
      <c r="E64" s="63">
        <f>'Verbrauch je Träger 2050 var.'!E142-'Energiebedarf Sek.stahl var.'!E63-('Verbrauch je Träger 2019'!F143-'Energiebedarf Sek.stahl 2019'!E27)</f>
        <v>-3483.6014444444445</v>
      </c>
      <c r="F64" s="69">
        <f>'Verbrauch je Träger 2050 var.'!F142-'Energiebedarf Sek.stahl var.'!F63-('Verbrauch je Träger 2019'!G143-'Energiebedarf Sek.stahl 2019'!F27)</f>
        <v>-4247.422333333333</v>
      </c>
      <c r="G64" s="64">
        <f>'Verbrauch je Träger 2050 var.'!G142-'Energiebedarf Sek.stahl var.'!G63-('Verbrauch je Träger 2019'!H143-'Energiebedarf Sek.stahl 2019'!G27)</f>
        <v>-793.45926961926898</v>
      </c>
      <c r="H64" s="68">
        <f>'Verbrauch je Träger 2050 var.'!H142-'Energiebedarf Sek.stahl var.'!H63-('Verbrauch je Träger 2019'!I143-'Energiebedarf Sek.stahl 2019'!H27)</f>
        <v>1318.0953333333346</v>
      </c>
      <c r="I64" s="67">
        <f>'Verbrauch je Träger 2050 var.'!I142-'Energiebedarf Sek.stahl var.'!I63-('Verbrauch je Träger 2019'!J143-'Energiebedarf Sek.stahl 2019'!I27)</f>
        <v>639.42678920267144</v>
      </c>
    </row>
    <row r="65" spans="3:9" x14ac:dyDescent="0.25">
      <c r="C65" s="9" t="str">
        <f t="shared" si="0"/>
        <v>Slovakia</v>
      </c>
      <c r="D65" s="9" t="str">
        <f t="shared" si="0"/>
        <v>Kosice</v>
      </c>
      <c r="E65" s="63">
        <f>'Verbrauch je Träger 2050 var.'!E143-'Energiebedarf Sek.stahl var.'!E64-('Verbrauch je Träger 2019'!F144-'Energiebedarf Sek.stahl 2019'!E28)</f>
        <v>-7646.93</v>
      </c>
      <c r="F65" s="69">
        <f>'Verbrauch je Träger 2050 var.'!F143-'Energiebedarf Sek.stahl var.'!F64-('Verbrauch je Träger 2019'!G144-'Energiebedarf Sek.stahl 2019'!F28)</f>
        <v>-9323.61</v>
      </c>
      <c r="G65" s="64">
        <f>'Verbrauch je Träger 2050 var.'!G143-'Energiebedarf Sek.stahl var.'!G64-('Verbrauch je Träger 2019'!H144-'Energiebedarf Sek.stahl 2019'!G28)</f>
        <v>-1741.73986013986</v>
      </c>
      <c r="H65" s="68">
        <f>'Verbrauch je Träger 2050 var.'!H143-'Energiebedarf Sek.stahl var.'!H64-('Verbrauch je Träger 2019'!I144-'Energiebedarf Sek.stahl 2019'!H28)</f>
        <v>2893.3800000000028</v>
      </c>
      <c r="I65" s="67">
        <f>'Verbrauch je Träger 2050 var.'!I143-'Energiebedarf Sek.stahl var.'!I64-('Verbrauch je Träger 2019'!J144-'Energiebedarf Sek.stahl 2019'!I28)</f>
        <v>1403.6197811765987</v>
      </c>
    </row>
    <row r="66" spans="3:9" x14ac:dyDescent="0.25">
      <c r="C66" s="9" t="str">
        <f t="shared" si="0"/>
        <v>Spain</v>
      </c>
      <c r="D66" s="9" t="str">
        <f t="shared" si="0"/>
        <v>Gijon</v>
      </c>
      <c r="E66" s="63">
        <f>'Verbrauch je Träger 2050 var.'!E144-'Energiebedarf Sek.stahl var.'!E65-('Verbrauch je Träger 2019'!F145-'Energiebedarf Sek.stahl 2019'!E29)</f>
        <v>-4035.8797222222229</v>
      </c>
      <c r="F66" s="69">
        <f>'Verbrauch je Träger 2050 var.'!F144-'Energiebedarf Sek.stahl var.'!F65-('Verbrauch je Träger 2019'!G145-'Energiebedarf Sek.stahl 2019'!F29)</f>
        <v>-4920.7941666666648</v>
      </c>
      <c r="G66" s="64">
        <f>'Verbrauch je Träger 2050 var.'!G144-'Energiebedarf Sek.stahl var.'!G65-('Verbrauch je Träger 2019'!H145-'Energiebedarf Sek.stahl 2019'!G29)</f>
        <v>-919.2515928515927</v>
      </c>
      <c r="H66" s="68">
        <f>'Verbrauch je Träger 2050 var.'!H144-'Energiebedarf Sek.stahl var.'!H65-('Verbrauch je Träger 2019'!I145-'Energiebedarf Sek.stahl 2019'!H29)</f>
        <v>1527.0616666666674</v>
      </c>
      <c r="I66" s="67">
        <f>'Verbrauch je Träger 2050 var.'!I144-'Energiebedarf Sek.stahl var.'!I65-('Verbrauch je Träger 2019'!J145-'Energiebedarf Sek.stahl 2019'!I29)</f>
        <v>740.79932895431466</v>
      </c>
    </row>
    <row r="67" spans="3:9" x14ac:dyDescent="0.25">
      <c r="C67" s="9" t="str">
        <f t="shared" si="0"/>
        <v>Spain</v>
      </c>
      <c r="D67" s="9" t="str">
        <f t="shared" si="0"/>
        <v>Aviles</v>
      </c>
      <c r="E67" s="63">
        <f>'Verbrauch je Träger 2050 var.'!E145-'Energiebedarf Sek.stahl var.'!E66-('Verbrauch je Träger 2019'!F146-'Energiebedarf Sek.stahl 2019'!E30)</f>
        <v>-4035.8797222222229</v>
      </c>
      <c r="F67" s="69">
        <f>'Verbrauch je Träger 2050 var.'!F145-'Energiebedarf Sek.stahl var.'!F66-('Verbrauch je Träger 2019'!G146-'Energiebedarf Sek.stahl 2019'!F30)</f>
        <v>-4920.7941666666648</v>
      </c>
      <c r="G67" s="64">
        <f>'Verbrauch je Träger 2050 var.'!G145-'Energiebedarf Sek.stahl var.'!G66-('Verbrauch je Träger 2019'!H146-'Energiebedarf Sek.stahl 2019'!G30)</f>
        <v>-919.2515928515927</v>
      </c>
      <c r="H67" s="68">
        <f>'Verbrauch je Träger 2050 var.'!H145-'Energiebedarf Sek.stahl var.'!H66-('Verbrauch je Träger 2019'!I146-'Energiebedarf Sek.stahl 2019'!H30)</f>
        <v>1527.0616666666674</v>
      </c>
      <c r="I67" s="67">
        <f>'Verbrauch je Träger 2050 var.'!I145-'Energiebedarf Sek.stahl var.'!I66-('Verbrauch je Träger 2019'!J146-'Energiebedarf Sek.stahl 2019'!I30)</f>
        <v>740.79932895431466</v>
      </c>
    </row>
    <row r="68" spans="3:9" x14ac:dyDescent="0.25">
      <c r="C68" s="9" t="str">
        <f t="shared" si="0"/>
        <v>Sweden</v>
      </c>
      <c r="D68" s="9" t="str">
        <f t="shared" si="0"/>
        <v>Lulea</v>
      </c>
      <c r="E68" s="63">
        <f>'Verbrauch je Träger 2050 var.'!E146-'Energiebedarf Sek.stahl var.'!E67-('Verbrauch je Träger 2019'!F147-'Energiebedarf Sek.stahl 2019'!E31)</f>
        <v>-3908.4308888888881</v>
      </c>
      <c r="F68" s="69">
        <f>'Verbrauch je Träger 2050 var.'!F146-'Energiebedarf Sek.stahl var.'!F67-('Verbrauch je Träger 2019'!G147-'Energiebedarf Sek.stahl 2019'!F31)</f>
        <v>-4765.4006666666673</v>
      </c>
      <c r="G68" s="64">
        <f>'Verbrauch je Träger 2050 var.'!G146-'Energiebedarf Sek.stahl var.'!G67-('Verbrauch je Träger 2019'!H147-'Energiebedarf Sek.stahl 2019'!G31)</f>
        <v>-890.22259518259534</v>
      </c>
      <c r="H68" s="68">
        <f>'Verbrauch je Träger 2050 var.'!H146-'Energiebedarf Sek.stahl var.'!H67-('Verbrauch je Träger 2019'!I147-'Energiebedarf Sek.stahl 2019'!H31)</f>
        <v>1478.8386666666675</v>
      </c>
      <c r="I68" s="67">
        <f>'Verbrauch je Träger 2050 var.'!I146-'Energiebedarf Sek.stahl var.'!I67-('Verbrauch je Träger 2019'!J147-'Energiebedarf Sek.stahl 2019'!I31)</f>
        <v>717.40566593470521</v>
      </c>
    </row>
    <row r="69" spans="3:9" x14ac:dyDescent="0.25">
      <c r="C69" s="9" t="str">
        <f t="shared" si="0"/>
        <v>Sweden</v>
      </c>
      <c r="D69" s="9" t="str">
        <f t="shared" si="0"/>
        <v>Oxeloesund</v>
      </c>
      <c r="E69" s="63">
        <f>'Verbrauch je Träger 2050 var.'!E147-'Energiebedarf Sek.stahl var.'!E68-('Verbrauch je Träger 2019'!F148-'Energiebedarf Sek.stahl 2019'!E32)</f>
        <v>-2548.9766666666665</v>
      </c>
      <c r="F69" s="69">
        <f>'Verbrauch je Träger 2050 var.'!F147-'Energiebedarf Sek.stahl var.'!F68-('Verbrauch je Träger 2019'!G148-'Energiebedarf Sek.stahl 2019'!F32)</f>
        <v>-3107.87</v>
      </c>
      <c r="G69" s="64">
        <f>'Verbrauch je Träger 2050 var.'!G147-'Energiebedarf Sek.stahl var.'!G68-('Verbrauch je Träger 2019'!H148-'Energiebedarf Sek.stahl 2019'!G32)</f>
        <v>-580.57995337995317</v>
      </c>
      <c r="H69" s="68">
        <f>'Verbrauch je Träger 2050 var.'!H147-'Energiebedarf Sek.stahl var.'!H68-('Verbrauch je Träger 2019'!I148-'Energiebedarf Sek.stahl 2019'!H32)</f>
        <v>964.46</v>
      </c>
      <c r="I69" s="67">
        <f>'Verbrauch je Träger 2050 var.'!I147-'Energiebedarf Sek.stahl var.'!I68-('Verbrauch je Träger 2019'!J148-'Energiebedarf Sek.stahl 2019'!I32)</f>
        <v>467.87326039219943</v>
      </c>
    </row>
    <row r="70" spans="3:9" x14ac:dyDescent="0.25">
      <c r="C70" s="9" t="str">
        <f t="shared" si="0"/>
        <v>United Kingdom</v>
      </c>
      <c r="D70" s="9" t="str">
        <f t="shared" si="0"/>
        <v>Port Talbot</v>
      </c>
      <c r="E70" s="63">
        <f>'Verbrauch je Träger 2050 var.'!E148-'Energiebedarf Sek.stahl var.'!E69-('Verbrauch je Träger 2019'!F149-'Energiebedarf Sek.stahl 2019'!E33)</f>
        <v>-6431.9177888888889</v>
      </c>
      <c r="F70" s="69">
        <f>'Verbrauch je Träger 2050 var.'!F148-'Energiebedarf Sek.stahl var.'!F69-('Verbrauch je Träger 2019'!G149-'Energiebedarf Sek.stahl 2019'!F33)</f>
        <v>-7842.191966666669</v>
      </c>
      <c r="G70" s="64">
        <f>'Verbrauch je Träger 2050 var.'!G148-'Energiebedarf Sek.stahl var.'!G69-('Verbrauch je Träger 2019'!H149-'Energiebedarf Sek.stahl 2019'!G33)</f>
        <v>-1464.9967490287481</v>
      </c>
      <c r="H70" s="68">
        <f>'Verbrauch je Träger 2050 var.'!H148-'Energiebedarf Sek.stahl var.'!H69-('Verbrauch je Träger 2019'!I149-'Energiebedarf Sek.stahl 2019'!H33)</f>
        <v>2433.654066666666</v>
      </c>
      <c r="I70" s="67">
        <f>'Verbrauch je Träger 2050 var.'!I148-'Energiebedarf Sek.stahl var.'!I69-('Verbrauch je Träger 2019'!J149-'Energiebedarf Sek.stahl 2019'!I33)</f>
        <v>1180.6001937229821</v>
      </c>
    </row>
    <row r="71" spans="3:9" x14ac:dyDescent="0.25">
      <c r="C71" s="9" t="str">
        <f t="shared" si="0"/>
        <v>United Kingdom</v>
      </c>
      <c r="D71" s="9" t="str">
        <f t="shared" si="0"/>
        <v>Scunthorpe</v>
      </c>
      <c r="E71" s="63">
        <f>'Verbrauch je Träger 2050 var.'!E149-'Energiebedarf Sek.stahl var.'!E70-('Verbrauch je Träger 2019'!F150-'Energiebedarf Sek.stahl 2019'!E34)</f>
        <v>-4758.0897777777773</v>
      </c>
      <c r="F71" s="69">
        <f>'Verbrauch je Träger 2050 var.'!F149-'Energiebedarf Sek.stahl var.'!F70-('Verbrauch je Träger 2019'!G150-'Energiebedarf Sek.stahl 2019'!F34)</f>
        <v>-5801.3573333333325</v>
      </c>
      <c r="G71" s="64">
        <f>'Verbrauch je Träger 2050 var.'!G149-'Energiebedarf Sek.stahl var.'!G70-('Verbrauch je Träger 2019'!H150-'Energiebedarf Sek.stahl 2019'!G34)</f>
        <v>-1083.7492463092449</v>
      </c>
      <c r="H71" s="68">
        <f>'Verbrauch je Träger 2050 var.'!H149-'Energiebedarf Sek.stahl var.'!H70-('Verbrauch je Träger 2019'!I150-'Energiebedarf Sek.stahl 2019'!H34)</f>
        <v>1800.325333333335</v>
      </c>
      <c r="I71" s="67">
        <f>'Verbrauch je Träger 2050 var.'!I149-'Energiebedarf Sek.stahl var.'!I70-('Verbrauch je Träger 2019'!J150-'Energiebedarf Sek.stahl 2019'!I34)</f>
        <v>873.36341939877093</v>
      </c>
    </row>
    <row r="72" spans="3:9" x14ac:dyDescent="0.25">
      <c r="G72" t="s">
        <v>199</v>
      </c>
    </row>
    <row r="74" spans="3:9" ht="42" customHeight="1" x14ac:dyDescent="0.35">
      <c r="C74" s="92" t="s">
        <v>210</v>
      </c>
      <c r="D74" s="92"/>
      <c r="E74" s="92"/>
      <c r="F74" s="92"/>
      <c r="G74" s="92"/>
      <c r="H74" s="92"/>
      <c r="I74" s="92"/>
    </row>
    <row r="76" spans="3:9" ht="15.75" x14ac:dyDescent="0.25">
      <c r="E76" s="100" t="s">
        <v>47</v>
      </c>
      <c r="F76" s="100"/>
      <c r="G76" s="100" t="s">
        <v>43</v>
      </c>
      <c r="H76" s="100"/>
      <c r="I76" s="100"/>
    </row>
    <row r="77" spans="3:9" x14ac:dyDescent="0.25">
      <c r="C77" s="17" t="s">
        <v>123</v>
      </c>
      <c r="D77" s="17" t="s">
        <v>124</v>
      </c>
      <c r="E77" s="84" t="str">
        <f>Studienliste!$F$17</f>
        <v>ISI-05 13</v>
      </c>
      <c r="F77" s="85" t="s">
        <v>51</v>
      </c>
      <c r="G77" s="86" t="str">
        <f>Studienliste!$F$10</f>
        <v>OTTO-01 17</v>
      </c>
      <c r="H77" s="87" t="str">
        <f>Studienliste!$F$8</f>
        <v>TUD-02 20</v>
      </c>
      <c r="I77" s="88" t="str">
        <f>F77</f>
        <v>anderes Projekt</v>
      </c>
    </row>
    <row r="78" spans="3:9" x14ac:dyDescent="0.25">
      <c r="C78" s="9" t="str">
        <f t="shared" ref="C78:D106" si="1">C7</f>
        <v>Austria</v>
      </c>
      <c r="D78" s="9" t="str">
        <f t="shared" si="1"/>
        <v>Donawitz</v>
      </c>
      <c r="E78" s="63">
        <f>'Verbrauch je Träger 2050 var.'!E121-'Energiebedarf Sek.stahl var.'!E77-('Verbrauch je Träger 2019'!F122-'Energiebedarf Sek.stahl 2019'!E6)</f>
        <v>-7217.7657688888885</v>
      </c>
      <c r="F78" s="69">
        <f>'Verbrauch je Träger 2050 var.'!F121-'Energiebedarf Sek.stahl var.'!F77-('Verbrauch je Träger 2019'!G122-'Energiebedarf Sek.stahl 2019'!F6)</f>
        <v>-8800.346426666667</v>
      </c>
      <c r="G78" s="64">
        <f>'Verbrauch je Träger 2050 var.'!G121-'Energiebedarf Sek.stahl var.'!G77-('Verbrauch je Träger 2019'!H122-'Energiebedarf Sek.stahl 2019'!G6)</f>
        <v>-2249.1606427350425</v>
      </c>
      <c r="H78" s="68">
        <f>'Verbrauch je Träger 2050 var.'!H121-'Energiebedarf Sek.stahl var.'!H77-('Verbrauch je Träger 2019'!I122-'Energiebedarf Sek.stahl 2019'!H6)</f>
        <v>1812.1467466666672</v>
      </c>
      <c r="I78" s="67">
        <f>'Verbrauch je Träger 2050 var.'!I121-'Energiebedarf Sek.stahl var.'!I77-('Verbrauch je Träger 2019'!J122-'Energiebedarf Sek.stahl 2019'!I6)</f>
        <v>625.02381726947533</v>
      </c>
    </row>
    <row r="79" spans="3:9" x14ac:dyDescent="0.25">
      <c r="C79" s="9" t="str">
        <f t="shared" si="1"/>
        <v>Austria</v>
      </c>
      <c r="D79" s="9" t="str">
        <f t="shared" si="1"/>
        <v>Linz</v>
      </c>
      <c r="E79" s="63">
        <f>'Verbrauch je Träger 2050 var.'!E122-'Energiebedarf Sek.stahl var.'!E78-('Verbrauch je Träger 2019'!F123-'Energiebedarf Sek.stahl 2019'!E7)</f>
        <v>-7217.7657688888885</v>
      </c>
      <c r="F79" s="69">
        <f>'Verbrauch je Träger 2050 var.'!F122-'Energiebedarf Sek.stahl var.'!F78-('Verbrauch je Träger 2019'!G123-'Energiebedarf Sek.stahl 2019'!F7)</f>
        <v>-8800.346426666667</v>
      </c>
      <c r="G79" s="64">
        <f>'Verbrauch je Träger 2050 var.'!G122-'Energiebedarf Sek.stahl var.'!G78-('Verbrauch je Träger 2019'!H123-'Energiebedarf Sek.stahl 2019'!G7)</f>
        <v>-2249.1606427350425</v>
      </c>
      <c r="H79" s="68">
        <f>'Verbrauch je Träger 2050 var.'!H122-'Energiebedarf Sek.stahl var.'!H78-('Verbrauch je Träger 2019'!I123-'Energiebedarf Sek.stahl 2019'!H7)</f>
        <v>1812.1467466666672</v>
      </c>
      <c r="I79" s="67">
        <f>'Verbrauch je Träger 2050 var.'!I122-'Energiebedarf Sek.stahl var.'!I78-('Verbrauch je Träger 2019'!J123-'Energiebedarf Sek.stahl 2019'!I7)</f>
        <v>625.02381726947533</v>
      </c>
    </row>
    <row r="80" spans="3:9" x14ac:dyDescent="0.25">
      <c r="C80" s="9" t="str">
        <f t="shared" si="1"/>
        <v>Belgium</v>
      </c>
      <c r="D80" s="9" t="str">
        <f t="shared" si="1"/>
        <v>Ghent</v>
      </c>
      <c r="E80" s="63">
        <f>'Verbrauch je Träger 2050 var.'!E123-'Energiebedarf Sek.stahl var.'!E79-('Verbrauch je Träger 2019'!F124-'Energiebedarf Sek.stahl 2019'!E8)</f>
        <v>-10425.874222222221</v>
      </c>
      <c r="F80" s="69">
        <f>'Verbrauch je Träger 2050 var.'!F123-'Energiebedarf Sek.stahl var.'!F79-('Verbrauch je Träger 2019'!G124-'Energiebedarf Sek.stahl 2019'!F8)</f>
        <v>-12711.870666666668</v>
      </c>
      <c r="G80" s="64">
        <f>'Verbrauch je Träger 2050 var.'!G123-'Energiebedarf Sek.stahl var.'!G79-('Verbrauch je Träger 2019'!H124-'Energiebedarf Sek.stahl 2019'!G8)</f>
        <v>-3248.8538306138325</v>
      </c>
      <c r="H80" s="68">
        <f>'Verbrauch je Träger 2050 var.'!H123-'Energiebedarf Sek.stahl var.'!H79-('Verbrauch je Träger 2019'!I124-'Energiebedarf Sek.stahl 2019'!H8)</f>
        <v>2617.5986666666668</v>
      </c>
      <c r="I80" s="67">
        <f>'Verbrauch je Träger 2050 var.'!I123-'Energiebedarf Sek.stahl var.'!I79-('Verbrauch je Träger 2019'!J124-'Energiebedarf Sek.stahl 2019'!I8)</f>
        <v>902.83058683239688</v>
      </c>
    </row>
    <row r="81" spans="3:9" x14ac:dyDescent="0.25">
      <c r="C81" s="9" t="str">
        <f t="shared" si="1"/>
        <v>Czech Republic</v>
      </c>
      <c r="D81" s="9" t="str">
        <f t="shared" si="1"/>
        <v>Trinec</v>
      </c>
      <c r="E81" s="63">
        <f>'Verbrauch je Träger 2050 var.'!E124-'Energiebedarf Sek.stahl var.'!E80-('Verbrauch je Träger 2019'!F125-'Energiebedarf Sek.stahl 2019'!E9)</f>
        <v>-4941.2904799999997</v>
      </c>
      <c r="F81" s="69">
        <f>'Verbrauch je Träger 2050 var.'!F124-'Energiebedarf Sek.stahl var.'!F80-('Verbrauch je Träger 2019'!G125-'Energiebedarf Sek.stahl 2019'!F9)</f>
        <v>-6024.7269600000009</v>
      </c>
      <c r="G81" s="64">
        <f>'Verbrauch je Träger 2050 var.'!G124-'Energiebedarf Sek.stahl var.'!G80-('Verbrauch je Träger 2019'!H125-'Energiebedarf Sek.stahl 2019'!G9)</f>
        <v>-1539.77787972028</v>
      </c>
      <c r="H81" s="68">
        <f>'Verbrauch je Träger 2050 var.'!H124-'Energiebedarf Sek.stahl var.'!H80-('Verbrauch je Träger 2019'!I125-'Energiebedarf Sek.stahl 2019'!H9)</f>
        <v>1240.5976799999999</v>
      </c>
      <c r="I81" s="67">
        <f>'Verbrauch je Träger 2050 var.'!I124-'Energiebedarf Sek.stahl var.'!I80-('Verbrauch je Träger 2019'!J125-'Energiebedarf Sek.stahl 2019'!I9)</f>
        <v>427.8920010620327</v>
      </c>
    </row>
    <row r="82" spans="3:9" x14ac:dyDescent="0.25">
      <c r="C82" s="9" t="str">
        <f t="shared" si="1"/>
        <v>Finland</v>
      </c>
      <c r="D82" s="9" t="str">
        <f t="shared" si="1"/>
        <v>Raahe</v>
      </c>
      <c r="E82" s="63">
        <f>'Verbrauch je Träger 2050 var.'!E125-'Energiebedarf Sek.stahl var.'!E81-('Verbrauch je Träger 2019'!F126-'Energiebedarf Sek.stahl 2019'!E10)</f>
        <v>-4973.811555555556</v>
      </c>
      <c r="F82" s="69">
        <f>'Verbrauch je Träger 2050 var.'!F125-'Energiebedarf Sek.stahl var.'!F81-('Verbrauch je Träger 2019'!G126-'Energiebedarf Sek.stahl 2019'!F10)</f>
        <v>-6064.3786666666674</v>
      </c>
      <c r="G82" s="64">
        <f>'Verbrauch je Träger 2050 var.'!G125-'Energiebedarf Sek.stahl var.'!G81-('Verbrauch je Träger 2019'!H126-'Energiebedarf Sek.stahl 2019'!G10)</f>
        <v>-1549.9119191919199</v>
      </c>
      <c r="H82" s="68">
        <f>'Verbrauch je Träger 2050 var.'!H125-'Energiebedarf Sek.stahl var.'!H81-('Verbrauch je Träger 2019'!I126-'Energiebedarf Sek.stahl 2019'!H10)</f>
        <v>1248.7626666666674</v>
      </c>
      <c r="I82" s="67">
        <f>'Verbrauch je Träger 2050 var.'!I125-'Energiebedarf Sek.stahl var.'!I81-('Verbrauch je Träger 2019'!J126-'Energiebedarf Sek.stahl 2019'!I10)</f>
        <v>430.70816986499631</v>
      </c>
    </row>
    <row r="83" spans="3:9" x14ac:dyDescent="0.25">
      <c r="C83" s="9" t="str">
        <f t="shared" si="1"/>
        <v>France</v>
      </c>
      <c r="D83" s="9" t="str">
        <f t="shared" si="1"/>
        <v>Fos-Sur-Mer</v>
      </c>
      <c r="E83" s="63">
        <f>'Verbrauch je Träger 2050 var.'!E126-'Energiebedarf Sek.stahl var.'!E82-('Verbrauch je Träger 2019'!F127-'Energiebedarf Sek.stahl 2019'!E11)</f>
        <v>-7173.7666666666664</v>
      </c>
      <c r="F83" s="69">
        <f>'Verbrauch je Träger 2050 var.'!F126-'Energiebedarf Sek.stahl var.'!F82-('Verbrauch je Träger 2019'!G127-'Energiebedarf Sek.stahl 2019'!F11)</f>
        <v>-8746.7000000000007</v>
      </c>
      <c r="G83" s="64">
        <f>'Verbrauch je Träger 2050 var.'!G126-'Energiebedarf Sek.stahl var.'!G82-('Verbrauch je Träger 2019'!H127-'Energiebedarf Sek.stahl 2019'!G11)</f>
        <v>-2235.4498834498845</v>
      </c>
      <c r="H83" s="68">
        <f>'Verbrauch je Träger 2050 var.'!H126-'Energiebedarf Sek.stahl var.'!H82-('Verbrauch je Träger 2019'!I127-'Energiebedarf Sek.stahl 2019'!H11)</f>
        <v>1801.0999999999985</v>
      </c>
      <c r="I83" s="67">
        <f>'Verbrauch je Träger 2050 var.'!I126-'Energiebedarf Sek.stahl var.'!I82-('Verbrauch je Träger 2019'!J127-'Energiebedarf Sek.stahl 2019'!I11)</f>
        <v>621.213706536053</v>
      </c>
    </row>
    <row r="84" spans="3:9" x14ac:dyDescent="0.25">
      <c r="C84" s="9" t="str">
        <f t="shared" si="1"/>
        <v>France</v>
      </c>
      <c r="D84" s="9" t="str">
        <f t="shared" si="1"/>
        <v>Dunkerque</v>
      </c>
      <c r="E84" s="63">
        <f>'Verbrauch je Träger 2050 var.'!E127-'Energiebedarf Sek.stahl var.'!E83-('Verbrauch je Träger 2019'!F128-'Energiebedarf Sek.stahl 2019'!E12)</f>
        <v>-13104.080444444444</v>
      </c>
      <c r="F84" s="69">
        <f>'Verbrauch je Träger 2050 var.'!F127-'Energiebedarf Sek.stahl var.'!F83-('Verbrauch je Träger 2019'!G128-'Energiebedarf Sek.stahl 2019'!F12)</f>
        <v>-15977.305333333337</v>
      </c>
      <c r="G84" s="64">
        <f>'Verbrauch je Träger 2050 var.'!G127-'Energiebedarf Sek.stahl var.'!G83-('Verbrauch je Träger 2019'!H128-'Energiebedarf Sek.stahl 2019'!G12)</f>
        <v>-4083.4217871017881</v>
      </c>
      <c r="H84" s="68">
        <f>'Verbrauch je Träger 2050 var.'!H127-'Energiebedarf Sek.stahl var.'!H83-('Verbrauch je Träger 2019'!I128-'Energiebedarf Sek.stahl 2019'!H12)</f>
        <v>3290.0093333333334</v>
      </c>
      <c r="I84" s="67">
        <f>'Verbrauch je Träger 2050 var.'!I127-'Energiebedarf Sek.stahl var.'!I83-('Verbrauch je Träger 2019'!J128-'Energiebedarf Sek.stahl 2019'!I12)</f>
        <v>1134.7503706058578</v>
      </c>
    </row>
    <row r="85" spans="3:9" x14ac:dyDescent="0.25">
      <c r="C85" s="9" t="str">
        <f t="shared" si="1"/>
        <v>Germany</v>
      </c>
      <c r="D85" s="9" t="str">
        <f t="shared" si="1"/>
        <v>Bremen</v>
      </c>
      <c r="E85" s="63">
        <f>'Verbrauch je Träger 2050 var.'!E128-'Energiebedarf Sek.stahl var.'!E84-('Verbrauch je Träger 2019'!F129-'Energiebedarf Sek.stahl 2019'!E13)</f>
        <v>-6312.9146666666675</v>
      </c>
      <c r="F85" s="69">
        <f>'Verbrauch je Träger 2050 var.'!F128-'Energiebedarf Sek.stahl var.'!F84-('Verbrauch je Träger 2019'!G129-'Energiebedarf Sek.stahl 2019'!F13)</f>
        <v>-7697.0960000000005</v>
      </c>
      <c r="G85" s="64">
        <f>'Verbrauch je Träger 2050 var.'!G128-'Energiebedarf Sek.stahl var.'!G84-('Verbrauch je Träger 2019'!H129-'Energiebedarf Sek.stahl 2019'!G13)</f>
        <v>-1967.1958974358977</v>
      </c>
      <c r="H85" s="68">
        <f>'Verbrauch je Träger 2050 var.'!H128-'Energiebedarf Sek.stahl var.'!H84-('Verbrauch je Träger 2019'!I129-'Energiebedarf Sek.stahl 2019'!H13)</f>
        <v>1584.9680000000008</v>
      </c>
      <c r="I85" s="67">
        <f>'Verbrauch je Träger 2050 var.'!I128-'Energiebedarf Sek.stahl var.'!I84-('Verbrauch je Träger 2019'!J129-'Energiebedarf Sek.stahl 2019'!I13)</f>
        <v>546.66806175172678</v>
      </c>
    </row>
    <row r="86" spans="3:9" x14ac:dyDescent="0.25">
      <c r="C86" s="9" t="str">
        <f t="shared" si="1"/>
        <v>Germany</v>
      </c>
      <c r="D86" s="9" t="str">
        <f t="shared" si="1"/>
        <v>Voelklingen</v>
      </c>
      <c r="E86" s="63">
        <f>'Verbrauch je Träger 2050 var.'!E129-'Energiebedarf Sek.stahl var.'!E85-('Verbrauch je Träger 2019'!F130-'Energiebedarf Sek.stahl 2019'!E14)</f>
        <v>-5321.9783644444451</v>
      </c>
      <c r="F86" s="69">
        <f>'Verbrauch je Träger 2050 var.'!F129-'Energiebedarf Sek.stahl var.'!F85-('Verbrauch je Träger 2019'!G130-'Energiebedarf Sek.stahl 2019'!F14)</f>
        <v>-6488.885173333334</v>
      </c>
      <c r="G86" s="64">
        <f>'Verbrauch je Träger 2050 var.'!G129-'Energiebedarf Sek.stahl var.'!G85-('Verbrauch je Träger 2019'!H130-'Energiebedarf Sek.stahl 2019'!G14)</f>
        <v>-1658.4057535353541</v>
      </c>
      <c r="H86" s="68">
        <f>'Verbrauch je Träger 2050 var.'!H129-'Energiebedarf Sek.stahl var.'!H85-('Verbrauch je Träger 2019'!I130-'Energiebedarf Sek.stahl 2019'!H14)</f>
        <v>1336.1760533333336</v>
      </c>
      <c r="I86" s="67">
        <f>'Verbrauch je Träger 2050 var.'!I129-'Energiebedarf Sek.stahl var.'!I85-('Verbrauch je Träger 2019'!J130-'Energiebedarf Sek.stahl 2019'!I14)</f>
        <v>460.85774175554616</v>
      </c>
    </row>
    <row r="87" spans="3:9" x14ac:dyDescent="0.25">
      <c r="C87" s="9" t="str">
        <f t="shared" si="1"/>
        <v>Germany</v>
      </c>
      <c r="D87" s="9" t="str">
        <f t="shared" si="1"/>
        <v>Eisenhuettenstadt</v>
      </c>
      <c r="E87" s="63">
        <f>'Verbrauch je Träger 2050 var.'!E130-'Energiebedarf Sek.stahl var.'!E86-('Verbrauch je Träger 2019'!F131-'Energiebedarf Sek.stahl 2019'!E15)</f>
        <v>-4112.9595555555552</v>
      </c>
      <c r="F87" s="69">
        <f>'Verbrauch je Träger 2050 var.'!F130-'Energiebedarf Sek.stahl var.'!F86-('Verbrauch je Träger 2019'!G131-'Energiebedarf Sek.stahl 2019'!F15)</f>
        <v>-5014.7746666666681</v>
      </c>
      <c r="G87" s="64">
        <f>'Verbrauch je Träger 2050 var.'!G130-'Energiebedarf Sek.stahl var.'!G86-('Verbrauch je Träger 2019'!H131-'Energiebedarf Sek.stahl 2019'!G15)</f>
        <v>-1281.6579331779335</v>
      </c>
      <c r="H87" s="68">
        <f>'Verbrauch je Träger 2050 var.'!H130-'Energiebedarf Sek.stahl var.'!H86-('Verbrauch je Träger 2019'!I131-'Energiebedarf Sek.stahl 2019'!H15)</f>
        <v>1032.630666666666</v>
      </c>
      <c r="I87" s="67">
        <f>'Verbrauch je Träger 2050 var.'!I130-'Energiebedarf Sek.stahl var.'!I86-('Verbrauch je Träger 2019'!J131-'Energiebedarf Sek.stahl 2019'!I15)</f>
        <v>356.16252508066918</v>
      </c>
    </row>
    <row r="88" spans="3:9" x14ac:dyDescent="0.25">
      <c r="C88" s="9" t="str">
        <f t="shared" si="1"/>
        <v>Germany</v>
      </c>
      <c r="D88" s="9" t="str">
        <f t="shared" si="1"/>
        <v>Duisburg-Huckingen</v>
      </c>
      <c r="E88" s="63">
        <f>'Verbrauch je Träger 2050 var.'!E131-'Energiebedarf Sek.stahl var.'!E87-('Verbrauch je Träger 2019'!F132-'Energiebedarf Sek.stahl 2019'!E16)</f>
        <v>-9565.0222222222237</v>
      </c>
      <c r="F88" s="69">
        <f>'Verbrauch je Träger 2050 var.'!F131-'Energiebedarf Sek.stahl var.'!F87-('Verbrauch je Träger 2019'!G132-'Energiebedarf Sek.stahl 2019'!F16)</f>
        <v>-11662.266666666668</v>
      </c>
      <c r="G88" s="64">
        <f>'Verbrauch je Träger 2050 var.'!G131-'Energiebedarf Sek.stahl var.'!G87-('Verbrauch je Träger 2019'!H132-'Energiebedarf Sek.stahl 2019'!G16)</f>
        <v>-2980.5998445998466</v>
      </c>
      <c r="H88" s="68">
        <f>'Verbrauch je Träger 2050 var.'!H131-'Energiebedarf Sek.stahl var.'!H87-('Verbrauch je Träger 2019'!I132-'Energiebedarf Sek.stahl 2019'!H16)</f>
        <v>2401.4666666666653</v>
      </c>
      <c r="I88" s="67">
        <f>'Verbrauch je Träger 2050 var.'!I131-'Energiebedarf Sek.stahl var.'!I87-('Verbrauch je Träger 2019'!J132-'Energiebedarf Sek.stahl 2019'!I16)</f>
        <v>828.28494204806884</v>
      </c>
    </row>
    <row r="89" spans="3:9" x14ac:dyDescent="0.25">
      <c r="C89" s="9" t="str">
        <f t="shared" si="1"/>
        <v>Germany</v>
      </c>
      <c r="D89" s="9" t="str">
        <f t="shared" si="1"/>
        <v>Duisburg-Beeckerwerth</v>
      </c>
      <c r="E89" s="63">
        <f>'Verbrauch je Träger 2050 var.'!E132-'Energiebedarf Sek.stahl var.'!E88-('Verbrauch je Träger 2019'!F133-'Energiebedarf Sek.stahl 2019'!E17)</f>
        <v>-11478.026666666668</v>
      </c>
      <c r="F89" s="69">
        <f>'Verbrauch je Träger 2050 var.'!F132-'Energiebedarf Sek.stahl var.'!F88-('Verbrauch je Träger 2019'!G133-'Energiebedarf Sek.stahl 2019'!F17)</f>
        <v>-13994.720000000001</v>
      </c>
      <c r="G89" s="64">
        <f>'Verbrauch je Träger 2050 var.'!G132-'Energiebedarf Sek.stahl var.'!G88-('Verbrauch je Träger 2019'!H133-'Energiebedarf Sek.stahl 2019'!G17)</f>
        <v>-3576.7198135198141</v>
      </c>
      <c r="H89" s="68">
        <f>'Verbrauch je Träger 2050 var.'!H132-'Energiebedarf Sek.stahl var.'!H88-('Verbrauch je Träger 2019'!I133-'Energiebedarf Sek.stahl 2019'!H17)</f>
        <v>2881.7599999999984</v>
      </c>
      <c r="I89" s="67">
        <f>'Verbrauch je Träger 2050 var.'!I132-'Energiebedarf Sek.stahl var.'!I88-('Verbrauch je Träger 2019'!J133-'Energiebedarf Sek.stahl 2019'!I17)</f>
        <v>993.94193045768588</v>
      </c>
    </row>
    <row r="90" spans="3:9" x14ac:dyDescent="0.25">
      <c r="C90" s="9" t="str">
        <f t="shared" si="1"/>
        <v>Germany</v>
      </c>
      <c r="D90" s="9" t="str">
        <f t="shared" si="1"/>
        <v>Salzgitter</v>
      </c>
      <c r="E90" s="63">
        <f>'Verbrauch je Träger 2050 var.'!E133-'Energiebedarf Sek.stahl var.'!E89-('Verbrauch je Träger 2019'!F134-'Energiebedarf Sek.stahl 2019'!E18)</f>
        <v>-8799.8204444444436</v>
      </c>
      <c r="F90" s="69">
        <f>'Verbrauch je Träger 2050 var.'!F133-'Energiebedarf Sek.stahl var.'!F89-('Verbrauch je Träger 2019'!G134-'Energiebedarf Sek.stahl 2019'!F18)</f>
        <v>-10729.285333333335</v>
      </c>
      <c r="G90" s="64">
        <f>'Verbrauch je Träger 2050 var.'!G133-'Energiebedarf Sek.stahl var.'!G89-('Verbrauch je Träger 2019'!H134-'Energiebedarf Sek.stahl 2019'!G18)</f>
        <v>-2742.1518570318576</v>
      </c>
      <c r="H90" s="68">
        <f>'Verbrauch je Träger 2050 var.'!H133-'Energiebedarf Sek.stahl var.'!H89-('Verbrauch je Träger 2019'!I134-'Energiebedarf Sek.stahl 2019'!H18)</f>
        <v>2209.3493333333336</v>
      </c>
      <c r="I90" s="67">
        <f>'Verbrauch je Träger 2050 var.'!I133-'Energiebedarf Sek.stahl var.'!I89-('Verbrauch je Träger 2019'!J134-'Energiebedarf Sek.stahl 2019'!I18)</f>
        <v>762.02214668422494</v>
      </c>
    </row>
    <row r="91" spans="3:9" x14ac:dyDescent="0.25">
      <c r="C91" s="9" t="str">
        <f t="shared" si="1"/>
        <v>Germany</v>
      </c>
      <c r="D91" s="9" t="str">
        <f t="shared" si="1"/>
        <v>Dillingen</v>
      </c>
      <c r="E91" s="63">
        <f>'Verbrauch je Träger 2050 var.'!E134-'Energiebedarf Sek.stahl var.'!E90-('Verbrauch je Träger 2019'!F135-'Energiebedarf Sek.stahl 2019'!E19)</f>
        <v>-4464.9523733333317</v>
      </c>
      <c r="F91" s="69">
        <f>'Verbrauch je Träger 2050 var.'!F134-'Energiebedarf Sek.stahl var.'!F90-('Verbrauch je Träger 2019'!G135-'Energiebedarf Sek.stahl 2019'!F19)</f>
        <v>-5443.9460799999997</v>
      </c>
      <c r="G91" s="64">
        <f>'Verbrauch je Träger 2050 var.'!G134-'Energiebedarf Sek.stahl var.'!G90-('Verbrauch je Träger 2019'!H135-'Energiebedarf Sek.stahl 2019'!G19)</f>
        <v>-1391.3440074592086</v>
      </c>
      <c r="H91" s="68">
        <f>'Verbrauch je Träger 2050 var.'!H134-'Energiebedarf Sek.stahl var.'!H90-('Verbrauch je Träger 2019'!I135-'Energiebedarf Sek.stahl 2019'!H19)</f>
        <v>1121.0046400000001</v>
      </c>
      <c r="I91" s="67">
        <f>'Verbrauch je Träger 2050 var.'!I134-'Energiebedarf Sek.stahl var.'!I90-('Verbrauch je Träger 2019'!J135-'Energiebedarf Sek.stahl 2019'!I19)</f>
        <v>386.64341094803831</v>
      </c>
    </row>
    <row r="92" spans="3:9" x14ac:dyDescent="0.25">
      <c r="C92" s="9" t="str">
        <f t="shared" si="1"/>
        <v>Germany</v>
      </c>
      <c r="D92" s="9" t="str">
        <f t="shared" si="1"/>
        <v>Duisburg</v>
      </c>
      <c r="E92" s="63">
        <f>'Verbrauch je Träger 2050 var.'!E135-'Energiebedarf Sek.stahl var.'!E91-('Verbrauch je Träger 2019'!F136-'Energiebedarf Sek.stahl 2019'!E20)</f>
        <v>-2142.5649777777776</v>
      </c>
      <c r="F92" s="69">
        <f>'Verbrauch je Träger 2050 var.'!F135-'Energiebedarf Sek.stahl var.'!F91-('Verbrauch je Träger 2019'!G136-'Energiebedarf Sek.stahl 2019'!F20)</f>
        <v>-2612.347733333334</v>
      </c>
      <c r="G92" s="64">
        <f>'Verbrauch je Träger 2050 var.'!G135-'Energiebedarf Sek.stahl var.'!G91-('Verbrauch je Träger 2019'!H136-'Energiebedarf Sek.stahl 2019'!G20)</f>
        <v>-667.65436519036484</v>
      </c>
      <c r="H92" s="68">
        <f>'Verbrauch je Träger 2050 var.'!H135-'Energiebedarf Sek.stahl var.'!H91-('Verbrauch je Träger 2019'!I136-'Energiebedarf Sek.stahl 2019'!H20)</f>
        <v>537.92853333333369</v>
      </c>
      <c r="I92" s="67">
        <f>'Verbrauch je Träger 2050 var.'!I135-'Energiebedarf Sek.stahl var.'!I91-('Verbrauch je Träger 2019'!J136-'Energiebedarf Sek.stahl 2019'!I20)</f>
        <v>185.5358270187678</v>
      </c>
    </row>
    <row r="93" spans="3:9" x14ac:dyDescent="0.25">
      <c r="C93" s="9" t="str">
        <f t="shared" si="1"/>
        <v>Germany</v>
      </c>
      <c r="D93" s="9" t="str">
        <f t="shared" si="1"/>
        <v>Duisburg-Bruckhausen</v>
      </c>
      <c r="E93" s="63">
        <f>'Verbrauch je Träger 2050 var.'!E136-'Energiebedarf Sek.stahl var.'!E92-('Verbrauch je Träger 2019'!F137-'Energiebedarf Sek.stahl 2019'!E21)</f>
        <v>-11478.026666666668</v>
      </c>
      <c r="F93" s="69">
        <f>'Verbrauch je Träger 2050 var.'!F136-'Energiebedarf Sek.stahl var.'!F92-('Verbrauch je Träger 2019'!G137-'Energiebedarf Sek.stahl 2019'!F21)</f>
        <v>-13994.720000000001</v>
      </c>
      <c r="G93" s="64">
        <f>'Verbrauch je Träger 2050 var.'!G136-'Energiebedarf Sek.stahl var.'!G92-('Verbrauch je Träger 2019'!H137-'Energiebedarf Sek.stahl 2019'!G21)</f>
        <v>-3576.7198135198141</v>
      </c>
      <c r="H93" s="68">
        <f>'Verbrauch je Träger 2050 var.'!H136-'Energiebedarf Sek.stahl var.'!H92-('Verbrauch je Träger 2019'!I137-'Energiebedarf Sek.stahl 2019'!H21)</f>
        <v>2881.7599999999984</v>
      </c>
      <c r="I93" s="67">
        <f>'Verbrauch je Träger 2050 var.'!I136-'Energiebedarf Sek.stahl var.'!I92-('Verbrauch je Träger 2019'!J137-'Energiebedarf Sek.stahl 2019'!I21)</f>
        <v>993.94193045768588</v>
      </c>
    </row>
    <row r="94" spans="3:9" x14ac:dyDescent="0.25">
      <c r="C94" s="9" t="str">
        <f t="shared" si="1"/>
        <v>Hungaria</v>
      </c>
      <c r="D94" s="9" t="str">
        <f t="shared" si="1"/>
        <v>Dunauijvaros</v>
      </c>
      <c r="E94" s="63">
        <f>'Verbrauch je Träger 2050 var.'!E137-'Energiebedarf Sek.stahl var.'!E93-('Verbrauch je Träger 2019'!F138-'Energiebedarf Sek.stahl 2019'!E22)</f>
        <v>-3060.8071111111112</v>
      </c>
      <c r="F94" s="69">
        <f>'Verbrauch je Träger 2050 var.'!F137-'Energiebedarf Sek.stahl var.'!F93-('Verbrauch je Träger 2019'!G138-'Energiebedarf Sek.stahl 2019'!F22)</f>
        <v>-3731.925333333334</v>
      </c>
      <c r="G94" s="64">
        <f>'Verbrauch je Träger 2050 var.'!G137-'Energiebedarf Sek.stahl var.'!G93-('Verbrauch je Träger 2019'!H138-'Energiebedarf Sek.stahl 2019'!G22)</f>
        <v>-953.79195027195055</v>
      </c>
      <c r="H94" s="68">
        <f>'Verbrauch je Träger 2050 var.'!H137-'Energiebedarf Sek.stahl var.'!H93-('Verbrauch je Träger 2019'!I138-'Energiebedarf Sek.stahl 2019'!H22)</f>
        <v>768.46933333333391</v>
      </c>
      <c r="I94" s="67">
        <f>'Verbrauch je Träger 2050 var.'!I137-'Energiebedarf Sek.stahl var.'!I93-('Verbrauch je Träger 2019'!J138-'Energiebedarf Sek.stahl 2019'!I22)</f>
        <v>265.05118145538199</v>
      </c>
    </row>
    <row r="95" spans="3:9" x14ac:dyDescent="0.25">
      <c r="C95" s="9" t="str">
        <f t="shared" si="1"/>
        <v>Italy</v>
      </c>
      <c r="D95" s="9" t="str">
        <f t="shared" si="1"/>
        <v>Taranto</v>
      </c>
      <c r="E95" s="63">
        <f>'Verbrauch je Träger 2050 var.'!E138-'Energiebedarf Sek.stahl var.'!E94-('Verbrauch je Träger 2019'!F139-'Energiebedarf Sek.stahl 2019'!E23)</f>
        <v>-16260.537777777778</v>
      </c>
      <c r="F95" s="69">
        <f>'Verbrauch je Träger 2050 var.'!F138-'Energiebedarf Sek.stahl var.'!F94-('Verbrauch je Träger 2019'!G139-'Energiebedarf Sek.stahl 2019'!F23)</f>
        <v>-19825.853333333336</v>
      </c>
      <c r="G95" s="64">
        <f>'Verbrauch je Träger 2050 var.'!G138-'Energiebedarf Sek.stahl var.'!G94-('Verbrauch je Träger 2019'!H139-'Energiebedarf Sek.stahl 2019'!G23)</f>
        <v>-5067.0197358197347</v>
      </c>
      <c r="H95" s="68">
        <f>'Verbrauch je Träger 2050 var.'!H138-'Energiebedarf Sek.stahl var.'!H94-('Verbrauch je Träger 2019'!I139-'Energiebedarf Sek.stahl 2019'!H23)</f>
        <v>4082.493333333332</v>
      </c>
      <c r="I95" s="67">
        <f>'Verbrauch je Träger 2050 var.'!I138-'Energiebedarf Sek.stahl var.'!I94-('Verbrauch je Träger 2019'!J139-'Energiebedarf Sek.stahl 2019'!I23)</f>
        <v>1408.0844014817212</v>
      </c>
    </row>
    <row r="96" spans="3:9" x14ac:dyDescent="0.25">
      <c r="C96" s="9" t="str">
        <f t="shared" si="1"/>
        <v>Netherlands</v>
      </c>
      <c r="D96" s="9" t="str">
        <f t="shared" si="1"/>
        <v>Ijmuiden</v>
      </c>
      <c r="E96" s="63">
        <f>'Verbrauch je Träger 2050 var.'!E139-'Energiebedarf Sek.stahl var.'!E95-('Verbrauch je Träger 2019'!F140-'Energiebedarf Sek.stahl 2019'!E24)</f>
        <v>-13037.125288888887</v>
      </c>
      <c r="F96" s="69">
        <f>'Verbrauch je Träger 2050 var.'!F139-'Energiebedarf Sek.stahl var.'!F95-('Verbrauch je Träger 2019'!G140-'Energiebedarf Sek.stahl 2019'!F24)</f>
        <v>-15895.66946666667</v>
      </c>
      <c r="G96" s="64">
        <f>'Verbrauch je Träger 2050 var.'!G139-'Energiebedarf Sek.stahl var.'!G95-('Verbrauch je Träger 2019'!H140-'Energiebedarf Sek.stahl 2019'!G24)</f>
        <v>-4062.5575881895893</v>
      </c>
      <c r="H96" s="68">
        <f>'Verbrauch je Träger 2050 var.'!H139-'Energiebedarf Sek.stahl var.'!H95-('Verbrauch je Träger 2019'!I140-'Energiebedarf Sek.stahl 2019'!H24)</f>
        <v>3273.1990666666679</v>
      </c>
      <c r="I96" s="67">
        <f>'Verbrauch je Träger 2050 var.'!I139-'Energiebedarf Sek.stahl var.'!I95-('Verbrauch je Träger 2019'!J140-'Energiebedarf Sek.stahl 2019'!I24)</f>
        <v>1128.9523760115171</v>
      </c>
    </row>
    <row r="97" spans="3:9" x14ac:dyDescent="0.25">
      <c r="C97" s="9" t="str">
        <f t="shared" si="1"/>
        <v>Poland</v>
      </c>
      <c r="D97" s="9" t="str">
        <f t="shared" si="1"/>
        <v>Krakow</v>
      </c>
      <c r="E97" s="63">
        <f>'Verbrauch je Träger 2050 var.'!E140-'Energiebedarf Sek.stahl var.'!E96-('Verbrauch je Träger 2019'!F141-'Energiebedarf Sek.stahl 2019'!E25)</f>
        <v>-5212.9371111111104</v>
      </c>
      <c r="F97" s="69">
        <f>'Verbrauch je Träger 2050 var.'!F140-'Energiebedarf Sek.stahl var.'!F96-('Verbrauch je Träger 2019'!G141-'Energiebedarf Sek.stahl 2019'!F25)</f>
        <v>-6355.9353333333338</v>
      </c>
      <c r="G97" s="64">
        <f>'Verbrauch je Träger 2050 var.'!G140-'Energiebedarf Sek.stahl var.'!G96-('Verbrauch je Träger 2019'!H141-'Energiebedarf Sek.stahl 2019'!G25)</f>
        <v>-1624.4269153069163</v>
      </c>
      <c r="H97" s="68">
        <f>'Verbrauch je Träger 2050 var.'!H140-'Energiebedarf Sek.stahl var.'!H96-('Verbrauch je Träger 2019'!I141-'Energiebedarf Sek.stahl 2019'!H25)</f>
        <v>1308.7993333333334</v>
      </c>
      <c r="I97" s="67">
        <f>'Verbrauch je Träger 2050 var.'!I140-'Energiebedarf Sek.stahl var.'!I96-('Verbrauch je Träger 2019'!J141-'Energiebedarf Sek.stahl 2019'!I25)</f>
        <v>451.41529341619844</v>
      </c>
    </row>
    <row r="98" spans="3:9" x14ac:dyDescent="0.25">
      <c r="C98" s="9" t="str">
        <f t="shared" si="1"/>
        <v>Poland</v>
      </c>
      <c r="D98" s="9" t="str">
        <f t="shared" si="1"/>
        <v>Dabrowa Gornicza</v>
      </c>
      <c r="E98" s="63">
        <f>'Verbrauch je Träger 2050 var.'!E141-'Energiebedarf Sek.stahl var.'!E97-('Verbrauch je Träger 2019'!F142-'Energiebedarf Sek.stahl 2019'!E26)</f>
        <v>-5212.9371111111104</v>
      </c>
      <c r="F98" s="69">
        <f>'Verbrauch je Träger 2050 var.'!F141-'Energiebedarf Sek.stahl var.'!F97-('Verbrauch je Träger 2019'!G142-'Energiebedarf Sek.stahl 2019'!F26)</f>
        <v>-6355.9353333333338</v>
      </c>
      <c r="G98" s="64">
        <f>'Verbrauch je Träger 2050 var.'!G141-'Energiebedarf Sek.stahl var.'!G97-('Verbrauch je Träger 2019'!H142-'Energiebedarf Sek.stahl 2019'!G26)</f>
        <v>-1624.4269153069163</v>
      </c>
      <c r="H98" s="68">
        <f>'Verbrauch je Träger 2050 var.'!H141-'Energiebedarf Sek.stahl var.'!H97-('Verbrauch je Träger 2019'!I142-'Energiebedarf Sek.stahl 2019'!H26)</f>
        <v>1308.7993333333334</v>
      </c>
      <c r="I98" s="67">
        <f>'Verbrauch je Träger 2050 var.'!I141-'Energiebedarf Sek.stahl var.'!I97-('Verbrauch je Träger 2019'!J142-'Energiebedarf Sek.stahl 2019'!I26)</f>
        <v>451.41529341619844</v>
      </c>
    </row>
    <row r="99" spans="3:9" x14ac:dyDescent="0.25">
      <c r="C99" s="9" t="str">
        <f t="shared" si="1"/>
        <v>Romania</v>
      </c>
      <c r="D99" s="9" t="str">
        <f t="shared" si="1"/>
        <v>Galati</v>
      </c>
      <c r="E99" s="63">
        <f>'Verbrauch je Träger 2050 var.'!E142-'Energiebedarf Sek.stahl var.'!E98-('Verbrauch je Träger 2019'!F143-'Energiebedarf Sek.stahl 2019'!E27)</f>
        <v>-3921.6591111111111</v>
      </c>
      <c r="F99" s="69">
        <f>'Verbrauch je Träger 2050 var.'!F142-'Energiebedarf Sek.stahl var.'!F98-('Verbrauch je Träger 2019'!G143-'Energiebedarf Sek.stahl 2019'!F27)</f>
        <v>-4781.5293333333329</v>
      </c>
      <c r="G99" s="64">
        <f>'Verbrauch je Träger 2050 var.'!G142-'Energiebedarf Sek.stahl var.'!G98-('Verbrauch je Träger 2019'!H143-'Energiebedarf Sek.stahl 2019'!G27)</f>
        <v>-1222.045936285936</v>
      </c>
      <c r="H99" s="68">
        <f>'Verbrauch je Träger 2050 var.'!H142-'Energiebedarf Sek.stahl var.'!H98-('Verbrauch je Träger 2019'!I143-'Energiebedarf Sek.stahl 2019'!H27)</f>
        <v>984.60133333333397</v>
      </c>
      <c r="I99" s="67">
        <f>'Verbrauch je Träger 2050 var.'!I142-'Energiebedarf Sek.stahl var.'!I98-('Verbrauch je Träger 2019'!J143-'Energiebedarf Sek.stahl 2019'!I27)</f>
        <v>339.59682623970866</v>
      </c>
    </row>
    <row r="100" spans="3:9" x14ac:dyDescent="0.25">
      <c r="C100" s="9" t="str">
        <f t="shared" si="1"/>
        <v>Slovakia</v>
      </c>
      <c r="D100" s="9" t="str">
        <f t="shared" si="1"/>
        <v>Kosice</v>
      </c>
      <c r="E100" s="63">
        <f>'Verbrauch je Träger 2050 var.'!E143-'Energiebedarf Sek.stahl var.'!E99-('Verbrauch je Träger 2019'!F144-'Energiebedarf Sek.stahl 2019'!E28)</f>
        <v>-8608.52</v>
      </c>
      <c r="F100" s="69">
        <f>'Verbrauch je Träger 2050 var.'!F143-'Energiebedarf Sek.stahl var.'!F99-('Verbrauch je Träger 2019'!G144-'Energiebedarf Sek.stahl 2019'!F28)</f>
        <v>-10496.04</v>
      </c>
      <c r="G100" s="64">
        <f>'Verbrauch je Träger 2050 var.'!G143-'Energiebedarf Sek.stahl var.'!G99-('Verbrauch je Träger 2019'!H144-'Energiebedarf Sek.stahl 2019'!G28)</f>
        <v>-2682.539860139861</v>
      </c>
      <c r="H100" s="68">
        <f>'Verbrauch je Träger 2050 var.'!H143-'Energiebedarf Sek.stahl var.'!H99-('Verbrauch je Träger 2019'!I144-'Energiebedarf Sek.stahl 2019'!H28)</f>
        <v>2161.3200000000015</v>
      </c>
      <c r="I100" s="67">
        <f>'Verbrauch je Träger 2050 var.'!I143-'Energiebedarf Sek.stahl var.'!I99-('Verbrauch je Träger 2019'!J144-'Energiebedarf Sek.stahl 2019'!I28)</f>
        <v>745.45644784326487</v>
      </c>
    </row>
    <row r="101" spans="3:9" x14ac:dyDescent="0.25">
      <c r="C101" s="9" t="str">
        <f t="shared" si="1"/>
        <v>Spain</v>
      </c>
      <c r="D101" s="9" t="str">
        <f t="shared" si="1"/>
        <v>Gijon</v>
      </c>
      <c r="E101" s="63">
        <f>'Verbrauch je Träger 2050 var.'!E144-'Energiebedarf Sek.stahl var.'!E100-('Verbrauch je Träger 2019'!F145-'Energiebedarf Sek.stahl 2019'!E29)</f>
        <v>-4543.3855555555565</v>
      </c>
      <c r="F101" s="69">
        <f>'Verbrauch je Träger 2050 var.'!F144-'Energiebedarf Sek.stahl var.'!F100-('Verbrauch je Träger 2019'!G145-'Energiebedarf Sek.stahl 2019'!F29)</f>
        <v>-5539.5766666666659</v>
      </c>
      <c r="G101" s="64">
        <f>'Verbrauch je Träger 2050 var.'!G144-'Energiebedarf Sek.stahl var.'!G100-('Verbrauch je Träger 2019'!H145-'Energiebedarf Sek.stahl 2019'!G29)</f>
        <v>-1415.7849261849265</v>
      </c>
      <c r="H101" s="68">
        <f>'Verbrauch je Träger 2050 var.'!H144-'Energiebedarf Sek.stahl var.'!H100-('Verbrauch je Träger 2019'!I145-'Energiebedarf Sek.stahl 2019'!H29)</f>
        <v>1140.6966666666667</v>
      </c>
      <c r="I101" s="67">
        <f>'Verbrauch je Träger 2050 var.'!I144-'Energiebedarf Sek.stahl var.'!I100-('Verbrauch je Träger 2019'!J145-'Energiebedarf Sek.stahl 2019'!I29)</f>
        <v>393.4353474728332</v>
      </c>
    </row>
    <row r="102" spans="3:9" x14ac:dyDescent="0.25">
      <c r="C102" s="9" t="str">
        <f t="shared" si="1"/>
        <v>Spain</v>
      </c>
      <c r="D102" s="9" t="str">
        <f t="shared" si="1"/>
        <v>Aviles</v>
      </c>
      <c r="E102" s="63">
        <f>'Verbrauch je Träger 2050 var.'!E145-'Energiebedarf Sek.stahl var.'!E101-('Verbrauch je Träger 2019'!F146-'Energiebedarf Sek.stahl 2019'!E30)</f>
        <v>-4543.3855555555565</v>
      </c>
      <c r="F102" s="69">
        <f>'Verbrauch je Träger 2050 var.'!F145-'Energiebedarf Sek.stahl var.'!F101-('Verbrauch je Träger 2019'!G146-'Energiebedarf Sek.stahl 2019'!F30)</f>
        <v>-5539.5766666666659</v>
      </c>
      <c r="G102" s="64">
        <f>'Verbrauch je Träger 2050 var.'!G145-'Energiebedarf Sek.stahl var.'!G101-('Verbrauch je Träger 2019'!H146-'Energiebedarf Sek.stahl 2019'!G30)</f>
        <v>-1415.7849261849265</v>
      </c>
      <c r="H102" s="68">
        <f>'Verbrauch je Träger 2050 var.'!H145-'Energiebedarf Sek.stahl var.'!H101-('Verbrauch je Träger 2019'!I146-'Energiebedarf Sek.stahl 2019'!H30)</f>
        <v>1140.6966666666667</v>
      </c>
      <c r="I102" s="67">
        <f>'Verbrauch je Träger 2050 var.'!I145-'Energiebedarf Sek.stahl var.'!I101-('Verbrauch je Träger 2019'!J146-'Energiebedarf Sek.stahl 2019'!I30)</f>
        <v>393.4353474728332</v>
      </c>
    </row>
    <row r="103" spans="3:9" x14ac:dyDescent="0.25">
      <c r="C103" s="9" t="str">
        <f t="shared" si="1"/>
        <v>Sweden</v>
      </c>
      <c r="D103" s="9" t="str">
        <f t="shared" si="1"/>
        <v>Lulea</v>
      </c>
      <c r="E103" s="63">
        <f>'Verbrauch je Träger 2050 var.'!E146-'Energiebedarf Sek.stahl var.'!E102-('Verbrauch je Träger 2019'!F147-'Energiebedarf Sek.stahl 2019'!E31)</f>
        <v>-4399.9102222222218</v>
      </c>
      <c r="F103" s="69">
        <f>'Verbrauch je Träger 2050 var.'!F146-'Energiebedarf Sek.stahl var.'!F102-('Verbrauch je Träger 2019'!G147-'Energiebedarf Sek.stahl 2019'!F31)</f>
        <v>-5364.6426666666675</v>
      </c>
      <c r="G103" s="64">
        <f>'Verbrauch je Träger 2050 var.'!G146-'Energiebedarf Sek.stahl var.'!G102-('Verbrauch je Träger 2019'!H147-'Energiebedarf Sek.stahl 2019'!G31)</f>
        <v>-1371.0759285159288</v>
      </c>
      <c r="H103" s="68">
        <f>'Verbrauch je Träger 2050 var.'!H146-'Energiebedarf Sek.stahl var.'!H102-('Verbrauch je Träger 2019'!I147-'Energiebedarf Sek.stahl 2019'!H31)</f>
        <v>1104.6746666666668</v>
      </c>
      <c r="I103" s="67">
        <f>'Verbrauch je Träger 2050 var.'!I146-'Energiebedarf Sek.stahl var.'!I102-('Verbrauch je Träger 2019'!J147-'Energiebedarf Sek.stahl 2019'!I31)</f>
        <v>381.01107334211247</v>
      </c>
    </row>
    <row r="104" spans="3:9" x14ac:dyDescent="0.25">
      <c r="C104" s="9" t="str">
        <f t="shared" si="1"/>
        <v>Sweden</v>
      </c>
      <c r="D104" s="9" t="str">
        <f t="shared" si="1"/>
        <v>Oxeloesund</v>
      </c>
      <c r="E104" s="63">
        <f>'Verbrauch je Träger 2050 var.'!E147-'Energiebedarf Sek.stahl var.'!E103-('Verbrauch je Träger 2019'!F148-'Energiebedarf Sek.stahl 2019'!E32)</f>
        <v>-2869.5066666666671</v>
      </c>
      <c r="F104" s="69">
        <f>'Verbrauch je Träger 2050 var.'!F147-'Energiebedarf Sek.stahl var.'!F103-('Verbrauch je Träger 2019'!G148-'Energiebedarf Sek.stahl 2019'!F32)</f>
        <v>-3498.6800000000003</v>
      </c>
      <c r="G104" s="64">
        <f>'Verbrauch je Träger 2050 var.'!G147-'Energiebedarf Sek.stahl var.'!G103-('Verbrauch je Träger 2019'!H148-'Energiebedarf Sek.stahl 2019'!G32)</f>
        <v>-894.17995337995353</v>
      </c>
      <c r="H104" s="68">
        <f>'Verbrauch je Träger 2050 var.'!H147-'Energiebedarf Sek.stahl var.'!H103-('Verbrauch je Träger 2019'!I148-'Energiebedarf Sek.stahl 2019'!H32)</f>
        <v>720.4399999999996</v>
      </c>
      <c r="I104" s="67">
        <f>'Verbrauch je Träger 2050 var.'!I147-'Energiebedarf Sek.stahl var.'!I103-('Verbrauch je Träger 2019'!J148-'Energiebedarf Sek.stahl 2019'!I32)</f>
        <v>248.48548261442147</v>
      </c>
    </row>
    <row r="105" spans="3:9" x14ac:dyDescent="0.25">
      <c r="C105" s="9" t="str">
        <f t="shared" si="1"/>
        <v>United Kingdom</v>
      </c>
      <c r="D105" s="9" t="str">
        <f t="shared" si="1"/>
        <v>Port Talbot</v>
      </c>
      <c r="E105" s="63">
        <f>'Verbrauch je Träger 2050 var.'!E148-'Energiebedarf Sek.stahl var.'!E104-('Verbrauch je Träger 2019'!F149-'Energiebedarf Sek.stahl 2019'!E33)</f>
        <v>-7240.7218222222227</v>
      </c>
      <c r="F105" s="69">
        <f>'Verbrauch je Träger 2050 var.'!F148-'Energiebedarf Sek.stahl var.'!F104-('Verbrauch je Träger 2019'!G149-'Energiebedarf Sek.stahl 2019'!F33)</f>
        <v>-8828.33586666667</v>
      </c>
      <c r="G105" s="64">
        <f>'Verbrauch je Träger 2050 var.'!G148-'Energiebedarf Sek.stahl var.'!G104-('Verbrauch je Träger 2019'!H149-'Energiebedarf Sek.stahl 2019'!G33)</f>
        <v>-2256.3140823620824</v>
      </c>
      <c r="H105" s="68">
        <f>'Verbrauch je Träger 2050 var.'!H148-'Energiebedarf Sek.stahl var.'!H104-('Verbrauch je Träger 2019'!I149-'Energiebedarf Sek.stahl 2019'!H33)</f>
        <v>1817.9102666666658</v>
      </c>
      <c r="I105" s="67">
        <f>'Verbrauch je Träger 2050 var.'!I148-'Energiebedarf Sek.stahl var.'!I104-('Verbrauch je Träger 2019'!J149-'Energiebedarf Sek.stahl 2019'!I33)</f>
        <v>627.01170113038916</v>
      </c>
    </row>
    <row r="106" spans="3:9" x14ac:dyDescent="0.25">
      <c r="C106" s="9" t="str">
        <f t="shared" si="1"/>
        <v>United Kingdom</v>
      </c>
      <c r="D106" s="9" t="str">
        <f t="shared" si="1"/>
        <v>Scunthorpe</v>
      </c>
      <c r="E106" s="63">
        <f>'Verbrauch je Träger 2050 var.'!E149-'Energiebedarf Sek.stahl var.'!E105-('Verbrauch je Träger 2019'!F150-'Energiebedarf Sek.stahl 2019'!E34)</f>
        <v>-5356.4124444444442</v>
      </c>
      <c r="F106" s="69">
        <f>'Verbrauch je Träger 2050 var.'!F149-'Energiebedarf Sek.stahl var.'!F105-('Verbrauch je Träger 2019'!G150-'Energiebedarf Sek.stahl 2019'!F34)</f>
        <v>-6530.8693333333331</v>
      </c>
      <c r="G106" s="64">
        <f>'Verbrauch je Träger 2050 var.'!G149-'Energiebedarf Sek.stahl var.'!G105-('Verbrauch je Träger 2019'!H150-'Energiebedarf Sek.stahl 2019'!G34)</f>
        <v>-1669.1359129759121</v>
      </c>
      <c r="H106" s="68">
        <f>'Verbrauch je Träger 2050 var.'!H149-'Energiebedarf Sek.stahl var.'!H105-('Verbrauch je Träger 2019'!I150-'Energiebedarf Sek.stahl 2019'!H34)</f>
        <v>1344.8213333333342</v>
      </c>
      <c r="I106" s="67">
        <f>'Verbrauch je Träger 2050 var.'!I149-'Energiebedarf Sek.stahl var.'!I105-('Verbrauch je Träger 2019'!J150-'Energiebedarf Sek.stahl 2019'!I34)</f>
        <v>463.83956754691917</v>
      </c>
    </row>
    <row r="107" spans="3:9" x14ac:dyDescent="0.25">
      <c r="G107" t="s">
        <v>199</v>
      </c>
    </row>
    <row r="110" spans="3:9" x14ac:dyDescent="0.25">
      <c r="C110" s="82" t="s">
        <v>192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3"/>
  <sheetViews>
    <sheetView tabSelected="1" workbookViewId="0">
      <selection activeCell="E54" sqref="E54"/>
    </sheetView>
  </sheetViews>
  <sheetFormatPr baseColWidth="10" defaultRowHeight="15" x14ac:dyDescent="0.25"/>
  <cols>
    <col min="3" max="3" width="15.5703125" customWidth="1"/>
    <col min="4" max="4" width="22.42578125" customWidth="1"/>
    <col min="5" max="5" width="26.5703125" customWidth="1"/>
    <col min="6" max="6" width="24.5703125" customWidth="1"/>
    <col min="10" max="10" width="13.28515625" customWidth="1"/>
  </cols>
  <sheetData>
    <row r="4" spans="1:5" x14ac:dyDescent="0.25">
      <c r="A4" s="34" t="s">
        <v>112</v>
      </c>
      <c r="B4" s="34" t="s">
        <v>116</v>
      </c>
      <c r="C4" s="34" t="s">
        <v>100</v>
      </c>
      <c r="D4" s="33">
        <v>29.231999999999999</v>
      </c>
      <c r="E4" s="32">
        <v>13.2</v>
      </c>
    </row>
    <row r="5" spans="1:5" x14ac:dyDescent="0.25">
      <c r="A5" s="34" t="s">
        <v>112</v>
      </c>
      <c r="B5" s="34" t="s">
        <v>116</v>
      </c>
      <c r="C5" s="34" t="s">
        <v>104</v>
      </c>
      <c r="D5" s="33">
        <v>29.231999999999999</v>
      </c>
      <c r="E5" s="32">
        <v>13.2</v>
      </c>
    </row>
    <row r="6" spans="1:5" x14ac:dyDescent="0.25">
      <c r="A6" s="34" t="s">
        <v>112</v>
      </c>
      <c r="B6" s="34" t="s">
        <v>106</v>
      </c>
      <c r="C6" s="34" t="s">
        <v>100</v>
      </c>
      <c r="D6" s="33">
        <v>32.414999999999999</v>
      </c>
      <c r="E6" s="32">
        <v>4.83</v>
      </c>
    </row>
    <row r="7" spans="1:5" x14ac:dyDescent="0.25">
      <c r="A7" s="34" t="s">
        <v>112</v>
      </c>
      <c r="B7" s="34" t="s">
        <v>106</v>
      </c>
      <c r="C7" s="34" t="s">
        <v>104</v>
      </c>
      <c r="D7" s="33">
        <v>32.414999999999999</v>
      </c>
      <c r="E7" s="32">
        <v>4.83</v>
      </c>
    </row>
    <row r="8" spans="1:5" x14ac:dyDescent="0.25">
      <c r="A8" s="34" t="s">
        <v>112</v>
      </c>
      <c r="B8" s="34" t="s">
        <v>105</v>
      </c>
      <c r="C8" s="34" t="s">
        <v>100</v>
      </c>
      <c r="D8" s="33">
        <v>47.483544303797466</v>
      </c>
      <c r="E8" s="32">
        <v>0.53</v>
      </c>
    </row>
    <row r="9" spans="1:5" x14ac:dyDescent="0.25">
      <c r="A9" s="34" t="s">
        <v>112</v>
      </c>
      <c r="B9" s="34" t="s">
        <v>105</v>
      </c>
      <c r="C9" s="34" t="s">
        <v>104</v>
      </c>
      <c r="D9" s="33">
        <v>47.483544303797466</v>
      </c>
      <c r="E9" s="32">
        <v>0.53</v>
      </c>
    </row>
    <row r="10" spans="1:5" x14ac:dyDescent="0.25">
      <c r="A10" s="34" t="s">
        <v>112</v>
      </c>
      <c r="B10" s="34" t="s">
        <v>115</v>
      </c>
      <c r="C10" s="34" t="s">
        <v>100</v>
      </c>
      <c r="D10" s="33" t="s">
        <v>99</v>
      </c>
      <c r="E10" s="32">
        <v>1.54</v>
      </c>
    </row>
    <row r="11" spans="1:5" x14ac:dyDescent="0.25">
      <c r="A11" s="34" t="s">
        <v>112</v>
      </c>
      <c r="B11" s="34" t="s">
        <v>114</v>
      </c>
      <c r="C11" s="34" t="s">
        <v>100</v>
      </c>
      <c r="D11" s="33" t="s">
        <v>99</v>
      </c>
      <c r="E11" s="32">
        <v>0.35</v>
      </c>
    </row>
    <row r="12" spans="1:5" x14ac:dyDescent="0.25">
      <c r="A12" s="34" t="s">
        <v>112</v>
      </c>
      <c r="B12" s="34" t="s">
        <v>111</v>
      </c>
      <c r="C12" s="34" t="s">
        <v>110</v>
      </c>
      <c r="D12" s="33">
        <v>47.483544303797466</v>
      </c>
      <c r="E12" s="32">
        <v>-0.57999999999999996</v>
      </c>
    </row>
    <row r="14" spans="1:5" x14ac:dyDescent="0.25">
      <c r="A14" s="34" t="s">
        <v>107</v>
      </c>
      <c r="B14" s="34" t="s">
        <v>106</v>
      </c>
      <c r="C14" s="34" t="s">
        <v>100</v>
      </c>
      <c r="D14" s="33">
        <v>32.414999999999999</v>
      </c>
      <c r="E14" s="32">
        <v>0.24</v>
      </c>
    </row>
    <row r="15" spans="1:5" x14ac:dyDescent="0.25">
      <c r="A15" s="34" t="s">
        <v>107</v>
      </c>
      <c r="B15" s="34" t="s">
        <v>106</v>
      </c>
      <c r="C15" s="34" t="s">
        <v>104</v>
      </c>
      <c r="D15" s="33">
        <v>32.414999999999999</v>
      </c>
      <c r="E15" s="32">
        <v>0.24</v>
      </c>
    </row>
    <row r="16" spans="1:5" x14ac:dyDescent="0.25">
      <c r="A16" s="34" t="s">
        <v>107</v>
      </c>
      <c r="B16" s="34" t="s">
        <v>105</v>
      </c>
      <c r="C16" s="34" t="s">
        <v>100</v>
      </c>
      <c r="D16" s="33">
        <v>47.483544303797466</v>
      </c>
      <c r="E16" s="32">
        <v>1.1499999999999999</v>
      </c>
    </row>
    <row r="17" spans="1:5" x14ac:dyDescent="0.25">
      <c r="A17" s="34" t="s">
        <v>107</v>
      </c>
      <c r="B17" s="34" t="s">
        <v>105</v>
      </c>
      <c r="C17" s="34" t="s">
        <v>104</v>
      </c>
      <c r="D17" s="33">
        <v>47.483544303797466</v>
      </c>
      <c r="E17" s="32">
        <v>1.1499999999999999</v>
      </c>
    </row>
    <row r="18" spans="1:5" x14ac:dyDescent="0.25">
      <c r="A18" s="34" t="s">
        <v>107</v>
      </c>
      <c r="B18" s="35" t="s">
        <v>109</v>
      </c>
      <c r="C18" s="34" t="s">
        <v>108</v>
      </c>
      <c r="D18" s="33">
        <v>119.97199999999999</v>
      </c>
      <c r="E18" s="32">
        <v>7.71</v>
      </c>
    </row>
    <row r="19" spans="1:5" x14ac:dyDescent="0.25">
      <c r="A19" s="34" t="s">
        <v>107</v>
      </c>
      <c r="B19" s="34" t="s">
        <v>101</v>
      </c>
      <c r="C19" s="34" t="s">
        <v>100</v>
      </c>
      <c r="D19" s="33" t="s">
        <v>99</v>
      </c>
      <c r="E19" s="32">
        <v>2.1800000000000002</v>
      </c>
    </row>
    <row r="21" spans="1:5" x14ac:dyDescent="0.25">
      <c r="A21" s="34" t="s">
        <v>102</v>
      </c>
      <c r="B21" s="34" t="s">
        <v>106</v>
      </c>
      <c r="C21" s="34" t="s">
        <v>100</v>
      </c>
      <c r="D21" s="33">
        <v>32.414999999999999</v>
      </c>
      <c r="E21" s="32">
        <v>0.24</v>
      </c>
    </row>
    <row r="22" spans="1:5" x14ac:dyDescent="0.25">
      <c r="A22" s="34" t="s">
        <v>102</v>
      </c>
      <c r="B22" s="34" t="s">
        <v>106</v>
      </c>
      <c r="C22" s="34" t="s">
        <v>104</v>
      </c>
      <c r="D22" s="33">
        <v>32.414999999999999</v>
      </c>
      <c r="E22" s="32">
        <v>0.24</v>
      </c>
    </row>
    <row r="23" spans="1:5" x14ac:dyDescent="0.25">
      <c r="A23" s="34" t="s">
        <v>102</v>
      </c>
      <c r="B23" s="34" t="s">
        <v>105</v>
      </c>
      <c r="C23" s="34" t="s">
        <v>100</v>
      </c>
      <c r="D23" s="33">
        <v>47.483544303797466</v>
      </c>
      <c r="E23" s="32">
        <v>10.42</v>
      </c>
    </row>
    <row r="24" spans="1:5" x14ac:dyDescent="0.25">
      <c r="A24" s="34" t="s">
        <v>102</v>
      </c>
      <c r="B24" s="34" t="s">
        <v>105</v>
      </c>
      <c r="C24" s="34" t="s">
        <v>104</v>
      </c>
      <c r="D24" s="33">
        <v>47.483544303797466</v>
      </c>
      <c r="E24" s="32">
        <v>10.42</v>
      </c>
    </row>
    <row r="25" spans="1:5" x14ac:dyDescent="0.25">
      <c r="A25" s="34" t="s">
        <v>102</v>
      </c>
      <c r="B25" s="34" t="s">
        <v>101</v>
      </c>
      <c r="C25" s="34" t="s">
        <v>100</v>
      </c>
      <c r="D25" s="33" t="s">
        <v>99</v>
      </c>
      <c r="E25" s="32">
        <v>3.06</v>
      </c>
    </row>
    <row r="28" spans="1:5" x14ac:dyDescent="0.25">
      <c r="A28" t="s">
        <v>117</v>
      </c>
    </row>
    <row r="30" spans="1:5" x14ac:dyDescent="0.25">
      <c r="A30" s="34" t="s">
        <v>112</v>
      </c>
      <c r="B30" s="34" t="s">
        <v>116</v>
      </c>
      <c r="C30" s="34" t="s">
        <v>100</v>
      </c>
      <c r="D30" s="33">
        <v>29.231999999999999</v>
      </c>
      <c r="E30" s="32">
        <f t="shared" ref="E30:E35" si="0">E4/(E$4+E$6+E$8+E$11+E$12)</f>
        <v>0.72013093289689012</v>
      </c>
    </row>
    <row r="31" spans="1:5" x14ac:dyDescent="0.25">
      <c r="A31" s="34" t="s">
        <v>112</v>
      </c>
      <c r="B31" s="34" t="s">
        <v>116</v>
      </c>
      <c r="C31" s="34" t="s">
        <v>104</v>
      </c>
      <c r="D31" s="33">
        <v>29.231999999999999</v>
      </c>
      <c r="E31" s="32">
        <f t="shared" si="0"/>
        <v>0.72013093289689012</v>
      </c>
    </row>
    <row r="32" spans="1:5" x14ac:dyDescent="0.25">
      <c r="A32" s="34" t="s">
        <v>112</v>
      </c>
      <c r="B32" s="34" t="s">
        <v>106</v>
      </c>
      <c r="C32" s="34" t="s">
        <v>100</v>
      </c>
      <c r="D32" s="33">
        <v>32.414999999999999</v>
      </c>
      <c r="E32" s="32">
        <f t="shared" si="0"/>
        <v>0.26350245499181663</v>
      </c>
    </row>
    <row r="33" spans="1:7" x14ac:dyDescent="0.25">
      <c r="A33" s="34" t="s">
        <v>112</v>
      </c>
      <c r="B33" s="34" t="s">
        <v>106</v>
      </c>
      <c r="C33" s="34" t="s">
        <v>104</v>
      </c>
      <c r="D33" s="33">
        <v>32.414999999999999</v>
      </c>
      <c r="E33" s="32">
        <f t="shared" si="0"/>
        <v>0.26350245499181663</v>
      </c>
    </row>
    <row r="34" spans="1:7" x14ac:dyDescent="0.25">
      <c r="A34" s="34" t="s">
        <v>112</v>
      </c>
      <c r="B34" s="34" t="s">
        <v>105</v>
      </c>
      <c r="C34" s="34" t="s">
        <v>100</v>
      </c>
      <c r="D34" s="33">
        <v>47.483544303797466</v>
      </c>
      <c r="E34" s="32">
        <f t="shared" si="0"/>
        <v>2.8914348063284228E-2</v>
      </c>
    </row>
    <row r="35" spans="1:7" x14ac:dyDescent="0.25">
      <c r="A35" s="34" t="s">
        <v>112</v>
      </c>
      <c r="B35" s="34" t="s">
        <v>105</v>
      </c>
      <c r="C35" s="34" t="s">
        <v>104</v>
      </c>
      <c r="D35" s="33">
        <v>47.483544303797466</v>
      </c>
      <c r="E35" s="32">
        <f t="shared" si="0"/>
        <v>2.8914348063284228E-2</v>
      </c>
    </row>
    <row r="36" spans="1:7" x14ac:dyDescent="0.25">
      <c r="A36" s="34" t="s">
        <v>112</v>
      </c>
      <c r="B36" s="34" t="s">
        <v>115</v>
      </c>
      <c r="C36" s="34" t="s">
        <v>100</v>
      </c>
      <c r="D36" s="33" t="s">
        <v>99</v>
      </c>
      <c r="E36" s="32">
        <v>1</v>
      </c>
    </row>
    <row r="37" spans="1:7" x14ac:dyDescent="0.25">
      <c r="A37" s="34" t="s">
        <v>112</v>
      </c>
      <c r="B37" s="34" t="s">
        <v>114</v>
      </c>
      <c r="C37" s="34" t="s">
        <v>100</v>
      </c>
      <c r="D37" s="33" t="s">
        <v>99</v>
      </c>
      <c r="E37" s="32">
        <f>E11/(E$4+E$6+E$8+E$11+E$12)</f>
        <v>1.9094380796508451E-2</v>
      </c>
      <c r="F37" t="s">
        <v>113</v>
      </c>
      <c r="G37">
        <f>E30+E32+E34+E37+E38</f>
        <v>0.99999999999999978</v>
      </c>
    </row>
    <row r="38" spans="1:7" x14ac:dyDescent="0.25">
      <c r="A38" s="34" t="s">
        <v>112</v>
      </c>
      <c r="B38" s="34" t="s">
        <v>111</v>
      </c>
      <c r="C38" s="34" t="s">
        <v>110</v>
      </c>
      <c r="D38" s="33">
        <v>47.483544303797466</v>
      </c>
      <c r="E38" s="32">
        <f>E12/(E$4+E$6+E$8+E$11+E$12)</f>
        <v>-3.1642116748499718E-2</v>
      </c>
    </row>
    <row r="40" spans="1:7" x14ac:dyDescent="0.25">
      <c r="A40" s="34" t="s">
        <v>107</v>
      </c>
      <c r="B40" s="34" t="s">
        <v>106</v>
      </c>
      <c r="C40" s="34" t="s">
        <v>100</v>
      </c>
      <c r="D40" s="33">
        <v>32.414999999999999</v>
      </c>
      <c r="E40" s="32">
        <f>E14/(E$14+E$16+E$18)</f>
        <v>2.6373626373626374E-2</v>
      </c>
    </row>
    <row r="41" spans="1:7" x14ac:dyDescent="0.25">
      <c r="A41" s="34" t="s">
        <v>107</v>
      </c>
      <c r="B41" s="34" t="s">
        <v>106</v>
      </c>
      <c r="C41" s="34" t="s">
        <v>104</v>
      </c>
      <c r="D41" s="33">
        <v>32.414999999999999</v>
      </c>
      <c r="E41" s="32">
        <f>E15/(E$14+E$16+E$18)</f>
        <v>2.6373626373626374E-2</v>
      </c>
    </row>
    <row r="42" spans="1:7" x14ac:dyDescent="0.25">
      <c r="A42" s="34" t="s">
        <v>107</v>
      </c>
      <c r="B42" s="34" t="s">
        <v>105</v>
      </c>
      <c r="C42" s="34" t="s">
        <v>100</v>
      </c>
      <c r="D42" s="33">
        <v>47.483544303797466</v>
      </c>
      <c r="E42" s="32">
        <f>E16/(E$14+E$16+E$18)</f>
        <v>0.12637362637362637</v>
      </c>
    </row>
    <row r="43" spans="1:7" x14ac:dyDescent="0.25">
      <c r="A43" s="34" t="s">
        <v>107</v>
      </c>
      <c r="B43" s="34" t="s">
        <v>105</v>
      </c>
      <c r="C43" s="34" t="s">
        <v>104</v>
      </c>
      <c r="D43" s="33">
        <v>47.483544303797466</v>
      </c>
      <c r="E43" s="32">
        <f>E17/(E$14+E$16+E$18)</f>
        <v>0.12637362637362637</v>
      </c>
    </row>
    <row r="44" spans="1:7" x14ac:dyDescent="0.25">
      <c r="A44" s="34" t="s">
        <v>107</v>
      </c>
      <c r="B44" s="35" t="s">
        <v>109</v>
      </c>
      <c r="C44" s="34" t="s">
        <v>108</v>
      </c>
      <c r="D44" s="33">
        <v>119.97199999999999</v>
      </c>
      <c r="E44" s="32">
        <f>E18/(E$14+E$16+E$18)</f>
        <v>0.84725274725274724</v>
      </c>
      <c r="F44" t="s">
        <v>103</v>
      </c>
      <c r="G44">
        <f>E40+E42+E44</f>
        <v>1</v>
      </c>
    </row>
    <row r="45" spans="1:7" x14ac:dyDescent="0.25">
      <c r="A45" s="34" t="s">
        <v>107</v>
      </c>
      <c r="B45" s="34" t="s">
        <v>101</v>
      </c>
      <c r="C45" s="34" t="s">
        <v>100</v>
      </c>
      <c r="D45" s="33" t="s">
        <v>99</v>
      </c>
      <c r="E45" s="32">
        <v>1</v>
      </c>
    </row>
    <row r="47" spans="1:7" x14ac:dyDescent="0.25">
      <c r="A47" s="34" t="s">
        <v>102</v>
      </c>
      <c r="B47" s="34" t="s">
        <v>106</v>
      </c>
      <c r="C47" s="34" t="s">
        <v>100</v>
      </c>
      <c r="D47" s="33">
        <v>32.414999999999999</v>
      </c>
      <c r="E47" s="32">
        <f>E21/(E$21+E$23)</f>
        <v>2.2514071294559099E-2</v>
      </c>
    </row>
    <row r="48" spans="1:7" x14ac:dyDescent="0.25">
      <c r="A48" s="34" t="s">
        <v>102</v>
      </c>
      <c r="B48" s="34" t="s">
        <v>106</v>
      </c>
      <c r="C48" s="34" t="s">
        <v>104</v>
      </c>
      <c r="D48" s="33">
        <v>32.414999999999999</v>
      </c>
      <c r="E48" s="32">
        <f>E22/(E$21+E$23)</f>
        <v>2.2514071294559099E-2</v>
      </c>
    </row>
    <row r="49" spans="1:7" x14ac:dyDescent="0.25">
      <c r="A49" s="34" t="s">
        <v>102</v>
      </c>
      <c r="B49" s="34" t="s">
        <v>105</v>
      </c>
      <c r="C49" s="34" t="s">
        <v>100</v>
      </c>
      <c r="D49" s="33">
        <v>47.483544303797466</v>
      </c>
      <c r="E49" s="32">
        <f>E23/(E$21+E$23)</f>
        <v>0.97748592870544093</v>
      </c>
    </row>
    <row r="50" spans="1:7" x14ac:dyDescent="0.25">
      <c r="A50" s="34" t="s">
        <v>102</v>
      </c>
      <c r="B50" s="34" t="s">
        <v>105</v>
      </c>
      <c r="C50" s="34" t="s">
        <v>104</v>
      </c>
      <c r="D50" s="33">
        <v>47.483544303797466</v>
      </c>
      <c r="E50" s="32">
        <f>E24/(E$21+E$23)</f>
        <v>0.97748592870544093</v>
      </c>
      <c r="F50" t="s">
        <v>103</v>
      </c>
      <c r="G50">
        <f>E47+E49</f>
        <v>1</v>
      </c>
    </row>
    <row r="51" spans="1:7" x14ac:dyDescent="0.25">
      <c r="A51" s="34" t="s">
        <v>102</v>
      </c>
      <c r="B51" s="34" t="s">
        <v>101</v>
      </c>
      <c r="C51" s="34" t="s">
        <v>100</v>
      </c>
      <c r="D51" s="33" t="s">
        <v>99</v>
      </c>
      <c r="E51" s="32">
        <v>1</v>
      </c>
    </row>
    <row r="54" spans="1:7" x14ac:dyDescent="0.25">
      <c r="A54" s="9" t="s">
        <v>98</v>
      </c>
      <c r="B54" s="9" t="s">
        <v>24</v>
      </c>
      <c r="C54" s="9">
        <v>7.5661069291642541E-2</v>
      </c>
    </row>
    <row r="55" spans="1:7" x14ac:dyDescent="0.25">
      <c r="A55" s="9" t="s">
        <v>98</v>
      </c>
      <c r="B55" s="9" t="s">
        <v>97</v>
      </c>
      <c r="C55" s="9">
        <v>0.92433893070835749</v>
      </c>
    </row>
    <row r="56" spans="1:7" x14ac:dyDescent="0.25">
      <c r="A56" s="9" t="s">
        <v>98</v>
      </c>
      <c r="B56" s="9" t="s">
        <v>96</v>
      </c>
      <c r="C56" s="9">
        <v>0</v>
      </c>
    </row>
    <row r="57" spans="1:7" x14ac:dyDescent="0.25">
      <c r="A57" s="9" t="s">
        <v>98</v>
      </c>
      <c r="B57" s="9" t="s">
        <v>23</v>
      </c>
      <c r="C57" s="9">
        <v>1</v>
      </c>
    </row>
    <row r="58" spans="1:7" x14ac:dyDescent="0.25">
      <c r="A58" s="9" t="s">
        <v>98</v>
      </c>
      <c r="B58" s="9" t="s">
        <v>22</v>
      </c>
      <c r="C58" s="9">
        <v>0</v>
      </c>
    </row>
    <row r="59" spans="1:7" x14ac:dyDescent="0.25">
      <c r="A59" s="9" t="s">
        <v>43</v>
      </c>
      <c r="B59" s="9" t="s">
        <v>97</v>
      </c>
      <c r="C59" s="9">
        <v>0</v>
      </c>
    </row>
    <row r="60" spans="1:7" x14ac:dyDescent="0.25">
      <c r="A60" s="9" t="s">
        <v>43</v>
      </c>
      <c r="B60" s="9" t="s">
        <v>24</v>
      </c>
      <c r="C60" s="9">
        <v>0.41263547449114457</v>
      </c>
    </row>
    <row r="61" spans="1:7" x14ac:dyDescent="0.25">
      <c r="A61" s="9" t="s">
        <v>43</v>
      </c>
      <c r="B61" s="9" t="s">
        <v>96</v>
      </c>
      <c r="C61" s="9">
        <v>7.4808353158868621E-2</v>
      </c>
    </row>
    <row r="62" spans="1:7" x14ac:dyDescent="0.25">
      <c r="A62" s="9" t="s">
        <v>43</v>
      </c>
      <c r="B62" s="9" t="s">
        <v>23</v>
      </c>
      <c r="C62" s="9">
        <v>1</v>
      </c>
    </row>
    <row r="63" spans="1:7" x14ac:dyDescent="0.25">
      <c r="A63" s="9" t="s">
        <v>43</v>
      </c>
      <c r="B63" s="9" t="s">
        <v>22</v>
      </c>
      <c r="C63" s="9">
        <v>0.51255617234998674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151"/>
  <sheetViews>
    <sheetView topLeftCell="A79" workbookViewId="0">
      <selection activeCell="C118" sqref="C118:K118"/>
    </sheetView>
  </sheetViews>
  <sheetFormatPr baseColWidth="10" defaultRowHeight="15" x14ac:dyDescent="0.25"/>
  <cols>
    <col min="3" max="3" width="21.7109375" customWidth="1"/>
    <col min="4" max="4" width="26.85546875" customWidth="1"/>
    <col min="5" max="5" width="17.42578125" customWidth="1"/>
    <col min="6" max="6" width="14.42578125" customWidth="1"/>
    <col min="7" max="7" width="16.5703125" customWidth="1"/>
    <col min="9" max="9" width="15.85546875" customWidth="1"/>
    <col min="10" max="10" width="16.42578125" customWidth="1"/>
    <col min="12" max="12" width="15.85546875" customWidth="1"/>
    <col min="13" max="13" width="15.5703125" customWidth="1"/>
    <col min="15" max="15" width="11.85546875" customWidth="1"/>
    <col min="16" max="16" width="15.42578125" customWidth="1"/>
  </cols>
  <sheetData>
    <row r="5" spans="3:16" ht="21" x14ac:dyDescent="0.35">
      <c r="C5" s="91" t="s">
        <v>128</v>
      </c>
      <c r="D5" s="91"/>
      <c r="E5" s="91"/>
      <c r="F5" s="91"/>
      <c r="G5" s="91"/>
      <c r="H5" s="91"/>
      <c r="I5" s="91"/>
      <c r="J5" s="91"/>
      <c r="K5" s="91"/>
    </row>
    <row r="8" spans="3:16" x14ac:dyDescent="0.25"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3:16" x14ac:dyDescent="0.25">
      <c r="E9" s="102" t="s">
        <v>51</v>
      </c>
      <c r="F9" s="102"/>
      <c r="G9" s="102"/>
      <c r="H9" s="102" t="s">
        <v>29</v>
      </c>
      <c r="I9" s="102"/>
      <c r="J9" s="102"/>
      <c r="K9" s="102" t="s">
        <v>44</v>
      </c>
      <c r="L9" s="102"/>
      <c r="M9" s="102"/>
      <c r="N9" s="102" t="s">
        <v>7</v>
      </c>
      <c r="O9" s="102"/>
      <c r="P9" s="102"/>
    </row>
    <row r="10" spans="3:16" x14ac:dyDescent="0.25">
      <c r="C10" s="17" t="s">
        <v>123</v>
      </c>
      <c r="D10" s="60" t="s">
        <v>124</v>
      </c>
      <c r="E10" s="38" t="s">
        <v>47</v>
      </c>
      <c r="F10" s="38" t="s">
        <v>48</v>
      </c>
      <c r="G10" s="38" t="s">
        <v>49</v>
      </c>
      <c r="H10" s="38" t="str">
        <f>E10</f>
        <v>BOF</v>
      </c>
      <c r="I10" s="38" t="str">
        <f t="shared" ref="I10:J10" si="0">F10</f>
        <v>DRI mit H2</v>
      </c>
      <c r="J10" s="38" t="str">
        <f t="shared" si="0"/>
        <v>DRI mit Erdgas</v>
      </c>
      <c r="K10" s="38" t="str">
        <f>H10</f>
        <v>BOF</v>
      </c>
      <c r="L10" s="38" t="str">
        <f t="shared" ref="L10:M10" si="1">I10</f>
        <v>DRI mit H2</v>
      </c>
      <c r="M10" s="38" t="str">
        <f t="shared" si="1"/>
        <v>DRI mit Erdgas</v>
      </c>
      <c r="N10" s="38" t="str">
        <f>K10</f>
        <v>BOF</v>
      </c>
      <c r="O10" s="38" t="str">
        <f t="shared" ref="O10:P10" si="2">L10</f>
        <v>DRI mit H2</v>
      </c>
      <c r="P10" s="38" t="str">
        <f t="shared" si="2"/>
        <v>DRI mit Erdgas</v>
      </c>
    </row>
    <row r="11" spans="3:16" x14ac:dyDescent="0.25">
      <c r="C11" s="9" t="s">
        <v>88</v>
      </c>
      <c r="D11" s="61" t="s">
        <v>95</v>
      </c>
      <c r="E11" s="63">
        <f>'Gesamtenergie 2019'!$E7*'Energie pro Energieträger'!D$45</f>
        <v>492.65865160038788</v>
      </c>
      <c r="F11" s="65">
        <f>'Gesamtenergie 2019'!$E7*'Energie pro Energieträger'!E$45</f>
        <v>2183.0145530259742</v>
      </c>
      <c r="G11" s="27"/>
      <c r="H11" s="66" t="e">
        <f>'Gesamtenergie 2019'!$E7*'Energie pro Energieträger'!D$46</f>
        <v>#VALUE!</v>
      </c>
      <c r="I11" s="65">
        <f>'Gesamtenergie 2019'!$E7*'Energie pro Energieträger'!E$46</f>
        <v>7128.0940769230756</v>
      </c>
      <c r="J11" s="27"/>
      <c r="K11" s="66">
        <f>'Gesamtenergie 2019'!$E7*'Energie pro Energieträger'!D$47</f>
        <v>0</v>
      </c>
      <c r="L11" s="65">
        <f>'Gesamtenergie 2019'!$E7*'Energie pro Energieträger'!E$47</f>
        <v>8638.2834999999995</v>
      </c>
      <c r="M11" s="27"/>
      <c r="N11" s="66" t="e">
        <f>'Gesamtenergie 2019'!$E7*'Energie pro Energieträger'!D$48</f>
        <v>#VALUE!</v>
      </c>
      <c r="O11" s="65">
        <f>'Gesamtenergie 2019'!$E7*'Energie pro Energieträger'!E$48</f>
        <v>0</v>
      </c>
      <c r="P11" s="27"/>
    </row>
    <row r="12" spans="3:16" x14ac:dyDescent="0.25">
      <c r="C12" s="9" t="s">
        <v>88</v>
      </c>
      <c r="D12" s="61" t="s">
        <v>87</v>
      </c>
      <c r="E12" s="63">
        <f>'Gesamtenergie 2019'!$E8*'Energie pro Energieträger'!D$45</f>
        <v>492.65865160038788</v>
      </c>
      <c r="F12" s="65">
        <f>'Gesamtenergie 2019'!$E8*'Energie pro Energieträger'!E$45</f>
        <v>2183.0145530259742</v>
      </c>
      <c r="G12" s="27"/>
      <c r="H12" s="66" t="e">
        <f>'Gesamtenergie 2019'!$E8*'Energie pro Energieträger'!D$46</f>
        <v>#VALUE!</v>
      </c>
      <c r="I12" s="65">
        <f>'Gesamtenergie 2019'!$E8*'Energie pro Energieträger'!E$46</f>
        <v>7128.0940769230756</v>
      </c>
      <c r="J12" s="27"/>
      <c r="K12" s="66">
        <f>'Gesamtenergie 2019'!$E8*'Energie pro Energieträger'!D$47</f>
        <v>0</v>
      </c>
      <c r="L12" s="65">
        <f>'Gesamtenergie 2019'!$E8*'Energie pro Energieträger'!E$47</f>
        <v>8638.2834999999995</v>
      </c>
      <c r="M12" s="27"/>
      <c r="N12" s="66" t="e">
        <f>'Gesamtenergie 2019'!$E8*'Energie pro Energieträger'!D$48</f>
        <v>#VALUE!</v>
      </c>
      <c r="O12" s="65">
        <f>'Gesamtenergie 2019'!$E8*'Energie pro Energieträger'!E$48</f>
        <v>0</v>
      </c>
      <c r="P12" s="27"/>
    </row>
    <row r="13" spans="3:16" x14ac:dyDescent="0.25">
      <c r="C13" s="9" t="s">
        <v>92</v>
      </c>
      <c r="D13" s="61" t="s">
        <v>91</v>
      </c>
      <c r="E13" s="63">
        <f>'Gesamtenergie 2019'!$E9*'Energie pro Energieträger'!D$45</f>
        <v>711.63256062075652</v>
      </c>
      <c r="F13" s="65">
        <f>'Gesamtenergie 2019'!$E9*'Energie pro Energieträger'!E$45</f>
        <v>3153.307530875049</v>
      </c>
      <c r="G13" s="27"/>
      <c r="H13" s="66" t="e">
        <f>'Gesamtenergie 2019'!$E9*'Energie pro Energieträger'!D$46</f>
        <v>#VALUE!</v>
      </c>
      <c r="I13" s="65">
        <f>'Gesamtenergie 2019'!$E9*'Energie pro Energieträger'!E$46</f>
        <v>10296.345804195804</v>
      </c>
      <c r="J13" s="27"/>
      <c r="K13" s="66">
        <f>'Gesamtenergie 2019'!$E9*'Energie pro Energieträger'!D$47</f>
        <v>0</v>
      </c>
      <c r="L13" s="65">
        <f>'Gesamtenergie 2019'!$E9*'Energie pro Energieträger'!E$47</f>
        <v>12477.775</v>
      </c>
      <c r="M13" s="27"/>
      <c r="N13" s="66" t="e">
        <f>'Gesamtenergie 2019'!$E9*'Energie pro Energieträger'!D$48</f>
        <v>#VALUE!</v>
      </c>
      <c r="O13" s="65">
        <f>'Gesamtenergie 2019'!$E9*'Energie pro Energieträger'!E$48</f>
        <v>0</v>
      </c>
      <c r="P13" s="27"/>
    </row>
    <row r="14" spans="3:16" x14ac:dyDescent="0.25">
      <c r="C14" s="9" t="s">
        <v>90</v>
      </c>
      <c r="D14" s="61" t="s">
        <v>89</v>
      </c>
      <c r="E14" s="63">
        <f>'Gesamtenergie 2019'!$E10*'Energie pro Energieträger'!D$45</f>
        <v>337.27466129970895</v>
      </c>
      <c r="F14" s="65">
        <f>'Gesamtenergie 2019'!$E10*'Energie pro Energieträger'!E$45</f>
        <v>1494.4941930734406</v>
      </c>
      <c r="G14" s="27"/>
      <c r="H14" s="66" t="e">
        <f>'Gesamtenergie 2019'!$E10*'Energie pro Energieträger'!D$46</f>
        <v>#VALUE!</v>
      </c>
      <c r="I14" s="65">
        <f>'Gesamtenergie 2019'!$E10*'Energie pro Energieträger'!E$46</f>
        <v>4879.9011398601388</v>
      </c>
      <c r="J14" s="27"/>
      <c r="K14" s="66">
        <f>'Gesamtenergie 2019'!$E10*'Energie pro Energieträger'!D$47</f>
        <v>0</v>
      </c>
      <c r="L14" s="65">
        <f>'Gesamtenergie 2019'!$E10*'Energie pro Energieträger'!E$47</f>
        <v>5913.7784999999994</v>
      </c>
      <c r="M14" s="27"/>
      <c r="N14" s="66" t="e">
        <f>'Gesamtenergie 2019'!$E10*'Energie pro Energieträger'!D$48</f>
        <v>#VALUE!</v>
      </c>
      <c r="O14" s="65">
        <f>'Gesamtenergie 2019'!$E10*'Energie pro Energieträger'!E$48</f>
        <v>0</v>
      </c>
      <c r="P14" s="27"/>
    </row>
    <row r="15" spans="3:16" x14ac:dyDescent="0.25">
      <c r="C15" s="9" t="s">
        <v>94</v>
      </c>
      <c r="D15" s="61" t="s">
        <v>93</v>
      </c>
      <c r="E15" s="63">
        <f>'Gesamtenergie 2019'!$E11*'Energie pro Energieträger'!D$45</f>
        <v>339.49443258971866</v>
      </c>
      <c r="F15" s="65">
        <f>'Gesamtenergie 2019'!$E11*'Energie pro Energieträger'!E$45</f>
        <v>1504.3301982156197</v>
      </c>
      <c r="G15" s="27"/>
      <c r="H15" s="66" t="e">
        <f>'Gesamtenergie 2019'!$E11*'Energie pro Energieträger'!D$46</f>
        <v>#VALUE!</v>
      </c>
      <c r="I15" s="65">
        <f>'Gesamtenergie 2019'!$E11*'Energie pro Energieträger'!E$46</f>
        <v>4912.0181818181809</v>
      </c>
      <c r="J15" s="27"/>
      <c r="K15" s="66">
        <f>'Gesamtenergie 2019'!$E11*'Energie pro Energieträger'!D$47</f>
        <v>0</v>
      </c>
      <c r="L15" s="65">
        <f>'Gesamtenergie 2019'!$E11*'Energie pro Energieträger'!E$47</f>
        <v>5952.7</v>
      </c>
      <c r="M15" s="27"/>
      <c r="N15" s="66" t="e">
        <f>'Gesamtenergie 2019'!$E11*'Energie pro Energieträger'!D$48</f>
        <v>#VALUE!</v>
      </c>
      <c r="O15" s="65">
        <f>'Gesamtenergie 2019'!$E11*'Energie pro Energieträger'!E$48</f>
        <v>0</v>
      </c>
      <c r="P15" s="27"/>
    </row>
    <row r="16" spans="3:16" x14ac:dyDescent="0.25">
      <c r="C16" s="9" t="s">
        <v>84</v>
      </c>
      <c r="D16" s="61" t="s">
        <v>83</v>
      </c>
      <c r="E16" s="63">
        <f>'Gesamtenergie 2019'!$E12*'Energie pro Energieträger'!D$45</f>
        <v>489.65543161978655</v>
      </c>
      <c r="F16" s="65">
        <f>'Gesamtenergie 2019'!$E12*'Energie pro Energieträger'!E$45</f>
        <v>2169.7070166571439</v>
      </c>
      <c r="G16" s="27"/>
      <c r="H16" s="66" t="e">
        <f>'Gesamtenergie 2019'!$E12*'Energie pro Energieträger'!D$46</f>
        <v>#VALUE!</v>
      </c>
      <c r="I16" s="65">
        <f>'Gesamtenergie 2019'!$E12*'Energie pro Energieträger'!E$46</f>
        <v>7084.6416083916074</v>
      </c>
      <c r="J16" s="27"/>
      <c r="K16" s="66">
        <f>'Gesamtenergie 2019'!$E12*'Energie pro Energieträger'!D$47</f>
        <v>0</v>
      </c>
      <c r="L16" s="65">
        <f>'Gesamtenergie 2019'!$E12*'Energie pro Energieträger'!E$47</f>
        <v>8585.625</v>
      </c>
      <c r="M16" s="27"/>
      <c r="N16" s="66" t="e">
        <f>'Gesamtenergie 2019'!$E12*'Energie pro Energieträger'!D$48</f>
        <v>#VALUE!</v>
      </c>
      <c r="O16" s="65">
        <f>'Gesamtenergie 2019'!$E12*'Energie pro Energieträger'!E$48</f>
        <v>0</v>
      </c>
      <c r="P16" s="27"/>
    </row>
    <row r="17" spans="3:16" x14ac:dyDescent="0.25">
      <c r="C17" s="9" t="s">
        <v>84</v>
      </c>
      <c r="D17" s="61" t="s">
        <v>85</v>
      </c>
      <c r="E17" s="63">
        <f>'Gesamtenergie 2019'!$E13*'Energie pro Energieträger'!D$45</f>
        <v>894.43725509214346</v>
      </c>
      <c r="F17" s="65">
        <f>'Gesamtenergie 2019'!$E13*'Energie pro Energieträger'!E$45</f>
        <v>3963.3314837603825</v>
      </c>
      <c r="G17" s="27"/>
      <c r="H17" s="66" t="e">
        <f>'Gesamtenergie 2019'!$E13*'Energie pro Energieträger'!D$46</f>
        <v>#VALUE!</v>
      </c>
      <c r="I17" s="65">
        <f>'Gesamtenergie 2019'!$E13*'Energie pro Energieträger'!E$46</f>
        <v>12941.27867132867</v>
      </c>
      <c r="J17" s="27"/>
      <c r="K17" s="66">
        <f>'Gesamtenergie 2019'!$E13*'Energie pro Energieträger'!D$47</f>
        <v>0</v>
      </c>
      <c r="L17" s="65">
        <f>'Gesamtenergie 2019'!$E13*'Energie pro Energieträger'!E$47</f>
        <v>15683.074999999999</v>
      </c>
      <c r="M17" s="27"/>
      <c r="N17" s="66" t="e">
        <f>'Gesamtenergie 2019'!$E13*'Energie pro Energieträger'!D$48</f>
        <v>#VALUE!</v>
      </c>
      <c r="O17" s="65">
        <f>'Gesamtenergie 2019'!$E13*'Energie pro Energieträger'!E$48</f>
        <v>0</v>
      </c>
      <c r="P17" s="27"/>
    </row>
    <row r="18" spans="3:16" x14ac:dyDescent="0.25">
      <c r="C18" s="9" t="s">
        <v>62</v>
      </c>
      <c r="D18" s="61" t="s">
        <v>77</v>
      </c>
      <c r="E18" s="63">
        <f>'Gesamtenergie 2019'!$E14*'Energie pro Energieträger'!D$45</f>
        <v>430.89677982541218</v>
      </c>
      <c r="F18" s="65">
        <f>'Gesamtenergie 2019'!$E14*'Energie pro Energieträger'!E$45</f>
        <v>1909.3421746582865</v>
      </c>
      <c r="G18" s="27"/>
      <c r="H18" s="66" t="e">
        <f>'Gesamtenergie 2019'!$E14*'Energie pro Energieträger'!D$46</f>
        <v>#VALUE!</v>
      </c>
      <c r="I18" s="65">
        <f>'Gesamtenergie 2019'!$E14*'Energie pro Energieträger'!E$46</f>
        <v>6234.4846153846147</v>
      </c>
      <c r="J18" s="27"/>
      <c r="K18" s="66">
        <f>'Gesamtenergie 2019'!$E14*'Energie pro Energieträger'!D$47</f>
        <v>0</v>
      </c>
      <c r="L18" s="65">
        <f>'Gesamtenergie 2019'!$E14*'Energie pro Energieträger'!E$47</f>
        <v>7555.3499999999995</v>
      </c>
      <c r="M18" s="27"/>
      <c r="N18" s="66" t="e">
        <f>'Gesamtenergie 2019'!$E14*'Energie pro Energieträger'!D$48</f>
        <v>#VALUE!</v>
      </c>
      <c r="O18" s="65">
        <f>'Gesamtenergie 2019'!$E14*'Energie pro Energieträger'!E$48</f>
        <v>0</v>
      </c>
      <c r="P18" s="27"/>
    </row>
    <row r="19" spans="3:16" x14ac:dyDescent="0.25">
      <c r="C19" s="9" t="s">
        <v>62</v>
      </c>
      <c r="D19" s="61" t="s">
        <v>71</v>
      </c>
      <c r="E19" s="63">
        <f>'Gesamtenergie 2019'!$E15*'Energie pro Energieträger'!D$45</f>
        <v>363.25904287099894</v>
      </c>
      <c r="F19" s="65">
        <f>'Gesamtenergie 2019'!$E15*'Energie pro Energieträger'!E$45</f>
        <v>1609.6333120907129</v>
      </c>
      <c r="G19" s="27"/>
      <c r="H19" s="66" t="e">
        <f>'Gesamtenergie 2019'!$E15*'Energie pro Energieträger'!D$46</f>
        <v>#VALUE!</v>
      </c>
      <c r="I19" s="65">
        <f>'Gesamtenergie 2019'!$E15*'Energie pro Energieträger'!E$46</f>
        <v>5255.8594545454534</v>
      </c>
      <c r="J19" s="27"/>
      <c r="K19" s="66">
        <f>'Gesamtenergie 2019'!$E15*'Energie pro Energieträger'!D$47</f>
        <v>0</v>
      </c>
      <c r="L19" s="65">
        <f>'Gesamtenergie 2019'!$E15*'Energie pro Energieträger'!E$47</f>
        <v>6369.3889999999992</v>
      </c>
      <c r="M19" s="27"/>
      <c r="N19" s="66" t="e">
        <f>'Gesamtenergie 2019'!$E15*'Energie pro Energieträger'!D$48</f>
        <v>#VALUE!</v>
      </c>
      <c r="O19" s="65">
        <f>'Gesamtenergie 2019'!$E15*'Energie pro Energieträger'!E$48</f>
        <v>0</v>
      </c>
      <c r="P19" s="27"/>
    </row>
    <row r="20" spans="3:16" x14ac:dyDescent="0.25">
      <c r="C20" s="9" t="s">
        <v>62</v>
      </c>
      <c r="D20" s="61" t="s">
        <v>86</v>
      </c>
      <c r="E20" s="63">
        <f>'Gesamtenergie 2019'!$E16*'Energie pro Energieträger'!D$45</f>
        <v>280.73578079534428</v>
      </c>
      <c r="F20" s="65">
        <f>'Gesamtenergie 2019'!$E16*'Energie pro Energieträger'!E$45</f>
        <v>1243.9653562167623</v>
      </c>
      <c r="G20" s="27"/>
      <c r="H20" s="66" t="e">
        <f>'Gesamtenergie 2019'!$E16*'Energie pro Energieträger'!D$46</f>
        <v>#VALUE!</v>
      </c>
      <c r="I20" s="65">
        <f>'Gesamtenergie 2019'!$E16*'Energie pro Energieträger'!E$46</f>
        <v>4061.8611888111877</v>
      </c>
      <c r="J20" s="27"/>
      <c r="K20" s="66">
        <f>'Gesamtenergie 2019'!$E16*'Energie pro Energieträger'!D$47</f>
        <v>0</v>
      </c>
      <c r="L20" s="65">
        <f>'Gesamtenergie 2019'!$E16*'Energie pro Energieträger'!E$47</f>
        <v>4922.4249999999993</v>
      </c>
      <c r="M20" s="27"/>
      <c r="N20" s="66" t="e">
        <f>'Gesamtenergie 2019'!$E16*'Energie pro Energieträger'!D$48</f>
        <v>#VALUE!</v>
      </c>
      <c r="O20" s="65">
        <f>'Gesamtenergie 2019'!$E16*'Energie pro Energieträger'!E$48</f>
        <v>0</v>
      </c>
      <c r="P20" s="27"/>
    </row>
    <row r="21" spans="3:16" x14ac:dyDescent="0.25">
      <c r="C21" s="9" t="s">
        <v>62</v>
      </c>
      <c r="D21" s="61" t="s">
        <v>82</v>
      </c>
      <c r="E21" s="63">
        <f>'Gesamtenergie 2019'!$E17*'Energie pro Energieträger'!D$45</f>
        <v>652.87390882638215</v>
      </c>
      <c r="F21" s="65">
        <f>'Gesamtenergie 2019'!$E17*'Energie pro Energieträger'!E$45</f>
        <v>2892.9426888761918</v>
      </c>
      <c r="G21" s="27"/>
      <c r="H21" s="66" t="e">
        <f>'Gesamtenergie 2019'!$E17*'Energie pro Energieträger'!D$46</f>
        <v>#VALUE!</v>
      </c>
      <c r="I21" s="65">
        <f>'Gesamtenergie 2019'!$E17*'Energie pro Energieträger'!E$46</f>
        <v>9446.1888111888111</v>
      </c>
      <c r="J21" s="27"/>
      <c r="K21" s="66">
        <f>'Gesamtenergie 2019'!$E17*'Energie pro Energieträger'!D$47</f>
        <v>0</v>
      </c>
      <c r="L21" s="65">
        <f>'Gesamtenergie 2019'!$E17*'Energie pro Energieträger'!E$47</f>
        <v>11447.5</v>
      </c>
      <c r="M21" s="27"/>
      <c r="N21" s="66" t="e">
        <f>'Gesamtenergie 2019'!$E17*'Energie pro Energieträger'!D$48</f>
        <v>#VALUE!</v>
      </c>
      <c r="O21" s="65">
        <f>'Gesamtenergie 2019'!$E17*'Energie pro Energieträger'!E$48</f>
        <v>0</v>
      </c>
      <c r="P21" s="27"/>
    </row>
    <row r="22" spans="3:16" x14ac:dyDescent="0.25">
      <c r="C22" s="9" t="s">
        <v>62</v>
      </c>
      <c r="D22" s="61" t="s">
        <v>81</v>
      </c>
      <c r="E22" s="63">
        <f>'Gesamtenergie 2019'!$E18*'Energie pro Energieträger'!D$45</f>
        <v>783.44869059165853</v>
      </c>
      <c r="F22" s="65">
        <f>'Gesamtenergie 2019'!$E18*'Energie pro Energieträger'!E$45</f>
        <v>3471.5312266514302</v>
      </c>
      <c r="G22" s="27"/>
      <c r="H22" s="66" t="e">
        <f>'Gesamtenergie 2019'!$E18*'Energie pro Energieträger'!D$46</f>
        <v>#VALUE!</v>
      </c>
      <c r="I22" s="65">
        <f>'Gesamtenergie 2019'!$E18*'Energie pro Energieträger'!E$46</f>
        <v>11335.426573426572</v>
      </c>
      <c r="J22" s="27"/>
      <c r="K22" s="66">
        <f>'Gesamtenergie 2019'!$E18*'Energie pro Energieträger'!D$47</f>
        <v>0</v>
      </c>
      <c r="L22" s="65">
        <f>'Gesamtenergie 2019'!$E18*'Energie pro Energieträger'!E$47</f>
        <v>13737</v>
      </c>
      <c r="M22" s="27"/>
      <c r="N22" s="66" t="e">
        <f>'Gesamtenergie 2019'!$E18*'Energie pro Energieträger'!D$48</f>
        <v>#VALUE!</v>
      </c>
      <c r="O22" s="65">
        <f>'Gesamtenergie 2019'!$E18*'Energie pro Energieträger'!E$48</f>
        <v>0</v>
      </c>
      <c r="P22" s="27"/>
    </row>
    <row r="23" spans="3:16" x14ac:dyDescent="0.25">
      <c r="C23" s="9" t="s">
        <v>62</v>
      </c>
      <c r="D23" s="61" t="s">
        <v>80</v>
      </c>
      <c r="E23" s="63">
        <f>'Gesamtenergie 2019'!$E19*'Energie pro Energieträger'!D$45</f>
        <v>600.64399612027148</v>
      </c>
      <c r="F23" s="65">
        <f>'Gesamtenergie 2019'!$E19*'Energie pro Energieträger'!E$45</f>
        <v>2661.5072737660962</v>
      </c>
      <c r="G23" s="27"/>
      <c r="H23" s="66" t="e">
        <f>'Gesamtenergie 2019'!$E19*'Energie pro Energieträger'!D$46</f>
        <v>#VALUE!</v>
      </c>
      <c r="I23" s="65">
        <f>'Gesamtenergie 2019'!$E19*'Energie pro Energieträger'!E$46</f>
        <v>8690.4937062937042</v>
      </c>
      <c r="J23" s="27"/>
      <c r="K23" s="66">
        <f>'Gesamtenergie 2019'!$E19*'Energie pro Energieträger'!D$47</f>
        <v>0</v>
      </c>
      <c r="L23" s="65">
        <f>'Gesamtenergie 2019'!$E19*'Energie pro Energieträger'!E$47</f>
        <v>10531.699999999999</v>
      </c>
      <c r="M23" s="27"/>
      <c r="N23" s="66" t="e">
        <f>'Gesamtenergie 2019'!$E19*'Energie pro Energieträger'!D$48</f>
        <v>#VALUE!</v>
      </c>
      <c r="O23" s="65">
        <f>'Gesamtenergie 2019'!$E19*'Energie pro Energieträger'!E$48</f>
        <v>0</v>
      </c>
      <c r="P23" s="27"/>
    </row>
    <row r="24" spans="3:16" x14ac:dyDescent="0.25">
      <c r="C24" s="9" t="s">
        <v>62</v>
      </c>
      <c r="D24" s="61" t="s">
        <v>79</v>
      </c>
      <c r="E24" s="63">
        <f>'Gesamtenergie 2019'!$E20*'Energie pro Energieträger'!D$45</f>
        <v>304.76154064015515</v>
      </c>
      <c r="F24" s="65">
        <f>'Gesamtenergie 2019'!$E20*'Energie pro Energieträger'!E$45</f>
        <v>1350.4256471674062</v>
      </c>
      <c r="G24" s="27"/>
      <c r="H24" s="66" t="e">
        <f>'Gesamtenergie 2019'!$E20*'Energie pro Energieträger'!D$46</f>
        <v>#VALUE!</v>
      </c>
      <c r="I24" s="65">
        <f>'Gesamtenergie 2019'!$E20*'Energie pro Energieträger'!E$46</f>
        <v>4409.4809370629364</v>
      </c>
      <c r="J24" s="27"/>
      <c r="K24" s="66">
        <f>'Gesamtenergie 2019'!$E20*'Energie pro Energieträger'!D$47</f>
        <v>0</v>
      </c>
      <c r="L24" s="65">
        <f>'Gesamtenergie 2019'!$E20*'Energie pro Energieträger'!E$47</f>
        <v>5343.6929999999993</v>
      </c>
      <c r="M24" s="27"/>
      <c r="N24" s="66" t="e">
        <f>'Gesamtenergie 2019'!$E20*'Energie pro Energieträger'!D$48</f>
        <v>#VALUE!</v>
      </c>
      <c r="O24" s="65">
        <f>'Gesamtenergie 2019'!$E20*'Energie pro Energieträger'!E$48</f>
        <v>0</v>
      </c>
      <c r="P24" s="27"/>
    </row>
    <row r="25" spans="3:16" x14ac:dyDescent="0.25">
      <c r="C25" s="9" t="s">
        <v>62</v>
      </c>
      <c r="D25" s="61" t="s">
        <v>78</v>
      </c>
      <c r="E25" s="63">
        <f>'Gesamtenergie 2019'!$E21*'Energie pro Energieträger'!D$45</f>
        <v>146.24375557710957</v>
      </c>
      <c r="F25" s="65">
        <f>'Gesamtenergie 2019'!$E21*'Energie pro Energieträger'!E$45</f>
        <v>648.01916230826691</v>
      </c>
      <c r="G25" s="27"/>
      <c r="H25" s="66" t="e">
        <f>'Gesamtenergie 2019'!$E21*'Energie pro Energieträger'!D$46</f>
        <v>#VALUE!</v>
      </c>
      <c r="I25" s="65">
        <f>'Gesamtenergie 2019'!$E21*'Energie pro Energieträger'!E$46</f>
        <v>2115.9462937062935</v>
      </c>
      <c r="J25" s="27"/>
      <c r="K25" s="66">
        <f>'Gesamtenergie 2019'!$E21*'Energie pro Energieträger'!D$47</f>
        <v>0</v>
      </c>
      <c r="L25" s="65">
        <f>'Gesamtenergie 2019'!$E21*'Energie pro Energieträger'!E$47</f>
        <v>2564.2399999999998</v>
      </c>
      <c r="M25" s="27"/>
      <c r="N25" s="66" t="e">
        <f>'Gesamtenergie 2019'!$E21*'Energie pro Energieträger'!D$48</f>
        <v>#VALUE!</v>
      </c>
      <c r="O25" s="65">
        <f>'Gesamtenergie 2019'!$E21*'Energie pro Energieträger'!E$48</f>
        <v>0</v>
      </c>
      <c r="P25" s="27"/>
    </row>
    <row r="26" spans="3:16" x14ac:dyDescent="0.25">
      <c r="C26" s="9" t="s">
        <v>62</v>
      </c>
      <c r="D26" s="61" t="s">
        <v>61</v>
      </c>
      <c r="E26" s="63">
        <f>'Gesamtenergie 2019'!$E22*'Energie pro Energieträger'!D$45</f>
        <v>783.44869059165853</v>
      </c>
      <c r="F26" s="65">
        <f>'Gesamtenergie 2019'!$E22*'Energie pro Energieträger'!E$45</f>
        <v>3471.5312266514302</v>
      </c>
      <c r="G26" s="27"/>
      <c r="H26" s="66" t="e">
        <f>'Gesamtenergie 2019'!$E22*'Energie pro Energieträger'!D$46</f>
        <v>#VALUE!</v>
      </c>
      <c r="I26" s="65">
        <f>'Gesamtenergie 2019'!$E22*'Energie pro Energieträger'!E$46</f>
        <v>11335.426573426572</v>
      </c>
      <c r="J26" s="27"/>
      <c r="K26" s="66">
        <f>'Gesamtenergie 2019'!$E22*'Energie pro Energieträger'!D$47</f>
        <v>0</v>
      </c>
      <c r="L26" s="65">
        <f>'Gesamtenergie 2019'!$E22*'Energie pro Energieträger'!E$47</f>
        <v>13737</v>
      </c>
      <c r="M26" s="27"/>
      <c r="N26" s="66" t="e">
        <f>'Gesamtenergie 2019'!$E22*'Energie pro Energieträger'!D$48</f>
        <v>#VALUE!</v>
      </c>
      <c r="O26" s="65">
        <f>'Gesamtenergie 2019'!$E22*'Energie pro Energieträger'!E$48</f>
        <v>0</v>
      </c>
      <c r="P26" s="27"/>
    </row>
    <row r="27" spans="3:16" x14ac:dyDescent="0.25">
      <c r="C27" s="9" t="s">
        <v>70</v>
      </c>
      <c r="D27" s="61" t="s">
        <v>69</v>
      </c>
      <c r="E27" s="63">
        <f>'Gesamtenergie 2019'!$E23*'Energie pro Energieträger'!D$45</f>
        <v>208.91965082444227</v>
      </c>
      <c r="F27" s="65">
        <f>'Gesamtenergie 2019'!$E23*'Energie pro Energieträger'!E$45</f>
        <v>925.74166044038134</v>
      </c>
      <c r="G27" s="27"/>
      <c r="H27" s="66" t="e">
        <f>'Gesamtenergie 2019'!$E23*'Energie pro Energieträger'!D$46</f>
        <v>#VALUE!</v>
      </c>
      <c r="I27" s="65">
        <f>'Gesamtenergie 2019'!$E23*'Energie pro Energieträger'!E$46</f>
        <v>3022.7804195804192</v>
      </c>
      <c r="J27" s="27"/>
      <c r="K27" s="66">
        <f>'Gesamtenergie 2019'!$E23*'Energie pro Energieträger'!D$47</f>
        <v>0</v>
      </c>
      <c r="L27" s="65">
        <f>'Gesamtenergie 2019'!$E23*'Energie pro Energieträger'!E$47</f>
        <v>3663.2</v>
      </c>
      <c r="M27" s="27"/>
      <c r="N27" s="66" t="e">
        <f>'Gesamtenergie 2019'!$E23*'Energie pro Energieträger'!D$48</f>
        <v>#VALUE!</v>
      </c>
      <c r="O27" s="65">
        <f>'Gesamtenergie 2019'!$E23*'Energie pro Energieträger'!E$48</f>
        <v>0</v>
      </c>
      <c r="P27" s="27"/>
    </row>
    <row r="28" spans="3:16" x14ac:dyDescent="0.25">
      <c r="C28" s="9" t="s">
        <v>73</v>
      </c>
      <c r="D28" s="61" t="s">
        <v>72</v>
      </c>
      <c r="E28" s="63">
        <f>'Gesamtenergie 2019'!$E24*'Energie pro Energieträger'!D$45</f>
        <v>1109.8856450048495</v>
      </c>
      <c r="F28" s="65">
        <f>'Gesamtenergie 2019'!$E24*'Energie pro Energieträger'!E$45</f>
        <v>4918.0025710895261</v>
      </c>
      <c r="G28" s="27"/>
      <c r="H28" s="66" t="e">
        <f>'Gesamtenergie 2019'!$E24*'Energie pro Energieträger'!D$46</f>
        <v>#VALUE!</v>
      </c>
      <c r="I28" s="65">
        <f>'Gesamtenergie 2019'!$E24*'Energie pro Energieträger'!E$46</f>
        <v>16058.520979020977</v>
      </c>
      <c r="J28" s="27"/>
      <c r="K28" s="66">
        <f>'Gesamtenergie 2019'!$E24*'Energie pro Energieträger'!D$47</f>
        <v>0</v>
      </c>
      <c r="L28" s="65">
        <f>'Gesamtenergie 2019'!$E24*'Energie pro Energieträger'!E$47</f>
        <v>19460.75</v>
      </c>
      <c r="M28" s="27"/>
      <c r="N28" s="66" t="e">
        <f>'Gesamtenergie 2019'!$E24*'Energie pro Energieträger'!D$48</f>
        <v>#VALUE!</v>
      </c>
      <c r="O28" s="65">
        <f>'Gesamtenergie 2019'!$E24*'Energie pro Energieträger'!E$48</f>
        <v>0</v>
      </c>
      <c r="P28" s="27"/>
    </row>
    <row r="29" spans="3:16" x14ac:dyDescent="0.25">
      <c r="C29" s="9" t="s">
        <v>64</v>
      </c>
      <c r="D29" s="61" t="s">
        <v>63</v>
      </c>
      <c r="E29" s="63">
        <f>'Gesamtenergie 2019'!$E25*'Energie pro Energieträger'!D$45</f>
        <v>889.86713773035876</v>
      </c>
      <c r="F29" s="65">
        <f>'Gesamtenergie 2019'!$E25*'Energie pro Energieträger'!E$45</f>
        <v>3943.0808849382493</v>
      </c>
      <c r="G29" s="27"/>
      <c r="H29" s="66" t="e">
        <f>'Gesamtenergie 2019'!$E25*'Energie pro Energieträger'!D$46</f>
        <v>#VALUE!</v>
      </c>
      <c r="I29" s="65">
        <f>'Gesamtenergie 2019'!$E25*'Energie pro Energieträger'!E$46</f>
        <v>12875.155349650347</v>
      </c>
      <c r="J29" s="27"/>
      <c r="K29" s="66">
        <f>'Gesamtenergie 2019'!$E25*'Energie pro Energieträger'!D$47</f>
        <v>0</v>
      </c>
      <c r="L29" s="65">
        <f>'Gesamtenergie 2019'!$E25*'Energie pro Energieträger'!E$47</f>
        <v>15602.942499999999</v>
      </c>
      <c r="M29" s="27"/>
      <c r="N29" s="66" t="e">
        <f>'Gesamtenergie 2019'!$E25*'Energie pro Energieträger'!D$48</f>
        <v>#VALUE!</v>
      </c>
      <c r="O29" s="65">
        <f>'Gesamtenergie 2019'!$E25*'Energie pro Energieträger'!E$48</f>
        <v>0</v>
      </c>
      <c r="P29" s="27"/>
    </row>
    <row r="30" spans="3:16" x14ac:dyDescent="0.25">
      <c r="C30" s="9" t="s">
        <v>58</v>
      </c>
      <c r="D30" s="61" t="s">
        <v>57</v>
      </c>
      <c r="E30" s="63">
        <f>'Gesamtenergie 2019'!$E26*'Energie pro Energieträger'!D$45</f>
        <v>355.81628031037826</v>
      </c>
      <c r="F30" s="65">
        <f>'Gesamtenergie 2019'!$E26*'Energie pro Energieträger'!E$45</f>
        <v>1576.6537654375245</v>
      </c>
      <c r="G30" s="27"/>
      <c r="H30" s="66" t="e">
        <f>'Gesamtenergie 2019'!$E26*'Energie pro Energieträger'!D$46</f>
        <v>#VALUE!</v>
      </c>
      <c r="I30" s="65">
        <f>'Gesamtenergie 2019'!$E26*'Energie pro Energieträger'!E$46</f>
        <v>5148.1729020979019</v>
      </c>
      <c r="J30" s="27"/>
      <c r="K30" s="66">
        <f>'Gesamtenergie 2019'!$E26*'Energie pro Energieträger'!D$47</f>
        <v>0</v>
      </c>
      <c r="L30" s="65">
        <f>'Gesamtenergie 2019'!$E26*'Energie pro Energieträger'!E$47</f>
        <v>6238.8874999999998</v>
      </c>
      <c r="M30" s="27"/>
      <c r="N30" s="66" t="e">
        <f>'Gesamtenergie 2019'!$E26*'Energie pro Energieträger'!D$48</f>
        <v>#VALUE!</v>
      </c>
      <c r="O30" s="65">
        <f>'Gesamtenergie 2019'!$E26*'Energie pro Energieträger'!E$48</f>
        <v>0</v>
      </c>
      <c r="P30" s="27"/>
    </row>
    <row r="31" spans="3:16" x14ac:dyDescent="0.25">
      <c r="C31" s="9" t="s">
        <v>58</v>
      </c>
      <c r="D31" s="61" t="s">
        <v>75</v>
      </c>
      <c r="E31" s="63">
        <f>'Gesamtenergie 2019'!$E27*'Energie pro Energieträger'!D$45</f>
        <v>355.81628031037826</v>
      </c>
      <c r="F31" s="65">
        <f>'Gesamtenergie 2019'!$E27*'Energie pro Energieträger'!E$45</f>
        <v>1576.6537654375245</v>
      </c>
      <c r="G31" s="27"/>
      <c r="H31" s="66" t="e">
        <f>'Gesamtenergie 2019'!$E27*'Energie pro Energieträger'!D$46</f>
        <v>#VALUE!</v>
      </c>
      <c r="I31" s="65">
        <f>'Gesamtenergie 2019'!$E27*'Energie pro Energieträger'!E$46</f>
        <v>5148.1729020979019</v>
      </c>
      <c r="J31" s="27"/>
      <c r="K31" s="66">
        <f>'Gesamtenergie 2019'!$E27*'Energie pro Energieträger'!D$47</f>
        <v>0</v>
      </c>
      <c r="L31" s="65">
        <f>'Gesamtenergie 2019'!$E27*'Energie pro Energieträger'!E$47</f>
        <v>6238.8874999999998</v>
      </c>
      <c r="M31" s="27"/>
      <c r="N31" s="66" t="e">
        <f>'Gesamtenergie 2019'!$E27*'Energie pro Energieträger'!D$48</f>
        <v>#VALUE!</v>
      </c>
      <c r="O31" s="65">
        <f>'Gesamtenergie 2019'!$E27*'Energie pro Energieträger'!E$48</f>
        <v>0</v>
      </c>
      <c r="P31" s="27"/>
    </row>
    <row r="32" spans="3:16" x14ac:dyDescent="0.25">
      <c r="C32" s="9" t="s">
        <v>68</v>
      </c>
      <c r="D32" s="61" t="s">
        <v>67</v>
      </c>
      <c r="E32" s="63">
        <f>'Gesamtenergie 2019'!$E28*'Energie pro Energieträger'!D$45</f>
        <v>267.67830261881664</v>
      </c>
      <c r="F32" s="65">
        <f>'Gesamtenergie 2019'!$E28*'Energie pro Energieträger'!E$45</f>
        <v>1186.1065024392385</v>
      </c>
      <c r="G32" s="27"/>
      <c r="H32" s="66" t="e">
        <f>'Gesamtenergie 2019'!$E28*'Energie pro Energieträger'!D$46</f>
        <v>#VALUE!</v>
      </c>
      <c r="I32" s="65">
        <f>'Gesamtenergie 2019'!$E28*'Energie pro Energieträger'!E$46</f>
        <v>3872.9374125874119</v>
      </c>
      <c r="J32" s="27"/>
      <c r="K32" s="66">
        <f>'Gesamtenergie 2019'!$E28*'Energie pro Energieträger'!D$47</f>
        <v>0</v>
      </c>
      <c r="L32" s="65">
        <f>'Gesamtenergie 2019'!$E28*'Energie pro Energieträger'!E$47</f>
        <v>4693.4749999999995</v>
      </c>
      <c r="M32" s="27"/>
      <c r="N32" s="66" t="e">
        <f>'Gesamtenergie 2019'!$E28*'Energie pro Energieträger'!D$48</f>
        <v>#VALUE!</v>
      </c>
      <c r="O32" s="65">
        <f>'Gesamtenergie 2019'!$E28*'Energie pro Energieträger'!E$48</f>
        <v>0</v>
      </c>
      <c r="P32" s="27"/>
    </row>
    <row r="33" spans="3:16" x14ac:dyDescent="0.25">
      <c r="C33" s="9" t="s">
        <v>66</v>
      </c>
      <c r="D33" s="61" t="s">
        <v>65</v>
      </c>
      <c r="E33" s="63">
        <f>'Gesamtenergie 2019'!$E29*'Energie pro Energieträger'!D$45</f>
        <v>587.58651794374384</v>
      </c>
      <c r="F33" s="65">
        <f>'Gesamtenergie 2019'!$E29*'Energie pro Energieträger'!E$45</f>
        <v>2603.6484199885726</v>
      </c>
      <c r="G33" s="27"/>
      <c r="H33" s="66" t="e">
        <f>'Gesamtenergie 2019'!$E29*'Energie pro Energieträger'!D$46</f>
        <v>#VALUE!</v>
      </c>
      <c r="I33" s="65">
        <f>'Gesamtenergie 2019'!$E29*'Energie pro Energieträger'!E$46</f>
        <v>8501.5699300699289</v>
      </c>
      <c r="J33" s="27"/>
      <c r="K33" s="66">
        <f>'Gesamtenergie 2019'!$E29*'Energie pro Energieträger'!D$47</f>
        <v>0</v>
      </c>
      <c r="L33" s="65">
        <f>'Gesamtenergie 2019'!$E29*'Energie pro Energieträger'!E$47</f>
        <v>10302.75</v>
      </c>
      <c r="M33" s="27"/>
      <c r="N33" s="66" t="e">
        <f>'Gesamtenergie 2019'!$E29*'Energie pro Energieträger'!D$48</f>
        <v>#VALUE!</v>
      </c>
      <c r="O33" s="65">
        <f>'Gesamtenergie 2019'!$E29*'Energie pro Energieträger'!E$48</f>
        <v>0</v>
      </c>
      <c r="P33" s="27"/>
    </row>
    <row r="34" spans="3:16" x14ac:dyDescent="0.25">
      <c r="C34" s="9" t="s">
        <v>56</v>
      </c>
      <c r="D34" s="61" t="s">
        <v>74</v>
      </c>
      <c r="E34" s="63">
        <f>'Gesamtenergie 2019'!$E30*'Energie pro Energieträger'!D$45</f>
        <v>310.11510669253147</v>
      </c>
      <c r="F34" s="65">
        <f>'Gesamtenergie 2019'!$E30*'Energie pro Energieträger'!E$45</f>
        <v>1374.1477772161911</v>
      </c>
      <c r="G34" s="27"/>
      <c r="H34" s="66" t="e">
        <f>'Gesamtenergie 2019'!$E30*'Energie pro Energieträger'!D$46</f>
        <v>#VALUE!</v>
      </c>
      <c r="I34" s="65">
        <f>'Gesamtenergie 2019'!$E30*'Energie pro Energieträger'!E$46</f>
        <v>4486.9396853146845</v>
      </c>
      <c r="J34" s="27"/>
      <c r="K34" s="66">
        <f>'Gesamtenergie 2019'!$E30*'Energie pro Energieträger'!D$47</f>
        <v>0</v>
      </c>
      <c r="L34" s="65">
        <f>'Gesamtenergie 2019'!$E30*'Energie pro Energieträger'!E$47</f>
        <v>5437.5625</v>
      </c>
      <c r="M34" s="27"/>
      <c r="N34" s="66" t="e">
        <f>'Gesamtenergie 2019'!$E30*'Energie pro Energieträger'!D$48</f>
        <v>#VALUE!</v>
      </c>
      <c r="O34" s="65">
        <f>'Gesamtenergie 2019'!$E30*'Energie pro Energieträger'!E$48</f>
        <v>0</v>
      </c>
      <c r="P34" s="27"/>
    </row>
    <row r="35" spans="3:16" x14ac:dyDescent="0.25">
      <c r="C35" s="9" t="s">
        <v>56</v>
      </c>
      <c r="D35" s="61" t="s">
        <v>55</v>
      </c>
      <c r="E35" s="63">
        <f>'Gesamtenergie 2019'!$E31*'Energie pro Energieträger'!D$45</f>
        <v>310.11510669253147</v>
      </c>
      <c r="F35" s="65">
        <f>'Gesamtenergie 2019'!$E31*'Energie pro Energieträger'!E$45</f>
        <v>1374.1477772161911</v>
      </c>
      <c r="G35" s="27"/>
      <c r="H35" s="66" t="e">
        <f>'Gesamtenergie 2019'!$E31*'Energie pro Energieträger'!D$46</f>
        <v>#VALUE!</v>
      </c>
      <c r="I35" s="65">
        <f>'Gesamtenergie 2019'!$E31*'Energie pro Energieträger'!E$46</f>
        <v>4486.9396853146845</v>
      </c>
      <c r="J35" s="27"/>
      <c r="K35" s="66">
        <f>'Gesamtenergie 2019'!$E31*'Energie pro Energieträger'!D$47</f>
        <v>0</v>
      </c>
      <c r="L35" s="65">
        <f>'Gesamtenergie 2019'!$E31*'Energie pro Energieträger'!E$47</f>
        <v>5437.5625</v>
      </c>
      <c r="M35" s="27"/>
      <c r="N35" s="66" t="e">
        <f>'Gesamtenergie 2019'!$E31*'Energie pro Energieträger'!D$48</f>
        <v>#VALUE!</v>
      </c>
      <c r="O35" s="65">
        <f>'Gesamtenergie 2019'!$E31*'Energie pro Energieträger'!E$48</f>
        <v>0</v>
      </c>
      <c r="P35" s="27"/>
    </row>
    <row r="36" spans="3:16" x14ac:dyDescent="0.25">
      <c r="C36" s="9" t="s">
        <v>53</v>
      </c>
      <c r="D36" s="61" t="s">
        <v>52</v>
      </c>
      <c r="E36" s="63">
        <f>'Gesamtenergie 2019'!$E32*'Energie pro Energieträger'!D$45</f>
        <v>300.32199806013574</v>
      </c>
      <c r="F36" s="65">
        <f>'Gesamtenergie 2019'!$E32*'Energie pro Energieträger'!E$45</f>
        <v>1330.7536368830481</v>
      </c>
      <c r="G36" s="27"/>
      <c r="H36" s="66" t="e">
        <f>'Gesamtenergie 2019'!$E32*'Energie pro Energieträger'!D$46</f>
        <v>#VALUE!</v>
      </c>
      <c r="I36" s="65">
        <f>'Gesamtenergie 2019'!$E32*'Energie pro Energieträger'!E$46</f>
        <v>4345.2468531468521</v>
      </c>
      <c r="J36" s="27"/>
      <c r="K36" s="66">
        <f>'Gesamtenergie 2019'!$E32*'Energie pro Energieträger'!D$47</f>
        <v>0</v>
      </c>
      <c r="L36" s="65">
        <f>'Gesamtenergie 2019'!$E32*'Energie pro Energieträger'!E$47</f>
        <v>5265.8499999999995</v>
      </c>
      <c r="M36" s="27"/>
      <c r="N36" s="66" t="e">
        <f>'Gesamtenergie 2019'!$E32*'Energie pro Energieträger'!D$48</f>
        <v>#VALUE!</v>
      </c>
      <c r="O36" s="65">
        <f>'Gesamtenergie 2019'!$E32*'Energie pro Energieträger'!E$48</f>
        <v>0</v>
      </c>
      <c r="P36" s="27"/>
    </row>
    <row r="37" spans="3:16" x14ac:dyDescent="0.25">
      <c r="C37" s="9" t="s">
        <v>53</v>
      </c>
      <c r="D37" s="61" t="s">
        <v>54</v>
      </c>
      <c r="E37" s="63">
        <f>'Gesamtenergie 2019'!$E33*'Energie pro Energieträger'!D$45</f>
        <v>195.86217264791463</v>
      </c>
      <c r="F37" s="65">
        <f>'Gesamtenergie 2019'!$E33*'Energie pro Energieträger'!E$45</f>
        <v>867.88280666285755</v>
      </c>
      <c r="G37" s="27"/>
      <c r="H37" s="66" t="e">
        <f>'Gesamtenergie 2019'!$E33*'Energie pro Energieträger'!D$46</f>
        <v>#VALUE!</v>
      </c>
      <c r="I37" s="65">
        <f>'Gesamtenergie 2019'!$E33*'Energie pro Energieträger'!E$46</f>
        <v>2833.856643356643</v>
      </c>
      <c r="J37" s="27"/>
      <c r="K37" s="66">
        <f>'Gesamtenergie 2019'!$E33*'Energie pro Energieträger'!D$47</f>
        <v>0</v>
      </c>
      <c r="L37" s="65">
        <f>'Gesamtenergie 2019'!$E33*'Energie pro Energieträger'!E$47</f>
        <v>3434.25</v>
      </c>
      <c r="M37" s="27"/>
      <c r="N37" s="66" t="e">
        <f>'Gesamtenergie 2019'!$E33*'Energie pro Energieträger'!D$48</f>
        <v>#VALUE!</v>
      </c>
      <c r="O37" s="65">
        <f>'Gesamtenergie 2019'!$E33*'Energie pro Energieträger'!E$48</f>
        <v>0</v>
      </c>
      <c r="P37" s="27"/>
    </row>
    <row r="38" spans="3:16" x14ac:dyDescent="0.25">
      <c r="C38" s="9" t="s">
        <v>60</v>
      </c>
      <c r="D38" s="61" t="s">
        <v>76</v>
      </c>
      <c r="E38" s="63">
        <f>'Gesamtenergie 2019'!$E34*'Energie pro Energieträger'!D$45</f>
        <v>494.22554898157125</v>
      </c>
      <c r="F38" s="65">
        <f>'Gesamtenergie 2019'!$E34*'Energie pro Energieträger'!E$45</f>
        <v>2189.9576154792771</v>
      </c>
      <c r="G38" s="27"/>
      <c r="H38" s="66" t="e">
        <f>'Gesamtenergie 2019'!$E34*'Energie pro Energieträger'!D$46</f>
        <v>#VALUE!</v>
      </c>
      <c r="I38" s="65">
        <f>'Gesamtenergie 2019'!$E34*'Energie pro Energieträger'!E$46</f>
        <v>7150.7649300699295</v>
      </c>
      <c r="J38" s="27"/>
      <c r="K38" s="66">
        <f>'Gesamtenergie 2019'!$E34*'Energie pro Energieträger'!D$47</f>
        <v>0</v>
      </c>
      <c r="L38" s="65">
        <f>'Gesamtenergie 2019'!$E34*'Energie pro Energieträger'!E$47</f>
        <v>8665.7574999999997</v>
      </c>
      <c r="M38" s="27"/>
      <c r="N38" s="66" t="e">
        <f>'Gesamtenergie 2019'!$E34*'Energie pro Energieträger'!D$48</f>
        <v>#VALUE!</v>
      </c>
      <c r="O38" s="65">
        <f>'Gesamtenergie 2019'!$E34*'Energie pro Energieträger'!E$48</f>
        <v>0</v>
      </c>
      <c r="P38" s="27"/>
    </row>
    <row r="39" spans="3:16" x14ac:dyDescent="0.25">
      <c r="C39" s="9" t="s">
        <v>60</v>
      </c>
      <c r="D39" s="61" t="s">
        <v>59</v>
      </c>
      <c r="E39" s="63">
        <f>'Gesamtenergie 2019'!$E35*'Energie pro Energieträger'!D$45</f>
        <v>365.60938894277393</v>
      </c>
      <c r="F39" s="65">
        <f>'Gesamtenergie 2019'!$E35*'Energie pro Energieträger'!E$45</f>
        <v>1620.0479057706673</v>
      </c>
      <c r="G39" s="27"/>
      <c r="H39" s="66" t="e">
        <f>'Gesamtenergie 2019'!$E35*'Energie pro Energieträger'!D$46</f>
        <v>#VALUE!</v>
      </c>
      <c r="I39" s="65">
        <f>'Gesamtenergie 2019'!$E35*'Energie pro Energieträger'!E$46</f>
        <v>5289.8657342657334</v>
      </c>
      <c r="J39" s="27"/>
      <c r="K39" s="66">
        <f>'Gesamtenergie 2019'!$E35*'Energie pro Energieträger'!D$47</f>
        <v>0</v>
      </c>
      <c r="L39" s="65">
        <f>'Gesamtenergie 2019'!$E35*'Energie pro Energieträger'!E$47</f>
        <v>6410.5999999999995</v>
      </c>
      <c r="M39" s="27"/>
      <c r="N39" s="66" t="e">
        <f>'Gesamtenergie 2019'!$E35*'Energie pro Energieträger'!D$48</f>
        <v>#VALUE!</v>
      </c>
      <c r="O39" s="65">
        <f>'Gesamtenergie 2019'!$E35*'Energie pro Energieträger'!E$48</f>
        <v>0</v>
      </c>
      <c r="P39" s="27"/>
    </row>
    <row r="43" spans="3:16" ht="21" x14ac:dyDescent="0.35">
      <c r="C43" s="91" t="s">
        <v>129</v>
      </c>
      <c r="D43" s="91"/>
      <c r="E43" s="91"/>
      <c r="F43" s="91"/>
      <c r="G43" s="91"/>
      <c r="H43" s="91"/>
      <c r="I43" s="91"/>
      <c r="J43" s="91"/>
      <c r="K43" s="91"/>
    </row>
    <row r="46" spans="3:16" x14ac:dyDescent="0.25">
      <c r="E46" s="102" t="s">
        <v>51</v>
      </c>
      <c r="F46" s="102"/>
      <c r="G46" s="102"/>
      <c r="H46" s="102" t="s">
        <v>29</v>
      </c>
      <c r="I46" s="102"/>
      <c r="J46" s="102"/>
      <c r="K46" s="102" t="s">
        <v>44</v>
      </c>
      <c r="L46" s="102"/>
      <c r="M46" s="102"/>
      <c r="N46" s="102" t="s">
        <v>7</v>
      </c>
      <c r="O46" s="102"/>
      <c r="P46" s="102"/>
    </row>
    <row r="47" spans="3:16" x14ac:dyDescent="0.25">
      <c r="C47" s="17" t="s">
        <v>123</v>
      </c>
      <c r="D47" s="60" t="s">
        <v>124</v>
      </c>
      <c r="E47" s="38" t="s">
        <v>47</v>
      </c>
      <c r="F47" s="38" t="s">
        <v>48</v>
      </c>
      <c r="G47" s="38" t="s">
        <v>49</v>
      </c>
      <c r="H47" s="38" t="str">
        <f>E47</f>
        <v>BOF</v>
      </c>
      <c r="I47" s="38" t="str">
        <f t="shared" ref="I47" si="3">F47</f>
        <v>DRI mit H2</v>
      </c>
      <c r="J47" s="38" t="str">
        <f t="shared" ref="J47" si="4">G47</f>
        <v>DRI mit Erdgas</v>
      </c>
      <c r="K47" s="38" t="str">
        <f>H47</f>
        <v>BOF</v>
      </c>
      <c r="L47" s="38" t="str">
        <f t="shared" ref="L47" si="5">I47</f>
        <v>DRI mit H2</v>
      </c>
      <c r="M47" s="38" t="str">
        <f t="shared" ref="M47" si="6">J47</f>
        <v>DRI mit Erdgas</v>
      </c>
      <c r="N47" s="38" t="str">
        <f>K47</f>
        <v>BOF</v>
      </c>
      <c r="O47" s="38" t="str">
        <f t="shared" ref="O47" si="7">L47</f>
        <v>DRI mit H2</v>
      </c>
      <c r="P47" s="38" t="str">
        <f t="shared" ref="P47" si="8">M47</f>
        <v>DRI mit Erdgas</v>
      </c>
    </row>
    <row r="48" spans="3:16" x14ac:dyDescent="0.25">
      <c r="C48" s="9" t="s">
        <v>88</v>
      </c>
      <c r="D48" s="61" t="s">
        <v>95</v>
      </c>
      <c r="E48" s="63">
        <f>'Gesamtenergie 2019'!$E7*'Energie pro Energieträger'!D$41</f>
        <v>16783.908348399611</v>
      </c>
      <c r="F48" s="65">
        <f>'Gesamtenergie 2019'!$E7*'Energie pro Energieträger'!E$41</f>
        <v>457.86357407814359</v>
      </c>
      <c r="G48" s="27"/>
      <c r="H48" s="63" t="e">
        <f>'Gesamtenergie 2019'!$E7*'Energie pro Energieträger'!D$42</f>
        <v>#VALUE!</v>
      </c>
      <c r="I48" s="65">
        <f>'Gesamtenergie 2019'!$E7*'Energie pro Energieträger'!E$42</f>
        <v>0</v>
      </c>
      <c r="J48" s="27"/>
      <c r="K48" s="63">
        <f>'Gesamtenergie 2019'!$E7*'Energie pro Energieträger'!D$43</f>
        <v>17276.566999999999</v>
      </c>
      <c r="L48" s="65">
        <f>'Gesamtenergie 2019'!$E7*'Energie pro Energieträger'!E$43</f>
        <v>0</v>
      </c>
      <c r="M48" s="27"/>
      <c r="N48" s="63" t="e">
        <f>'Gesamtenergie 2019'!$E7*'Energie pro Energieträger'!D$44</f>
        <v>#VALUE!</v>
      </c>
      <c r="O48" s="65">
        <f>'Gesamtenergie 2019'!$E7*'Energie pro Energieträger'!E$44</f>
        <v>0</v>
      </c>
      <c r="P48" s="27"/>
    </row>
    <row r="49" spans="3:16" x14ac:dyDescent="0.25">
      <c r="C49" s="9" t="s">
        <v>88</v>
      </c>
      <c r="D49" s="61" t="s">
        <v>87</v>
      </c>
      <c r="E49" s="63">
        <f>'Gesamtenergie 2019'!$E8*'Energie pro Energieträger'!D$41</f>
        <v>16783.908348399611</v>
      </c>
      <c r="F49" s="65">
        <f>'Gesamtenergie 2019'!$E8*'Energie pro Energieträger'!E$41</f>
        <v>457.86357407814359</v>
      </c>
      <c r="G49" s="27"/>
      <c r="H49" s="63" t="e">
        <f>'Gesamtenergie 2019'!$E8*'Energie pro Energieträger'!D$42</f>
        <v>#VALUE!</v>
      </c>
      <c r="I49" s="65">
        <f>'Gesamtenergie 2019'!$E8*'Energie pro Energieträger'!E$42</f>
        <v>0</v>
      </c>
      <c r="J49" s="27"/>
      <c r="K49" s="63">
        <f>'Gesamtenergie 2019'!$E8*'Energie pro Energieträger'!D$43</f>
        <v>17276.566999999999</v>
      </c>
      <c r="L49" s="65">
        <f>'Gesamtenergie 2019'!$E8*'Energie pro Energieträger'!E$43</f>
        <v>0</v>
      </c>
      <c r="M49" s="27"/>
      <c r="N49" s="63" t="e">
        <f>'Gesamtenergie 2019'!$E8*'Energie pro Energieträger'!D$44</f>
        <v>#VALUE!</v>
      </c>
      <c r="O49" s="65">
        <f>'Gesamtenergie 2019'!$E8*'Energie pro Energieträger'!E$44</f>
        <v>0</v>
      </c>
      <c r="P49" s="27"/>
    </row>
    <row r="50" spans="3:16" x14ac:dyDescent="0.25">
      <c r="C50" s="9" t="s">
        <v>92</v>
      </c>
      <c r="D50" s="61" t="s">
        <v>91</v>
      </c>
      <c r="E50" s="63">
        <f>'Gesamtenergie 2019'!$E9*'Energie pro Energieträger'!D$41</f>
        <v>24243.917439379242</v>
      </c>
      <c r="F50" s="65">
        <f>'Gesamtenergie 2019'!$E9*'Energie pro Energieträger'!E$41</f>
        <v>661.37197951918438</v>
      </c>
      <c r="G50" s="27"/>
      <c r="H50" s="63" t="e">
        <f>'Gesamtenergie 2019'!$E9*'Energie pro Energieträger'!D$42</f>
        <v>#VALUE!</v>
      </c>
      <c r="I50" s="65">
        <f>'Gesamtenergie 2019'!$E9*'Energie pro Energieträger'!E$42</f>
        <v>0</v>
      </c>
      <c r="J50" s="27"/>
      <c r="K50" s="63">
        <f>'Gesamtenergie 2019'!$E9*'Energie pro Energieträger'!D$43</f>
        <v>24955.55</v>
      </c>
      <c r="L50" s="65">
        <f>'Gesamtenergie 2019'!$E9*'Energie pro Energieträger'!E$43</f>
        <v>0</v>
      </c>
      <c r="M50" s="27"/>
      <c r="N50" s="63" t="e">
        <f>'Gesamtenergie 2019'!$E9*'Energie pro Energieträger'!D$44</f>
        <v>#VALUE!</v>
      </c>
      <c r="O50" s="65">
        <f>'Gesamtenergie 2019'!$E9*'Energie pro Energieträger'!E$44</f>
        <v>0</v>
      </c>
      <c r="P50" s="27"/>
    </row>
    <row r="51" spans="3:16" x14ac:dyDescent="0.25">
      <c r="C51" s="9" t="s">
        <v>90</v>
      </c>
      <c r="D51" s="61" t="s">
        <v>89</v>
      </c>
      <c r="E51" s="63">
        <f>'Gesamtenergie 2019'!$E10*'Energie pro Energieträger'!D$41</f>
        <v>11490.28233870029</v>
      </c>
      <c r="F51" s="65">
        <f>'Gesamtenergie 2019'!$E10*'Energie pro Energieträger'!E$41</f>
        <v>313.45391249505559</v>
      </c>
      <c r="G51" s="27"/>
      <c r="H51" s="63" t="e">
        <f>'Gesamtenergie 2019'!$E10*'Energie pro Energieträger'!D$42</f>
        <v>#VALUE!</v>
      </c>
      <c r="I51" s="65">
        <f>'Gesamtenergie 2019'!$E10*'Energie pro Energieträger'!E$42</f>
        <v>0</v>
      </c>
      <c r="J51" s="27"/>
      <c r="K51" s="63">
        <f>'Gesamtenergie 2019'!$E10*'Energie pro Energieträger'!D$43</f>
        <v>11827.556999999999</v>
      </c>
      <c r="L51" s="65">
        <f>'Gesamtenergie 2019'!$E10*'Energie pro Energieträger'!E$43</f>
        <v>0</v>
      </c>
      <c r="M51" s="27"/>
      <c r="N51" s="63" t="e">
        <f>'Gesamtenergie 2019'!$E10*'Energie pro Energieträger'!D$44</f>
        <v>#VALUE!</v>
      </c>
      <c r="O51" s="65">
        <f>'Gesamtenergie 2019'!$E10*'Energie pro Energieträger'!E$44</f>
        <v>0</v>
      </c>
      <c r="P51" s="27"/>
    </row>
    <row r="52" spans="3:16" x14ac:dyDescent="0.25">
      <c r="C52" s="9" t="s">
        <v>94</v>
      </c>
      <c r="D52" s="61" t="s">
        <v>93</v>
      </c>
      <c r="E52" s="63">
        <f>'Gesamtenergie 2019'!$E11*'Energie pro Energieträger'!D$41</f>
        <v>11565.90556741028</v>
      </c>
      <c r="F52" s="65">
        <f>'Gesamtenergie 2019'!$E11*'Energie pro Energieträger'!E$41</f>
        <v>315.51690766052832</v>
      </c>
      <c r="G52" s="27"/>
      <c r="H52" s="63" t="e">
        <f>'Gesamtenergie 2019'!$E11*'Energie pro Energieträger'!D$42</f>
        <v>#VALUE!</v>
      </c>
      <c r="I52" s="65">
        <f>'Gesamtenergie 2019'!$E11*'Energie pro Energieträger'!E$42</f>
        <v>0</v>
      </c>
      <c r="J52" s="27"/>
      <c r="K52" s="63">
        <f>'Gesamtenergie 2019'!$E11*'Energie pro Energieträger'!D$43</f>
        <v>11905.4</v>
      </c>
      <c r="L52" s="65">
        <f>'Gesamtenergie 2019'!$E11*'Energie pro Energieträger'!E$43</f>
        <v>0</v>
      </c>
      <c r="M52" s="27"/>
      <c r="N52" s="63" t="e">
        <f>'Gesamtenergie 2019'!$E11*'Energie pro Energieträger'!D$44</f>
        <v>#VALUE!</v>
      </c>
      <c r="O52" s="65">
        <f>'Gesamtenergie 2019'!$E11*'Energie pro Energieträger'!E$44</f>
        <v>0</v>
      </c>
      <c r="P52" s="27"/>
    </row>
    <row r="53" spans="3:16" x14ac:dyDescent="0.25">
      <c r="C53" s="9" t="s">
        <v>84</v>
      </c>
      <c r="D53" s="61" t="s">
        <v>83</v>
      </c>
      <c r="E53" s="63">
        <f>'Gesamtenergie 2019'!$E12*'Energie pro Energieträger'!D$41</f>
        <v>16681.594568380213</v>
      </c>
      <c r="F53" s="65">
        <f>'Gesamtenergie 2019'!$E12*'Energie pro Energieträger'!E$41</f>
        <v>455.07246297191585</v>
      </c>
      <c r="G53" s="27"/>
      <c r="H53" s="63" t="e">
        <f>'Gesamtenergie 2019'!$E12*'Energie pro Energieträger'!D$42</f>
        <v>#VALUE!</v>
      </c>
      <c r="I53" s="65">
        <f>'Gesamtenergie 2019'!$E12*'Energie pro Energieträger'!E$42</f>
        <v>0</v>
      </c>
      <c r="J53" s="27"/>
      <c r="K53" s="63">
        <f>'Gesamtenergie 2019'!$E12*'Energie pro Energieträger'!D$43</f>
        <v>17171.25</v>
      </c>
      <c r="L53" s="65">
        <f>'Gesamtenergie 2019'!$E12*'Energie pro Energieträger'!E$43</f>
        <v>0</v>
      </c>
      <c r="M53" s="27"/>
      <c r="N53" s="63" t="e">
        <f>'Gesamtenergie 2019'!$E12*'Energie pro Energieträger'!D$44</f>
        <v>#VALUE!</v>
      </c>
      <c r="O53" s="65">
        <f>'Gesamtenergie 2019'!$E12*'Energie pro Energieträger'!E$44</f>
        <v>0</v>
      </c>
      <c r="P53" s="27"/>
    </row>
    <row r="54" spans="3:16" x14ac:dyDescent="0.25">
      <c r="C54" s="9" t="s">
        <v>84</v>
      </c>
      <c r="D54" s="61" t="s">
        <v>85</v>
      </c>
      <c r="E54" s="63">
        <f>'Gesamtenergie 2019'!$E13*'Energie pro Energieträger'!D$41</f>
        <v>30471.712744907854</v>
      </c>
      <c r="F54" s="65">
        <f>'Gesamtenergie 2019'!$E13*'Energie pro Energieträger'!E$41</f>
        <v>831.2656990286996</v>
      </c>
      <c r="G54" s="27"/>
      <c r="H54" s="63" t="e">
        <f>'Gesamtenergie 2019'!$E13*'Energie pro Energieträger'!D$42</f>
        <v>#VALUE!</v>
      </c>
      <c r="I54" s="65">
        <f>'Gesamtenergie 2019'!$E13*'Energie pro Energieträger'!E$42</f>
        <v>0</v>
      </c>
      <c r="J54" s="27"/>
      <c r="K54" s="63">
        <f>'Gesamtenergie 2019'!$E13*'Energie pro Energieträger'!D$43</f>
        <v>31366.149999999998</v>
      </c>
      <c r="L54" s="65">
        <f>'Gesamtenergie 2019'!$E13*'Energie pro Energieträger'!E$43</f>
        <v>0</v>
      </c>
      <c r="M54" s="27"/>
      <c r="N54" s="63" t="e">
        <f>'Gesamtenergie 2019'!$E13*'Energie pro Energieträger'!D$44</f>
        <v>#VALUE!</v>
      </c>
      <c r="O54" s="65">
        <f>'Gesamtenergie 2019'!$E13*'Energie pro Energieträger'!E$44</f>
        <v>0</v>
      </c>
      <c r="P54" s="27"/>
    </row>
    <row r="55" spans="3:16" x14ac:dyDescent="0.25">
      <c r="C55" s="9" t="s">
        <v>62</v>
      </c>
      <c r="D55" s="61" t="s">
        <v>77</v>
      </c>
      <c r="E55" s="63">
        <f>'Gesamtenergie 2019'!$E14*'Energie pro Energieträger'!D$41</f>
        <v>14679.803220174586</v>
      </c>
      <c r="F55" s="65">
        <f>'Gesamtenergie 2019'!$E14*'Energie pro Energieträger'!E$41</f>
        <v>400.46376741528593</v>
      </c>
      <c r="G55" s="27"/>
      <c r="H55" s="63" t="e">
        <f>'Gesamtenergie 2019'!$E14*'Energie pro Energieträger'!D$42</f>
        <v>#VALUE!</v>
      </c>
      <c r="I55" s="65">
        <f>'Gesamtenergie 2019'!$E14*'Energie pro Energieträger'!E$42</f>
        <v>0</v>
      </c>
      <c r="J55" s="27"/>
      <c r="K55" s="63">
        <f>'Gesamtenergie 2019'!$E14*'Energie pro Energieträger'!D$43</f>
        <v>15110.699999999999</v>
      </c>
      <c r="L55" s="65">
        <f>'Gesamtenergie 2019'!$E14*'Energie pro Energieträger'!E$43</f>
        <v>0</v>
      </c>
      <c r="M55" s="27"/>
      <c r="N55" s="63" t="e">
        <f>'Gesamtenergie 2019'!$E14*'Energie pro Energieträger'!D$44</f>
        <v>#VALUE!</v>
      </c>
      <c r="O55" s="65">
        <f>'Gesamtenergie 2019'!$E14*'Energie pro Energieträger'!E$44</f>
        <v>0</v>
      </c>
      <c r="P55" s="27"/>
    </row>
    <row r="56" spans="3:16" x14ac:dyDescent="0.25">
      <c r="C56" s="9" t="s">
        <v>62</v>
      </c>
      <c r="D56" s="61" t="s">
        <v>71</v>
      </c>
      <c r="E56" s="63">
        <f>'Gesamtenergie 2019'!$E15*'Energie pro Energieträger'!D$41</f>
        <v>12375.518957128999</v>
      </c>
      <c r="F56" s="65">
        <f>'Gesamtenergie 2019'!$E15*'Energie pro Energieträger'!E$41</f>
        <v>337.60309119676526</v>
      </c>
      <c r="G56" s="27"/>
      <c r="H56" s="63" t="e">
        <f>'Gesamtenergie 2019'!$E15*'Energie pro Energieträger'!D$42</f>
        <v>#VALUE!</v>
      </c>
      <c r="I56" s="65">
        <f>'Gesamtenergie 2019'!$E15*'Energie pro Energieträger'!E$42</f>
        <v>0</v>
      </c>
      <c r="J56" s="27"/>
      <c r="K56" s="63">
        <f>'Gesamtenergie 2019'!$E15*'Energie pro Energieträger'!D$43</f>
        <v>12738.777999999998</v>
      </c>
      <c r="L56" s="65">
        <f>'Gesamtenergie 2019'!$E15*'Energie pro Energieträger'!E$43</f>
        <v>0</v>
      </c>
      <c r="M56" s="27"/>
      <c r="N56" s="63" t="e">
        <f>'Gesamtenergie 2019'!$E15*'Energie pro Energieträger'!D$44</f>
        <v>#VALUE!</v>
      </c>
      <c r="O56" s="65">
        <f>'Gesamtenergie 2019'!$E15*'Energie pro Energieträger'!E$44</f>
        <v>0</v>
      </c>
      <c r="P56" s="27"/>
    </row>
    <row r="57" spans="3:16" x14ac:dyDescent="0.25">
      <c r="C57" s="9" t="s">
        <v>62</v>
      </c>
      <c r="D57" s="61" t="s">
        <v>86</v>
      </c>
      <c r="E57" s="63">
        <f>'Gesamtenergie 2019'!$E16*'Energie pro Energieträger'!D$41</f>
        <v>9564.1142192046536</v>
      </c>
      <c r="F57" s="65">
        <f>'Gesamtenergie 2019'!$E16*'Energie pro Energieträger'!E$41</f>
        <v>260.90821210389839</v>
      </c>
      <c r="G57" s="27"/>
      <c r="H57" s="63" t="e">
        <f>'Gesamtenergie 2019'!$E16*'Energie pro Energieträger'!D$42</f>
        <v>#VALUE!</v>
      </c>
      <c r="I57" s="65">
        <f>'Gesamtenergie 2019'!$E16*'Energie pro Energieträger'!E$42</f>
        <v>0</v>
      </c>
      <c r="J57" s="27"/>
      <c r="K57" s="63">
        <f>'Gesamtenergie 2019'!$E16*'Energie pro Energieträger'!D$43</f>
        <v>9844.8499999999985</v>
      </c>
      <c r="L57" s="65">
        <f>'Gesamtenergie 2019'!$E16*'Energie pro Energieträger'!E$43</f>
        <v>0</v>
      </c>
      <c r="M57" s="27"/>
      <c r="N57" s="63" t="e">
        <f>'Gesamtenergie 2019'!$E16*'Energie pro Energieträger'!D$44</f>
        <v>#VALUE!</v>
      </c>
      <c r="O57" s="65">
        <f>'Gesamtenergie 2019'!$E16*'Energie pro Energieträger'!E$44</f>
        <v>0</v>
      </c>
      <c r="P57" s="27"/>
    </row>
    <row r="58" spans="3:16" x14ac:dyDescent="0.25">
      <c r="C58" s="9" t="s">
        <v>62</v>
      </c>
      <c r="D58" s="61" t="s">
        <v>82</v>
      </c>
      <c r="E58" s="63">
        <f>'Gesamtenergie 2019'!$E17*'Energie pro Energieträger'!D$41</f>
        <v>22242.126091173617</v>
      </c>
      <c r="F58" s="65">
        <f>'Gesamtenergie 2019'!$E17*'Energie pro Energieträger'!E$41</f>
        <v>606.76328396255451</v>
      </c>
      <c r="G58" s="27"/>
      <c r="H58" s="63" t="e">
        <f>'Gesamtenergie 2019'!$E17*'Energie pro Energieträger'!D$42</f>
        <v>#VALUE!</v>
      </c>
      <c r="I58" s="65">
        <f>'Gesamtenergie 2019'!$E17*'Energie pro Energieträger'!E$42</f>
        <v>0</v>
      </c>
      <c r="J58" s="27"/>
      <c r="K58" s="63">
        <f>'Gesamtenergie 2019'!$E17*'Energie pro Energieträger'!D$43</f>
        <v>22895</v>
      </c>
      <c r="L58" s="65">
        <f>'Gesamtenergie 2019'!$E17*'Energie pro Energieträger'!E$43</f>
        <v>0</v>
      </c>
      <c r="M58" s="27"/>
      <c r="N58" s="63" t="e">
        <f>'Gesamtenergie 2019'!$E17*'Energie pro Energieträger'!D$44</f>
        <v>#VALUE!</v>
      </c>
      <c r="O58" s="65">
        <f>'Gesamtenergie 2019'!$E17*'Energie pro Energieträger'!E$44</f>
        <v>0</v>
      </c>
      <c r="P58" s="27"/>
    </row>
    <row r="59" spans="3:16" x14ac:dyDescent="0.25">
      <c r="C59" s="9" t="s">
        <v>62</v>
      </c>
      <c r="D59" s="61" t="s">
        <v>81</v>
      </c>
      <c r="E59" s="63">
        <f>'Gesamtenergie 2019'!$E18*'Energie pro Energieträger'!D$41</f>
        <v>26690.55130940834</v>
      </c>
      <c r="F59" s="65">
        <f>'Gesamtenergie 2019'!$E18*'Energie pro Energieträger'!E$41</f>
        <v>728.11594075506537</v>
      </c>
      <c r="G59" s="27"/>
      <c r="H59" s="63" t="e">
        <f>'Gesamtenergie 2019'!$E18*'Energie pro Energieträger'!D$42</f>
        <v>#VALUE!</v>
      </c>
      <c r="I59" s="65">
        <f>'Gesamtenergie 2019'!$E18*'Energie pro Energieträger'!E$42</f>
        <v>0</v>
      </c>
      <c r="J59" s="27"/>
      <c r="K59" s="63">
        <f>'Gesamtenergie 2019'!$E18*'Energie pro Energieträger'!D$43</f>
        <v>27474</v>
      </c>
      <c r="L59" s="65">
        <f>'Gesamtenergie 2019'!$E18*'Energie pro Energieträger'!E$43</f>
        <v>0</v>
      </c>
      <c r="M59" s="27"/>
      <c r="N59" s="63" t="e">
        <f>'Gesamtenergie 2019'!$E18*'Energie pro Energieträger'!D$44</f>
        <v>#VALUE!</v>
      </c>
      <c r="O59" s="65">
        <f>'Gesamtenergie 2019'!$E18*'Energie pro Energieträger'!E$44</f>
        <v>0</v>
      </c>
      <c r="P59" s="27"/>
    </row>
    <row r="60" spans="3:16" x14ac:dyDescent="0.25">
      <c r="C60" s="9" t="s">
        <v>62</v>
      </c>
      <c r="D60" s="61" t="s">
        <v>80</v>
      </c>
      <c r="E60" s="63">
        <f>'Gesamtenergie 2019'!$E19*'Energie pro Energieträger'!D$41</f>
        <v>20462.756003879727</v>
      </c>
      <c r="F60" s="65">
        <f>'Gesamtenergie 2019'!$E19*'Energie pro Energieträger'!E$41</f>
        <v>558.22222124555003</v>
      </c>
      <c r="G60" s="27"/>
      <c r="H60" s="63" t="e">
        <f>'Gesamtenergie 2019'!$E19*'Energie pro Energieträger'!D$42</f>
        <v>#VALUE!</v>
      </c>
      <c r="I60" s="65">
        <f>'Gesamtenergie 2019'!$E19*'Energie pro Energieträger'!E$42</f>
        <v>0</v>
      </c>
      <c r="J60" s="27"/>
      <c r="K60" s="63">
        <f>'Gesamtenergie 2019'!$E19*'Energie pro Energieträger'!D$43</f>
        <v>21063.399999999998</v>
      </c>
      <c r="L60" s="65">
        <f>'Gesamtenergie 2019'!$E19*'Energie pro Energieträger'!E$43</f>
        <v>0</v>
      </c>
      <c r="M60" s="27"/>
      <c r="N60" s="63" t="e">
        <f>'Gesamtenergie 2019'!$E19*'Energie pro Energieträger'!D$44</f>
        <v>#VALUE!</v>
      </c>
      <c r="O60" s="65">
        <f>'Gesamtenergie 2019'!$E19*'Energie pro Energieträger'!E$44</f>
        <v>0</v>
      </c>
      <c r="P60" s="27"/>
    </row>
    <row r="61" spans="3:16" x14ac:dyDescent="0.25">
      <c r="C61" s="9" t="s">
        <v>62</v>
      </c>
      <c r="D61" s="61" t="s">
        <v>79</v>
      </c>
      <c r="E61" s="63">
        <f>'Gesamtenergie 2019'!$E20*'Energie pro Energieträger'!D$41</f>
        <v>10382.624459359844</v>
      </c>
      <c r="F61" s="65">
        <f>'Gesamtenergie 2019'!$E20*'Energie pro Energieträger'!E$41</f>
        <v>283.23710095372041</v>
      </c>
      <c r="G61" s="27"/>
      <c r="H61" s="63" t="e">
        <f>'Gesamtenergie 2019'!$E20*'Energie pro Energieträger'!D$42</f>
        <v>#VALUE!</v>
      </c>
      <c r="I61" s="65">
        <f>'Gesamtenergie 2019'!$E20*'Energie pro Energieträger'!E$42</f>
        <v>0</v>
      </c>
      <c r="J61" s="27"/>
      <c r="K61" s="63">
        <f>'Gesamtenergie 2019'!$E20*'Energie pro Energieträger'!D$43</f>
        <v>10687.385999999999</v>
      </c>
      <c r="L61" s="65">
        <f>'Gesamtenergie 2019'!$E20*'Energie pro Energieträger'!E$43</f>
        <v>0</v>
      </c>
      <c r="M61" s="27"/>
      <c r="N61" s="63" t="e">
        <f>'Gesamtenergie 2019'!$E20*'Energie pro Energieträger'!D$44</f>
        <v>#VALUE!</v>
      </c>
      <c r="O61" s="65">
        <f>'Gesamtenergie 2019'!$E20*'Energie pro Energieträger'!E$44</f>
        <v>0</v>
      </c>
      <c r="P61" s="27"/>
    </row>
    <row r="62" spans="3:16" x14ac:dyDescent="0.25">
      <c r="C62" s="9" t="s">
        <v>62</v>
      </c>
      <c r="D62" s="61" t="s">
        <v>78</v>
      </c>
      <c r="E62" s="63">
        <f>'Gesamtenergie 2019'!$E21*'Energie pro Energieträger'!D$41</f>
        <v>4982.2362444228902</v>
      </c>
      <c r="F62" s="65">
        <f>'Gesamtenergie 2019'!$E21*'Energie pro Energieträger'!E$41</f>
        <v>135.91497560761218</v>
      </c>
      <c r="G62" s="27"/>
      <c r="H62" s="63" t="e">
        <f>'Gesamtenergie 2019'!$E21*'Energie pro Energieträger'!D$42</f>
        <v>#VALUE!</v>
      </c>
      <c r="I62" s="65">
        <f>'Gesamtenergie 2019'!$E21*'Energie pro Energieträger'!E$42</f>
        <v>0</v>
      </c>
      <c r="J62" s="27"/>
      <c r="K62" s="63">
        <f>'Gesamtenergie 2019'!$E21*'Energie pro Energieträger'!D$43</f>
        <v>5128.4799999999996</v>
      </c>
      <c r="L62" s="65">
        <f>'Gesamtenergie 2019'!$E21*'Energie pro Energieträger'!E$43</f>
        <v>0</v>
      </c>
      <c r="M62" s="27"/>
      <c r="N62" s="63" t="e">
        <f>'Gesamtenergie 2019'!$E21*'Energie pro Energieträger'!D$44</f>
        <v>#VALUE!</v>
      </c>
      <c r="O62" s="65">
        <f>'Gesamtenergie 2019'!$E21*'Energie pro Energieträger'!E$44</f>
        <v>0</v>
      </c>
      <c r="P62" s="27"/>
    </row>
    <row r="63" spans="3:16" x14ac:dyDescent="0.25">
      <c r="C63" s="9" t="s">
        <v>62</v>
      </c>
      <c r="D63" s="61" t="s">
        <v>61</v>
      </c>
      <c r="E63" s="63">
        <f>'Gesamtenergie 2019'!$E22*'Energie pro Energieträger'!D$41</f>
        <v>26690.55130940834</v>
      </c>
      <c r="F63" s="65">
        <f>'Gesamtenergie 2019'!$E22*'Energie pro Energieträger'!E$41</f>
        <v>728.11594075506537</v>
      </c>
      <c r="G63" s="27"/>
      <c r="H63" s="63" t="e">
        <f>'Gesamtenergie 2019'!$E22*'Energie pro Energieträger'!D$42</f>
        <v>#VALUE!</v>
      </c>
      <c r="I63" s="65">
        <f>'Gesamtenergie 2019'!$E22*'Energie pro Energieträger'!E$42</f>
        <v>0</v>
      </c>
      <c r="J63" s="27"/>
      <c r="K63" s="63">
        <f>'Gesamtenergie 2019'!$E22*'Energie pro Energieträger'!D$43</f>
        <v>27474</v>
      </c>
      <c r="L63" s="65">
        <f>'Gesamtenergie 2019'!$E22*'Energie pro Energieträger'!E$43</f>
        <v>0</v>
      </c>
      <c r="M63" s="27"/>
      <c r="N63" s="63" t="e">
        <f>'Gesamtenergie 2019'!$E22*'Energie pro Energieträger'!D$44</f>
        <v>#VALUE!</v>
      </c>
      <c r="O63" s="65">
        <f>'Gesamtenergie 2019'!$E22*'Energie pro Energieträger'!E$44</f>
        <v>0</v>
      </c>
      <c r="P63" s="27"/>
    </row>
    <row r="64" spans="3:16" x14ac:dyDescent="0.25">
      <c r="C64" s="9" t="s">
        <v>70</v>
      </c>
      <c r="D64" s="61" t="s">
        <v>69</v>
      </c>
      <c r="E64" s="63">
        <f>'Gesamtenergie 2019'!$E23*'Energie pro Energieträger'!D$41</f>
        <v>7117.4803491755574</v>
      </c>
      <c r="F64" s="65">
        <f>'Gesamtenergie 2019'!$E23*'Energie pro Energieträger'!E$41</f>
        <v>194.16425086801743</v>
      </c>
      <c r="G64" s="27"/>
      <c r="H64" s="63" t="e">
        <f>'Gesamtenergie 2019'!$E23*'Energie pro Energieträger'!D$42</f>
        <v>#VALUE!</v>
      </c>
      <c r="I64" s="65">
        <f>'Gesamtenergie 2019'!$E23*'Energie pro Energieträger'!E$42</f>
        <v>0</v>
      </c>
      <c r="J64" s="27"/>
      <c r="K64" s="63">
        <f>'Gesamtenergie 2019'!$E23*'Energie pro Energieträger'!D$43</f>
        <v>7326.4</v>
      </c>
      <c r="L64" s="65">
        <f>'Gesamtenergie 2019'!$E23*'Energie pro Energieträger'!E$43</f>
        <v>0</v>
      </c>
      <c r="M64" s="27"/>
      <c r="N64" s="63" t="e">
        <f>'Gesamtenergie 2019'!$E23*'Energie pro Energieträger'!D$44</f>
        <v>#VALUE!</v>
      </c>
      <c r="O64" s="65">
        <f>'Gesamtenergie 2019'!$E23*'Energie pro Energieträger'!E$44</f>
        <v>0</v>
      </c>
      <c r="P64" s="27"/>
    </row>
    <row r="65" spans="3:16" x14ac:dyDescent="0.25">
      <c r="C65" s="9" t="s">
        <v>73</v>
      </c>
      <c r="D65" s="61" t="s">
        <v>72</v>
      </c>
      <c r="E65" s="63">
        <f>'Gesamtenergie 2019'!$E24*'Energie pro Energieträger'!D$41</f>
        <v>37811.614354995152</v>
      </c>
      <c r="F65" s="65">
        <f>'Gesamtenergie 2019'!$E24*'Energie pro Energieträger'!E$41</f>
        <v>1031.4975827363426</v>
      </c>
      <c r="G65" s="27"/>
      <c r="H65" s="63" t="e">
        <f>'Gesamtenergie 2019'!$E24*'Energie pro Energieträger'!D$42</f>
        <v>#VALUE!</v>
      </c>
      <c r="I65" s="65">
        <f>'Gesamtenergie 2019'!$E24*'Energie pro Energieträger'!E$42</f>
        <v>0</v>
      </c>
      <c r="J65" s="27"/>
      <c r="K65" s="63">
        <f>'Gesamtenergie 2019'!$E24*'Energie pro Energieträger'!D$43</f>
        <v>38921.5</v>
      </c>
      <c r="L65" s="65">
        <f>'Gesamtenergie 2019'!$E24*'Energie pro Energieträger'!E$43</f>
        <v>0</v>
      </c>
      <c r="M65" s="27"/>
      <c r="N65" s="63" t="e">
        <f>'Gesamtenergie 2019'!$E24*'Energie pro Energieträger'!D$44</f>
        <v>#VALUE!</v>
      </c>
      <c r="O65" s="65">
        <f>'Gesamtenergie 2019'!$E24*'Energie pro Energieträger'!E$44</f>
        <v>0</v>
      </c>
      <c r="P65" s="27"/>
    </row>
    <row r="66" spans="3:16" x14ac:dyDescent="0.25">
      <c r="C66" s="9" t="s">
        <v>64</v>
      </c>
      <c r="D66" s="61" t="s">
        <v>63</v>
      </c>
      <c r="E66" s="63">
        <f>'Gesamtenergie 2019'!$E25*'Energie pro Energieträger'!D$41</f>
        <v>30316.01786226964</v>
      </c>
      <c r="F66" s="65">
        <f>'Gesamtenergie 2019'!$E25*'Energie pro Energieträger'!E$41</f>
        <v>827.01835604096175</v>
      </c>
      <c r="G66" s="27"/>
      <c r="H66" s="63" t="e">
        <f>'Gesamtenergie 2019'!$E25*'Energie pro Energieträger'!D$42</f>
        <v>#VALUE!</v>
      </c>
      <c r="I66" s="65">
        <f>'Gesamtenergie 2019'!$E25*'Energie pro Energieträger'!E$42</f>
        <v>0</v>
      </c>
      <c r="J66" s="27"/>
      <c r="K66" s="63">
        <f>'Gesamtenergie 2019'!$E25*'Energie pro Energieträger'!D$43</f>
        <v>31205.884999999998</v>
      </c>
      <c r="L66" s="65">
        <f>'Gesamtenergie 2019'!$E25*'Energie pro Energieträger'!E$43</f>
        <v>0</v>
      </c>
      <c r="M66" s="27"/>
      <c r="N66" s="63" t="e">
        <f>'Gesamtenergie 2019'!$E25*'Energie pro Energieträger'!D$44</f>
        <v>#VALUE!</v>
      </c>
      <c r="O66" s="65">
        <f>'Gesamtenergie 2019'!$E25*'Energie pro Energieträger'!E$44</f>
        <v>0</v>
      </c>
      <c r="P66" s="27"/>
    </row>
    <row r="67" spans="3:16" x14ac:dyDescent="0.25">
      <c r="C67" s="9" t="s">
        <v>58</v>
      </c>
      <c r="D67" s="61" t="s">
        <v>57</v>
      </c>
      <c r="E67" s="63">
        <f>'Gesamtenergie 2019'!$E26*'Energie pro Energieträger'!D$41</f>
        <v>12121.958719689621</v>
      </c>
      <c r="F67" s="65">
        <f>'Gesamtenergie 2019'!$E26*'Energie pro Energieträger'!E$41</f>
        <v>330.68598975959219</v>
      </c>
      <c r="G67" s="27"/>
      <c r="H67" s="63" t="e">
        <f>'Gesamtenergie 2019'!$E26*'Energie pro Energieträger'!D$42</f>
        <v>#VALUE!</v>
      </c>
      <c r="I67" s="65">
        <f>'Gesamtenergie 2019'!$E26*'Energie pro Energieträger'!E$42</f>
        <v>0</v>
      </c>
      <c r="J67" s="27"/>
      <c r="K67" s="63">
        <f>'Gesamtenergie 2019'!$E26*'Energie pro Energieträger'!D$43</f>
        <v>12477.775</v>
      </c>
      <c r="L67" s="65">
        <f>'Gesamtenergie 2019'!$E26*'Energie pro Energieträger'!E$43</f>
        <v>0</v>
      </c>
      <c r="M67" s="27"/>
      <c r="N67" s="63" t="e">
        <f>'Gesamtenergie 2019'!$E26*'Energie pro Energieträger'!D$44</f>
        <v>#VALUE!</v>
      </c>
      <c r="O67" s="65">
        <f>'Gesamtenergie 2019'!$E26*'Energie pro Energieträger'!E$44</f>
        <v>0</v>
      </c>
      <c r="P67" s="27"/>
    </row>
    <row r="68" spans="3:16" x14ac:dyDescent="0.25">
      <c r="C68" s="9" t="s">
        <v>58</v>
      </c>
      <c r="D68" s="61" t="s">
        <v>75</v>
      </c>
      <c r="E68" s="63">
        <f>'Gesamtenergie 2019'!$E27*'Energie pro Energieträger'!D$41</f>
        <v>12121.958719689621</v>
      </c>
      <c r="F68" s="65">
        <f>'Gesamtenergie 2019'!$E27*'Energie pro Energieträger'!E$41</f>
        <v>330.68598975959219</v>
      </c>
      <c r="G68" s="27"/>
      <c r="H68" s="63" t="e">
        <f>'Gesamtenergie 2019'!$E27*'Energie pro Energieträger'!D$42</f>
        <v>#VALUE!</v>
      </c>
      <c r="I68" s="65">
        <f>'Gesamtenergie 2019'!$E27*'Energie pro Energieträger'!E$42</f>
        <v>0</v>
      </c>
      <c r="J68" s="27"/>
      <c r="K68" s="63">
        <f>'Gesamtenergie 2019'!$E27*'Energie pro Energieträger'!D$43</f>
        <v>12477.775</v>
      </c>
      <c r="L68" s="65">
        <f>'Gesamtenergie 2019'!$E27*'Energie pro Energieträger'!E$43</f>
        <v>0</v>
      </c>
      <c r="M68" s="27"/>
      <c r="N68" s="63" t="e">
        <f>'Gesamtenergie 2019'!$E27*'Energie pro Energieträger'!D$44</f>
        <v>#VALUE!</v>
      </c>
      <c r="O68" s="65">
        <f>'Gesamtenergie 2019'!$E27*'Energie pro Energieträger'!E$44</f>
        <v>0</v>
      </c>
      <c r="P68" s="27"/>
    </row>
    <row r="69" spans="3:16" x14ac:dyDescent="0.25">
      <c r="C69" s="9" t="s">
        <v>68</v>
      </c>
      <c r="D69" s="61" t="s">
        <v>67</v>
      </c>
      <c r="E69" s="63">
        <f>'Gesamtenergie 2019'!$E28*'Energie pro Energieträger'!D$41</f>
        <v>9119.2716973811821</v>
      </c>
      <c r="F69" s="65">
        <f>'Gesamtenergie 2019'!$E28*'Energie pro Energieträger'!E$41</f>
        <v>248.7729464246473</v>
      </c>
      <c r="G69" s="27"/>
      <c r="H69" s="63" t="e">
        <f>'Gesamtenergie 2019'!$E28*'Energie pro Energieträger'!D$42</f>
        <v>#VALUE!</v>
      </c>
      <c r="I69" s="65">
        <f>'Gesamtenergie 2019'!$E28*'Energie pro Energieträger'!E$42</f>
        <v>0</v>
      </c>
      <c r="J69" s="27"/>
      <c r="K69" s="63">
        <f>'Gesamtenergie 2019'!$E28*'Energie pro Energieträger'!D$43</f>
        <v>9386.9499999999989</v>
      </c>
      <c r="L69" s="65">
        <f>'Gesamtenergie 2019'!$E28*'Energie pro Energieträger'!E$43</f>
        <v>0</v>
      </c>
      <c r="M69" s="27"/>
      <c r="N69" s="63" t="e">
        <f>'Gesamtenergie 2019'!$E28*'Energie pro Energieträger'!D$44</f>
        <v>#VALUE!</v>
      </c>
      <c r="O69" s="65">
        <f>'Gesamtenergie 2019'!$E28*'Energie pro Energieträger'!E$44</f>
        <v>0</v>
      </c>
      <c r="P69" s="27"/>
    </row>
    <row r="70" spans="3:16" x14ac:dyDescent="0.25">
      <c r="C70" s="9" t="s">
        <v>66</v>
      </c>
      <c r="D70" s="61" t="s">
        <v>65</v>
      </c>
      <c r="E70" s="63">
        <f>'Gesamtenergie 2019'!$E29*'Energie pro Energieträger'!D$41</f>
        <v>20017.913482056258</v>
      </c>
      <c r="F70" s="65">
        <f>'Gesamtenergie 2019'!$E29*'Energie pro Energieträger'!E$41</f>
        <v>546.08695556629903</v>
      </c>
      <c r="G70" s="27"/>
      <c r="H70" s="63" t="e">
        <f>'Gesamtenergie 2019'!$E29*'Energie pro Energieträger'!D$42</f>
        <v>#VALUE!</v>
      </c>
      <c r="I70" s="65">
        <f>'Gesamtenergie 2019'!$E29*'Energie pro Energieträger'!E$42</f>
        <v>0</v>
      </c>
      <c r="J70" s="27"/>
      <c r="K70" s="63">
        <f>'Gesamtenergie 2019'!$E29*'Energie pro Energieträger'!D$43</f>
        <v>20605.5</v>
      </c>
      <c r="L70" s="65">
        <f>'Gesamtenergie 2019'!$E29*'Energie pro Energieträger'!E$43</f>
        <v>0</v>
      </c>
      <c r="M70" s="27"/>
      <c r="N70" s="63" t="e">
        <f>'Gesamtenergie 2019'!$E29*'Energie pro Energieträger'!D$44</f>
        <v>#VALUE!</v>
      </c>
      <c r="O70" s="65">
        <f>'Gesamtenergie 2019'!$E29*'Energie pro Energieträger'!E$44</f>
        <v>0</v>
      </c>
      <c r="P70" s="27"/>
    </row>
    <row r="71" spans="3:16" x14ac:dyDescent="0.25">
      <c r="C71" s="9" t="s">
        <v>56</v>
      </c>
      <c r="D71" s="61" t="s">
        <v>74</v>
      </c>
      <c r="E71" s="63">
        <f>'Gesamtenergie 2019'!$E30*'Energie pro Energieträger'!D$41</f>
        <v>10565.009893307468</v>
      </c>
      <c r="F71" s="65">
        <f>'Gesamtenergie 2019'!$E30*'Energie pro Energieträger'!E$41</f>
        <v>288.21255988221338</v>
      </c>
      <c r="G71" s="27"/>
      <c r="H71" s="63" t="e">
        <f>'Gesamtenergie 2019'!$E30*'Energie pro Energieträger'!D$42</f>
        <v>#VALUE!</v>
      </c>
      <c r="I71" s="65">
        <f>'Gesamtenergie 2019'!$E30*'Energie pro Energieträger'!E$42</f>
        <v>0</v>
      </c>
      <c r="J71" s="27"/>
      <c r="K71" s="63">
        <f>'Gesamtenergie 2019'!$E30*'Energie pro Energieträger'!D$43</f>
        <v>10875.125</v>
      </c>
      <c r="L71" s="65">
        <f>'Gesamtenergie 2019'!$E30*'Energie pro Energieträger'!E$43</f>
        <v>0</v>
      </c>
      <c r="M71" s="27"/>
      <c r="N71" s="63" t="e">
        <f>'Gesamtenergie 2019'!$E30*'Energie pro Energieträger'!D$44</f>
        <v>#VALUE!</v>
      </c>
      <c r="O71" s="65">
        <f>'Gesamtenergie 2019'!$E30*'Energie pro Energieträger'!E$44</f>
        <v>0</v>
      </c>
      <c r="P71" s="27"/>
    </row>
    <row r="72" spans="3:16" x14ac:dyDescent="0.25">
      <c r="C72" s="9" t="s">
        <v>56</v>
      </c>
      <c r="D72" s="61" t="s">
        <v>55</v>
      </c>
      <c r="E72" s="63">
        <f>'Gesamtenergie 2019'!$E31*'Energie pro Energieträger'!D$41</f>
        <v>10565.009893307468</v>
      </c>
      <c r="F72" s="65">
        <f>'Gesamtenergie 2019'!$E31*'Energie pro Energieträger'!E$41</f>
        <v>288.21255988221338</v>
      </c>
      <c r="G72" s="27"/>
      <c r="H72" s="63" t="e">
        <f>'Gesamtenergie 2019'!$E31*'Energie pro Energieträger'!D$42</f>
        <v>#VALUE!</v>
      </c>
      <c r="I72" s="65">
        <f>'Gesamtenergie 2019'!$E31*'Energie pro Energieträger'!E$42</f>
        <v>0</v>
      </c>
      <c r="J72" s="27"/>
      <c r="K72" s="63">
        <f>'Gesamtenergie 2019'!$E31*'Energie pro Energieträger'!D$43</f>
        <v>10875.125</v>
      </c>
      <c r="L72" s="65">
        <f>'Gesamtenergie 2019'!$E31*'Energie pro Energieträger'!E$43</f>
        <v>0</v>
      </c>
      <c r="M72" s="27"/>
      <c r="N72" s="63" t="e">
        <f>'Gesamtenergie 2019'!$E31*'Energie pro Energieträger'!D$44</f>
        <v>#VALUE!</v>
      </c>
      <c r="O72" s="65">
        <f>'Gesamtenergie 2019'!$E31*'Energie pro Energieträger'!E$44</f>
        <v>0</v>
      </c>
      <c r="P72" s="27"/>
    </row>
    <row r="73" spans="3:16" x14ac:dyDescent="0.25">
      <c r="C73" s="9" t="s">
        <v>53</v>
      </c>
      <c r="D73" s="61" t="s">
        <v>52</v>
      </c>
      <c r="E73" s="63">
        <f>'Gesamtenergie 2019'!$E32*'Energie pro Energieträger'!D$41</f>
        <v>10231.378001939864</v>
      </c>
      <c r="F73" s="65">
        <f>'Gesamtenergie 2019'!$E32*'Energie pro Energieträger'!E$41</f>
        <v>279.11111062277502</v>
      </c>
      <c r="G73" s="27"/>
      <c r="H73" s="63" t="e">
        <f>'Gesamtenergie 2019'!$E32*'Energie pro Energieträger'!D$42</f>
        <v>#VALUE!</v>
      </c>
      <c r="I73" s="65">
        <f>'Gesamtenergie 2019'!$E32*'Energie pro Energieträger'!E$42</f>
        <v>0</v>
      </c>
      <c r="J73" s="27"/>
      <c r="K73" s="63">
        <f>'Gesamtenergie 2019'!$E32*'Energie pro Energieträger'!D$43</f>
        <v>10531.699999999999</v>
      </c>
      <c r="L73" s="65">
        <f>'Gesamtenergie 2019'!$E32*'Energie pro Energieträger'!E$43</f>
        <v>0</v>
      </c>
      <c r="M73" s="27"/>
      <c r="N73" s="63" t="e">
        <f>'Gesamtenergie 2019'!$E32*'Energie pro Energieträger'!D$44</f>
        <v>#VALUE!</v>
      </c>
      <c r="O73" s="65">
        <f>'Gesamtenergie 2019'!$E32*'Energie pro Energieträger'!E$44</f>
        <v>0</v>
      </c>
      <c r="P73" s="27"/>
    </row>
    <row r="74" spans="3:16" x14ac:dyDescent="0.25">
      <c r="C74" s="9" t="s">
        <v>53</v>
      </c>
      <c r="D74" s="61" t="s">
        <v>54</v>
      </c>
      <c r="E74" s="63">
        <f>'Gesamtenergie 2019'!$E33*'Energie pro Energieträger'!D$41</f>
        <v>6672.637827352085</v>
      </c>
      <c r="F74" s="65">
        <f>'Gesamtenergie 2019'!$E33*'Energie pro Energieträger'!E$41</f>
        <v>182.02898518876634</v>
      </c>
      <c r="G74" s="27"/>
      <c r="H74" s="63" t="e">
        <f>'Gesamtenergie 2019'!$E33*'Energie pro Energieträger'!D$42</f>
        <v>#VALUE!</v>
      </c>
      <c r="I74" s="65">
        <f>'Gesamtenergie 2019'!$E33*'Energie pro Energieträger'!E$42</f>
        <v>0</v>
      </c>
      <c r="J74" s="27"/>
      <c r="K74" s="63">
        <f>'Gesamtenergie 2019'!$E33*'Energie pro Energieträger'!D$43</f>
        <v>6868.5</v>
      </c>
      <c r="L74" s="65">
        <f>'Gesamtenergie 2019'!$E33*'Energie pro Energieträger'!E$43</f>
        <v>0</v>
      </c>
      <c r="M74" s="27"/>
      <c r="N74" s="63" t="e">
        <f>'Gesamtenergie 2019'!$E33*'Energie pro Energieträger'!D$44</f>
        <v>#VALUE!</v>
      </c>
      <c r="O74" s="65">
        <f>'Gesamtenergie 2019'!$E33*'Energie pro Energieträger'!E$44</f>
        <v>0</v>
      </c>
      <c r="P74" s="27"/>
    </row>
    <row r="75" spans="3:16" x14ac:dyDescent="0.25">
      <c r="C75" s="9" t="s">
        <v>60</v>
      </c>
      <c r="D75" s="61" t="s">
        <v>76</v>
      </c>
      <c r="E75" s="63">
        <f>'Gesamtenergie 2019'!$E34*'Energie pro Energieträger'!D$41</f>
        <v>16837.289451018427</v>
      </c>
      <c r="F75" s="65">
        <f>'Gesamtenergie 2019'!$E34*'Energie pro Energieträger'!E$41</f>
        <v>459.31980595965371</v>
      </c>
      <c r="G75" s="27"/>
      <c r="H75" s="63" t="e">
        <f>'Gesamtenergie 2019'!$E34*'Energie pro Energieträger'!D$42</f>
        <v>#VALUE!</v>
      </c>
      <c r="I75" s="65">
        <f>'Gesamtenergie 2019'!$E34*'Energie pro Energieträger'!E$42</f>
        <v>0</v>
      </c>
      <c r="J75" s="27"/>
      <c r="K75" s="63">
        <f>'Gesamtenergie 2019'!$E34*'Energie pro Energieträger'!D$43</f>
        <v>17331.514999999999</v>
      </c>
      <c r="L75" s="65">
        <f>'Gesamtenergie 2019'!$E34*'Energie pro Energieträger'!E$43</f>
        <v>0</v>
      </c>
      <c r="M75" s="27"/>
      <c r="N75" s="63" t="e">
        <f>'Gesamtenergie 2019'!$E34*'Energie pro Energieträger'!D$44</f>
        <v>#VALUE!</v>
      </c>
      <c r="O75" s="65">
        <f>'Gesamtenergie 2019'!$E34*'Energie pro Energieträger'!E$44</f>
        <v>0</v>
      </c>
      <c r="P75" s="27"/>
    </row>
    <row r="76" spans="3:16" x14ac:dyDescent="0.25">
      <c r="C76" s="9" t="s">
        <v>60</v>
      </c>
      <c r="D76" s="61" t="s">
        <v>59</v>
      </c>
      <c r="E76" s="63">
        <f>'Gesamtenergie 2019'!$E35*'Energie pro Energieträger'!D$41</f>
        <v>12455.590611057225</v>
      </c>
      <c r="F76" s="65">
        <f>'Gesamtenergie 2019'!$E35*'Energie pro Energieträger'!E$41</f>
        <v>339.7874390190305</v>
      </c>
      <c r="G76" s="27"/>
      <c r="H76" s="63" t="e">
        <f>'Gesamtenergie 2019'!$E35*'Energie pro Energieträger'!D$42</f>
        <v>#VALUE!</v>
      </c>
      <c r="I76" s="65">
        <f>'Gesamtenergie 2019'!$E35*'Energie pro Energieträger'!E$42</f>
        <v>0</v>
      </c>
      <c r="J76" s="27"/>
      <c r="K76" s="63">
        <f>'Gesamtenergie 2019'!$E35*'Energie pro Energieträger'!D$43</f>
        <v>12821.199999999999</v>
      </c>
      <c r="L76" s="65">
        <f>'Gesamtenergie 2019'!$E35*'Energie pro Energieträger'!E$43</f>
        <v>0</v>
      </c>
      <c r="M76" s="27"/>
      <c r="N76" s="63" t="e">
        <f>'Gesamtenergie 2019'!$E35*'Energie pro Energieträger'!D$44</f>
        <v>#VALUE!</v>
      </c>
      <c r="O76" s="65">
        <f>'Gesamtenergie 2019'!$E35*'Energie pro Energieträger'!E$44</f>
        <v>0</v>
      </c>
      <c r="P76" s="27"/>
    </row>
    <row r="80" spans="3:16" ht="21" x14ac:dyDescent="0.35">
      <c r="C80" s="91" t="s">
        <v>130</v>
      </c>
      <c r="D80" s="91"/>
      <c r="E80" s="91"/>
      <c r="F80" s="91"/>
      <c r="G80" s="91"/>
      <c r="H80" s="91"/>
      <c r="I80" s="91"/>
      <c r="J80" s="91"/>
      <c r="K80" s="91"/>
    </row>
    <row r="83" spans="3:16" x14ac:dyDescent="0.25">
      <c r="E83" s="102" t="s">
        <v>51</v>
      </c>
      <c r="F83" s="102"/>
      <c r="G83" s="102"/>
      <c r="H83" s="102" t="s">
        <v>29</v>
      </c>
      <c r="I83" s="102"/>
      <c r="J83" s="102"/>
      <c r="K83" s="102" t="s">
        <v>44</v>
      </c>
      <c r="L83" s="102"/>
      <c r="M83" s="102"/>
      <c r="N83" s="102" t="s">
        <v>7</v>
      </c>
      <c r="O83" s="102"/>
      <c r="P83" s="102"/>
    </row>
    <row r="84" spans="3:16" x14ac:dyDescent="0.25">
      <c r="C84" s="17" t="s">
        <v>123</v>
      </c>
      <c r="D84" s="60" t="s">
        <v>124</v>
      </c>
      <c r="E84" s="9" t="s">
        <v>47</v>
      </c>
      <c r="F84" s="9" t="s">
        <v>48</v>
      </c>
      <c r="G84" s="9" t="s">
        <v>49</v>
      </c>
      <c r="H84" s="9" t="str">
        <f>E84</f>
        <v>BOF</v>
      </c>
      <c r="I84" s="9" t="str">
        <f t="shared" ref="I84" si="9">F84</f>
        <v>DRI mit H2</v>
      </c>
      <c r="J84" s="9" t="str">
        <f t="shared" ref="J84" si="10">G84</f>
        <v>DRI mit Erdgas</v>
      </c>
      <c r="K84" s="9" t="str">
        <f>H84</f>
        <v>BOF</v>
      </c>
      <c r="L84" s="9" t="str">
        <f t="shared" ref="L84" si="11">I84</f>
        <v>DRI mit H2</v>
      </c>
      <c r="M84" s="9" t="str">
        <f t="shared" ref="M84" si="12">J84</f>
        <v>DRI mit Erdgas</v>
      </c>
      <c r="N84" s="9" t="str">
        <f>K84</f>
        <v>BOF</v>
      </c>
      <c r="O84" s="9" t="str">
        <f t="shared" ref="O84" si="13">L84</f>
        <v>DRI mit H2</v>
      </c>
      <c r="P84" s="9" t="str">
        <f t="shared" ref="P84" si="14">M84</f>
        <v>DRI mit Erdgas</v>
      </c>
    </row>
    <row r="85" spans="3:16" x14ac:dyDescent="0.25">
      <c r="C85" s="9" t="s">
        <v>88</v>
      </c>
      <c r="D85" s="61" t="s">
        <v>95</v>
      </c>
      <c r="E85" s="63">
        <f>'Gesamtenergie 2019'!$E7*'Energie pro Energieträger'!D$49</f>
        <v>17276.566999999999</v>
      </c>
      <c r="F85" s="65">
        <f>'Gesamtenergie 2019'!$E7*'Energie pro Energieträger'!E$49</f>
        <v>17276.566999999999</v>
      </c>
      <c r="G85" s="27"/>
      <c r="H85" s="63">
        <f>'Gesamtenergie 2019'!$E7*'Energie pro Energieträger'!D$50</f>
        <v>17276.566999999999</v>
      </c>
      <c r="I85" s="65">
        <f>'Gesamtenergie 2019'!$E7*'Energie pro Energieträger'!E$50</f>
        <v>17276.566999999999</v>
      </c>
      <c r="J85" s="27"/>
      <c r="K85" s="63">
        <f>'Gesamtenergie 2019'!$E7*'Energie pro Energieträger'!D$51</f>
        <v>17276.566999999999</v>
      </c>
      <c r="L85" s="65">
        <f>'Gesamtenergie 2019'!$E7*'Energie pro Energieträger'!E$51</f>
        <v>17276.566999999999</v>
      </c>
      <c r="M85" s="27"/>
      <c r="N85" s="63">
        <f>'Gesamtenergie 2019'!$E7*'Energie pro Energieträger'!D$52</f>
        <v>17276.566999999999</v>
      </c>
      <c r="O85" s="65">
        <f>'Gesamtenergie 2019'!$E7*'Energie pro Energieträger'!E$52</f>
        <v>17276.566999999999</v>
      </c>
      <c r="P85" s="27"/>
    </row>
    <row r="86" spans="3:16" x14ac:dyDescent="0.25">
      <c r="C86" s="9" t="s">
        <v>88</v>
      </c>
      <c r="D86" s="61" t="s">
        <v>87</v>
      </c>
      <c r="E86" s="63">
        <f>'Gesamtenergie 2019'!$E8*'Energie pro Energieträger'!D$49</f>
        <v>17276.566999999999</v>
      </c>
      <c r="F86" s="65">
        <f>'Gesamtenergie 2019'!$E8*'Energie pro Energieträger'!E$49</f>
        <v>17276.566999999999</v>
      </c>
      <c r="G86" s="27"/>
      <c r="H86" s="63">
        <f>'Gesamtenergie 2019'!$E8*'Energie pro Energieträger'!D$50</f>
        <v>17276.566999999999</v>
      </c>
      <c r="I86" s="65">
        <f>'Gesamtenergie 2019'!$E8*'Energie pro Energieträger'!E$50</f>
        <v>17276.566999999999</v>
      </c>
      <c r="J86" s="27"/>
      <c r="K86" s="63">
        <f>'Gesamtenergie 2019'!$E8*'Energie pro Energieträger'!D$51</f>
        <v>17276.566999999999</v>
      </c>
      <c r="L86" s="65">
        <f>'Gesamtenergie 2019'!$E8*'Energie pro Energieträger'!E$51</f>
        <v>17276.566999999999</v>
      </c>
      <c r="M86" s="27"/>
      <c r="N86" s="63">
        <f>'Gesamtenergie 2019'!$E8*'Energie pro Energieträger'!D$52</f>
        <v>17276.566999999999</v>
      </c>
      <c r="O86" s="65">
        <f>'Gesamtenergie 2019'!$E8*'Energie pro Energieträger'!E$52</f>
        <v>17276.566999999999</v>
      </c>
      <c r="P86" s="27"/>
    </row>
    <row r="87" spans="3:16" x14ac:dyDescent="0.25">
      <c r="C87" s="9" t="s">
        <v>92</v>
      </c>
      <c r="D87" s="61" t="s">
        <v>91</v>
      </c>
      <c r="E87" s="63">
        <f>'Gesamtenergie 2019'!$E9*'Energie pro Energieträger'!D$49</f>
        <v>24955.55</v>
      </c>
      <c r="F87" s="65">
        <f>'Gesamtenergie 2019'!$E9*'Energie pro Energieträger'!E$49</f>
        <v>24955.55</v>
      </c>
      <c r="G87" s="27"/>
      <c r="H87" s="63">
        <f>'Gesamtenergie 2019'!$E9*'Energie pro Energieträger'!D$50</f>
        <v>24955.55</v>
      </c>
      <c r="I87" s="65">
        <f>'Gesamtenergie 2019'!$E9*'Energie pro Energieträger'!E$50</f>
        <v>24955.55</v>
      </c>
      <c r="J87" s="27"/>
      <c r="K87" s="63">
        <f>'Gesamtenergie 2019'!$E9*'Energie pro Energieträger'!D$51</f>
        <v>24955.55</v>
      </c>
      <c r="L87" s="65">
        <f>'Gesamtenergie 2019'!$E9*'Energie pro Energieträger'!E$51</f>
        <v>24955.55</v>
      </c>
      <c r="M87" s="27"/>
      <c r="N87" s="63">
        <f>'Gesamtenergie 2019'!$E9*'Energie pro Energieträger'!D$52</f>
        <v>24955.55</v>
      </c>
      <c r="O87" s="65">
        <f>'Gesamtenergie 2019'!$E9*'Energie pro Energieträger'!E$52</f>
        <v>24955.55</v>
      </c>
      <c r="P87" s="27"/>
    </row>
    <row r="88" spans="3:16" x14ac:dyDescent="0.25">
      <c r="C88" s="9" t="s">
        <v>90</v>
      </c>
      <c r="D88" s="61" t="s">
        <v>89</v>
      </c>
      <c r="E88" s="63">
        <f>'Gesamtenergie 2019'!$E10*'Energie pro Energieträger'!D$49</f>
        <v>11827.556999999999</v>
      </c>
      <c r="F88" s="65">
        <f>'Gesamtenergie 2019'!$E10*'Energie pro Energieträger'!E$49</f>
        <v>11827.556999999999</v>
      </c>
      <c r="G88" s="27"/>
      <c r="H88" s="63">
        <f>'Gesamtenergie 2019'!$E10*'Energie pro Energieträger'!D$50</f>
        <v>11827.556999999999</v>
      </c>
      <c r="I88" s="65">
        <f>'Gesamtenergie 2019'!$E10*'Energie pro Energieträger'!E$50</f>
        <v>11827.556999999999</v>
      </c>
      <c r="J88" s="27"/>
      <c r="K88" s="63">
        <f>'Gesamtenergie 2019'!$E10*'Energie pro Energieträger'!D$51</f>
        <v>11827.556999999999</v>
      </c>
      <c r="L88" s="65">
        <f>'Gesamtenergie 2019'!$E10*'Energie pro Energieträger'!E$51</f>
        <v>11827.556999999999</v>
      </c>
      <c r="M88" s="27"/>
      <c r="N88" s="63">
        <f>'Gesamtenergie 2019'!$E10*'Energie pro Energieträger'!D$52</f>
        <v>11827.556999999999</v>
      </c>
      <c r="O88" s="65">
        <f>'Gesamtenergie 2019'!$E10*'Energie pro Energieträger'!E$52</f>
        <v>11827.556999999999</v>
      </c>
      <c r="P88" s="27"/>
    </row>
    <row r="89" spans="3:16" x14ac:dyDescent="0.25">
      <c r="C89" s="9" t="s">
        <v>94</v>
      </c>
      <c r="D89" s="61" t="s">
        <v>93</v>
      </c>
      <c r="E89" s="63">
        <f>'Gesamtenergie 2019'!$E11*'Energie pro Energieträger'!D$49</f>
        <v>11905.4</v>
      </c>
      <c r="F89" s="65">
        <f>'Gesamtenergie 2019'!$E11*'Energie pro Energieträger'!E$49</f>
        <v>11905.4</v>
      </c>
      <c r="G89" s="27"/>
      <c r="H89" s="63">
        <f>'Gesamtenergie 2019'!$E11*'Energie pro Energieträger'!D$50</f>
        <v>11905.4</v>
      </c>
      <c r="I89" s="65">
        <f>'Gesamtenergie 2019'!$E11*'Energie pro Energieträger'!E$50</f>
        <v>11905.4</v>
      </c>
      <c r="J89" s="27"/>
      <c r="K89" s="63">
        <f>'Gesamtenergie 2019'!$E11*'Energie pro Energieträger'!D$51</f>
        <v>11905.4</v>
      </c>
      <c r="L89" s="65">
        <f>'Gesamtenergie 2019'!$E11*'Energie pro Energieträger'!E$51</f>
        <v>11905.4</v>
      </c>
      <c r="M89" s="27"/>
      <c r="N89" s="63">
        <f>'Gesamtenergie 2019'!$E11*'Energie pro Energieträger'!D$52</f>
        <v>11905.4</v>
      </c>
      <c r="O89" s="65">
        <f>'Gesamtenergie 2019'!$E11*'Energie pro Energieträger'!E$52</f>
        <v>11905.4</v>
      </c>
      <c r="P89" s="27"/>
    </row>
    <row r="90" spans="3:16" x14ac:dyDescent="0.25">
      <c r="C90" s="9" t="s">
        <v>84</v>
      </c>
      <c r="D90" s="61" t="s">
        <v>83</v>
      </c>
      <c r="E90" s="63">
        <f>'Gesamtenergie 2019'!$E12*'Energie pro Energieträger'!D$49</f>
        <v>17171.25</v>
      </c>
      <c r="F90" s="65">
        <f>'Gesamtenergie 2019'!$E12*'Energie pro Energieträger'!E$49</f>
        <v>17171.25</v>
      </c>
      <c r="G90" s="27"/>
      <c r="H90" s="63">
        <f>'Gesamtenergie 2019'!$E12*'Energie pro Energieträger'!D$50</f>
        <v>17171.25</v>
      </c>
      <c r="I90" s="65">
        <f>'Gesamtenergie 2019'!$E12*'Energie pro Energieträger'!E$50</f>
        <v>17171.25</v>
      </c>
      <c r="J90" s="27"/>
      <c r="K90" s="63">
        <f>'Gesamtenergie 2019'!$E12*'Energie pro Energieträger'!D$51</f>
        <v>17171.25</v>
      </c>
      <c r="L90" s="65">
        <f>'Gesamtenergie 2019'!$E12*'Energie pro Energieträger'!E$51</f>
        <v>17171.25</v>
      </c>
      <c r="M90" s="27"/>
      <c r="N90" s="63">
        <f>'Gesamtenergie 2019'!$E12*'Energie pro Energieträger'!D$52</f>
        <v>17171.25</v>
      </c>
      <c r="O90" s="65">
        <f>'Gesamtenergie 2019'!$E12*'Energie pro Energieträger'!E$52</f>
        <v>17171.25</v>
      </c>
      <c r="P90" s="27"/>
    </row>
    <row r="91" spans="3:16" x14ac:dyDescent="0.25">
      <c r="C91" s="9" t="s">
        <v>84</v>
      </c>
      <c r="D91" s="61" t="s">
        <v>85</v>
      </c>
      <c r="E91" s="63">
        <f>'Gesamtenergie 2019'!$E13*'Energie pro Energieträger'!D$49</f>
        <v>31366.149999999998</v>
      </c>
      <c r="F91" s="65">
        <f>'Gesamtenergie 2019'!$E13*'Energie pro Energieträger'!E$49</f>
        <v>31366.149999999998</v>
      </c>
      <c r="G91" s="27"/>
      <c r="H91" s="63">
        <f>'Gesamtenergie 2019'!$E13*'Energie pro Energieträger'!D$50</f>
        <v>31366.149999999998</v>
      </c>
      <c r="I91" s="65">
        <f>'Gesamtenergie 2019'!$E13*'Energie pro Energieträger'!E$50</f>
        <v>31366.149999999998</v>
      </c>
      <c r="J91" s="27"/>
      <c r="K91" s="63">
        <f>'Gesamtenergie 2019'!$E13*'Energie pro Energieträger'!D$51</f>
        <v>31366.149999999998</v>
      </c>
      <c r="L91" s="65">
        <f>'Gesamtenergie 2019'!$E13*'Energie pro Energieträger'!E$51</f>
        <v>31366.149999999998</v>
      </c>
      <c r="M91" s="27"/>
      <c r="N91" s="63">
        <f>'Gesamtenergie 2019'!$E13*'Energie pro Energieträger'!D$52</f>
        <v>31366.149999999998</v>
      </c>
      <c r="O91" s="65">
        <f>'Gesamtenergie 2019'!$E13*'Energie pro Energieträger'!E$52</f>
        <v>31366.149999999998</v>
      </c>
      <c r="P91" s="27"/>
    </row>
    <row r="92" spans="3:16" x14ac:dyDescent="0.25">
      <c r="C92" s="9" t="s">
        <v>62</v>
      </c>
      <c r="D92" s="61" t="s">
        <v>77</v>
      </c>
      <c r="E92" s="63">
        <f>'Gesamtenergie 2019'!$E14*'Energie pro Energieträger'!D$49</f>
        <v>15110.699999999999</v>
      </c>
      <c r="F92" s="65">
        <f>'Gesamtenergie 2019'!$E14*'Energie pro Energieträger'!E$49</f>
        <v>15110.699999999999</v>
      </c>
      <c r="G92" s="27"/>
      <c r="H92" s="63">
        <f>'Gesamtenergie 2019'!$E14*'Energie pro Energieträger'!D$50</f>
        <v>15110.699999999999</v>
      </c>
      <c r="I92" s="65">
        <f>'Gesamtenergie 2019'!$E14*'Energie pro Energieträger'!E$50</f>
        <v>15110.699999999999</v>
      </c>
      <c r="J92" s="27"/>
      <c r="K92" s="63">
        <f>'Gesamtenergie 2019'!$E14*'Energie pro Energieträger'!D$51</f>
        <v>15110.699999999999</v>
      </c>
      <c r="L92" s="65">
        <f>'Gesamtenergie 2019'!$E14*'Energie pro Energieträger'!E$51</f>
        <v>15110.699999999999</v>
      </c>
      <c r="M92" s="27"/>
      <c r="N92" s="63">
        <f>'Gesamtenergie 2019'!$E14*'Energie pro Energieträger'!D$52</f>
        <v>15110.699999999999</v>
      </c>
      <c r="O92" s="65">
        <f>'Gesamtenergie 2019'!$E14*'Energie pro Energieträger'!E$52</f>
        <v>15110.699999999999</v>
      </c>
      <c r="P92" s="27"/>
    </row>
    <row r="93" spans="3:16" x14ac:dyDescent="0.25">
      <c r="C93" s="9" t="s">
        <v>62</v>
      </c>
      <c r="D93" s="61" t="s">
        <v>71</v>
      </c>
      <c r="E93" s="63">
        <f>'Gesamtenergie 2019'!$E15*'Energie pro Energieträger'!D$49</f>
        <v>12738.777999999998</v>
      </c>
      <c r="F93" s="65">
        <f>'Gesamtenergie 2019'!$E15*'Energie pro Energieträger'!E$49</f>
        <v>12738.777999999998</v>
      </c>
      <c r="G93" s="27"/>
      <c r="H93" s="63">
        <f>'Gesamtenergie 2019'!$E15*'Energie pro Energieträger'!D$50</f>
        <v>12738.777999999998</v>
      </c>
      <c r="I93" s="65">
        <f>'Gesamtenergie 2019'!$E15*'Energie pro Energieträger'!E$50</f>
        <v>12738.777999999998</v>
      </c>
      <c r="J93" s="27"/>
      <c r="K93" s="63">
        <f>'Gesamtenergie 2019'!$E15*'Energie pro Energieträger'!D$51</f>
        <v>12738.777999999998</v>
      </c>
      <c r="L93" s="65">
        <f>'Gesamtenergie 2019'!$E15*'Energie pro Energieträger'!E$51</f>
        <v>12738.777999999998</v>
      </c>
      <c r="M93" s="27"/>
      <c r="N93" s="63">
        <f>'Gesamtenergie 2019'!$E15*'Energie pro Energieträger'!D$52</f>
        <v>12738.777999999998</v>
      </c>
      <c r="O93" s="65">
        <f>'Gesamtenergie 2019'!$E15*'Energie pro Energieträger'!E$52</f>
        <v>12738.777999999998</v>
      </c>
      <c r="P93" s="27"/>
    </row>
    <row r="94" spans="3:16" x14ac:dyDescent="0.25">
      <c r="C94" s="9" t="s">
        <v>62</v>
      </c>
      <c r="D94" s="61" t="s">
        <v>86</v>
      </c>
      <c r="E94" s="63">
        <f>'Gesamtenergie 2019'!$E16*'Energie pro Energieträger'!D$49</f>
        <v>9844.8499999999985</v>
      </c>
      <c r="F94" s="65">
        <f>'Gesamtenergie 2019'!$E16*'Energie pro Energieträger'!E$49</f>
        <v>9844.8499999999985</v>
      </c>
      <c r="G94" s="27"/>
      <c r="H94" s="63">
        <f>'Gesamtenergie 2019'!$E16*'Energie pro Energieträger'!D$50</f>
        <v>9844.8499999999985</v>
      </c>
      <c r="I94" s="65">
        <f>'Gesamtenergie 2019'!$E16*'Energie pro Energieträger'!E$50</f>
        <v>9844.8499999999985</v>
      </c>
      <c r="J94" s="27"/>
      <c r="K94" s="63">
        <f>'Gesamtenergie 2019'!$E16*'Energie pro Energieträger'!D$51</f>
        <v>9844.8499999999985</v>
      </c>
      <c r="L94" s="65">
        <f>'Gesamtenergie 2019'!$E16*'Energie pro Energieträger'!E$51</f>
        <v>9844.8499999999985</v>
      </c>
      <c r="M94" s="27"/>
      <c r="N94" s="63">
        <f>'Gesamtenergie 2019'!$E16*'Energie pro Energieträger'!D$52</f>
        <v>9844.8499999999985</v>
      </c>
      <c r="O94" s="65">
        <f>'Gesamtenergie 2019'!$E16*'Energie pro Energieträger'!E$52</f>
        <v>9844.8499999999985</v>
      </c>
      <c r="P94" s="27"/>
    </row>
    <row r="95" spans="3:16" x14ac:dyDescent="0.25">
      <c r="C95" s="9" t="s">
        <v>62</v>
      </c>
      <c r="D95" s="61" t="s">
        <v>82</v>
      </c>
      <c r="E95" s="63">
        <f>'Gesamtenergie 2019'!$E17*'Energie pro Energieträger'!D$49</f>
        <v>22895</v>
      </c>
      <c r="F95" s="65">
        <f>'Gesamtenergie 2019'!$E17*'Energie pro Energieträger'!E$49</f>
        <v>22895</v>
      </c>
      <c r="G95" s="27"/>
      <c r="H95" s="63">
        <f>'Gesamtenergie 2019'!$E17*'Energie pro Energieträger'!D$50</f>
        <v>22895</v>
      </c>
      <c r="I95" s="65">
        <f>'Gesamtenergie 2019'!$E17*'Energie pro Energieträger'!E$50</f>
        <v>22895</v>
      </c>
      <c r="J95" s="27"/>
      <c r="K95" s="63">
        <f>'Gesamtenergie 2019'!$E17*'Energie pro Energieträger'!D$51</f>
        <v>22895</v>
      </c>
      <c r="L95" s="65">
        <f>'Gesamtenergie 2019'!$E17*'Energie pro Energieträger'!E$51</f>
        <v>22895</v>
      </c>
      <c r="M95" s="27"/>
      <c r="N95" s="63">
        <f>'Gesamtenergie 2019'!$E17*'Energie pro Energieträger'!D$52</f>
        <v>22895</v>
      </c>
      <c r="O95" s="65">
        <f>'Gesamtenergie 2019'!$E17*'Energie pro Energieträger'!E$52</f>
        <v>22895</v>
      </c>
      <c r="P95" s="27"/>
    </row>
    <row r="96" spans="3:16" x14ac:dyDescent="0.25">
      <c r="C96" s="9" t="s">
        <v>62</v>
      </c>
      <c r="D96" s="61" t="s">
        <v>81</v>
      </c>
      <c r="E96" s="63">
        <f>'Gesamtenergie 2019'!$E18*'Energie pro Energieträger'!D$49</f>
        <v>27474</v>
      </c>
      <c r="F96" s="65">
        <f>'Gesamtenergie 2019'!$E18*'Energie pro Energieträger'!E$49</f>
        <v>27474</v>
      </c>
      <c r="G96" s="27"/>
      <c r="H96" s="63">
        <f>'Gesamtenergie 2019'!$E18*'Energie pro Energieträger'!D$50</f>
        <v>27474</v>
      </c>
      <c r="I96" s="65">
        <f>'Gesamtenergie 2019'!$E18*'Energie pro Energieträger'!E$50</f>
        <v>27474</v>
      </c>
      <c r="J96" s="27"/>
      <c r="K96" s="63">
        <f>'Gesamtenergie 2019'!$E18*'Energie pro Energieträger'!D$51</f>
        <v>27474</v>
      </c>
      <c r="L96" s="65">
        <f>'Gesamtenergie 2019'!$E18*'Energie pro Energieträger'!E$51</f>
        <v>27474</v>
      </c>
      <c r="M96" s="27"/>
      <c r="N96" s="63">
        <f>'Gesamtenergie 2019'!$E18*'Energie pro Energieträger'!D$52</f>
        <v>27474</v>
      </c>
      <c r="O96" s="65">
        <f>'Gesamtenergie 2019'!$E18*'Energie pro Energieträger'!E$52</f>
        <v>27474</v>
      </c>
      <c r="P96" s="27"/>
    </row>
    <row r="97" spans="3:16" x14ac:dyDescent="0.25">
      <c r="C97" s="9" t="s">
        <v>62</v>
      </c>
      <c r="D97" s="61" t="s">
        <v>80</v>
      </c>
      <c r="E97" s="63">
        <f>'Gesamtenergie 2019'!$E19*'Energie pro Energieträger'!D$49</f>
        <v>21063.399999999998</v>
      </c>
      <c r="F97" s="65">
        <f>'Gesamtenergie 2019'!$E19*'Energie pro Energieträger'!E$49</f>
        <v>21063.399999999998</v>
      </c>
      <c r="G97" s="27"/>
      <c r="H97" s="63">
        <f>'Gesamtenergie 2019'!$E19*'Energie pro Energieträger'!D$50</f>
        <v>21063.399999999998</v>
      </c>
      <c r="I97" s="65">
        <f>'Gesamtenergie 2019'!$E19*'Energie pro Energieträger'!E$50</f>
        <v>21063.399999999998</v>
      </c>
      <c r="J97" s="27"/>
      <c r="K97" s="63">
        <f>'Gesamtenergie 2019'!$E19*'Energie pro Energieträger'!D$51</f>
        <v>21063.399999999998</v>
      </c>
      <c r="L97" s="65">
        <f>'Gesamtenergie 2019'!$E19*'Energie pro Energieträger'!E$51</f>
        <v>21063.399999999998</v>
      </c>
      <c r="M97" s="27"/>
      <c r="N97" s="63">
        <f>'Gesamtenergie 2019'!$E19*'Energie pro Energieträger'!D$52</f>
        <v>21063.399999999998</v>
      </c>
      <c r="O97" s="65">
        <f>'Gesamtenergie 2019'!$E19*'Energie pro Energieträger'!E$52</f>
        <v>21063.399999999998</v>
      </c>
      <c r="P97" s="27"/>
    </row>
    <row r="98" spans="3:16" x14ac:dyDescent="0.25">
      <c r="C98" s="9" t="s">
        <v>62</v>
      </c>
      <c r="D98" s="61" t="s">
        <v>79</v>
      </c>
      <c r="E98" s="63">
        <f>'Gesamtenergie 2019'!$E20*'Energie pro Energieträger'!D$49</f>
        <v>10687.385999999999</v>
      </c>
      <c r="F98" s="65">
        <f>'Gesamtenergie 2019'!$E20*'Energie pro Energieträger'!E$49</f>
        <v>10687.385999999999</v>
      </c>
      <c r="G98" s="27"/>
      <c r="H98" s="63">
        <f>'Gesamtenergie 2019'!$E20*'Energie pro Energieträger'!D$50</f>
        <v>10687.385999999999</v>
      </c>
      <c r="I98" s="65">
        <f>'Gesamtenergie 2019'!$E20*'Energie pro Energieträger'!E$50</f>
        <v>10687.385999999999</v>
      </c>
      <c r="J98" s="27"/>
      <c r="K98" s="63">
        <f>'Gesamtenergie 2019'!$E20*'Energie pro Energieträger'!D$51</f>
        <v>10687.385999999999</v>
      </c>
      <c r="L98" s="65">
        <f>'Gesamtenergie 2019'!$E20*'Energie pro Energieträger'!E$51</f>
        <v>10687.385999999999</v>
      </c>
      <c r="M98" s="27"/>
      <c r="N98" s="63">
        <f>'Gesamtenergie 2019'!$E20*'Energie pro Energieträger'!D$52</f>
        <v>10687.385999999999</v>
      </c>
      <c r="O98" s="65">
        <f>'Gesamtenergie 2019'!$E20*'Energie pro Energieträger'!E$52</f>
        <v>10687.385999999999</v>
      </c>
      <c r="P98" s="27"/>
    </row>
    <row r="99" spans="3:16" x14ac:dyDescent="0.25">
      <c r="C99" s="9" t="s">
        <v>62</v>
      </c>
      <c r="D99" s="61" t="s">
        <v>78</v>
      </c>
      <c r="E99" s="63">
        <f>'Gesamtenergie 2019'!$E21*'Energie pro Energieträger'!D$49</f>
        <v>5128.4799999999996</v>
      </c>
      <c r="F99" s="65">
        <f>'Gesamtenergie 2019'!$E21*'Energie pro Energieträger'!E$49</f>
        <v>5128.4799999999996</v>
      </c>
      <c r="G99" s="27"/>
      <c r="H99" s="63">
        <f>'Gesamtenergie 2019'!$E21*'Energie pro Energieträger'!D$50</f>
        <v>5128.4799999999996</v>
      </c>
      <c r="I99" s="65">
        <f>'Gesamtenergie 2019'!$E21*'Energie pro Energieträger'!E$50</f>
        <v>5128.4799999999996</v>
      </c>
      <c r="J99" s="27"/>
      <c r="K99" s="63">
        <f>'Gesamtenergie 2019'!$E21*'Energie pro Energieträger'!D$51</f>
        <v>5128.4799999999996</v>
      </c>
      <c r="L99" s="65">
        <f>'Gesamtenergie 2019'!$E21*'Energie pro Energieträger'!E$51</f>
        <v>5128.4799999999996</v>
      </c>
      <c r="M99" s="27"/>
      <c r="N99" s="63">
        <f>'Gesamtenergie 2019'!$E21*'Energie pro Energieträger'!D$52</f>
        <v>5128.4799999999996</v>
      </c>
      <c r="O99" s="65">
        <f>'Gesamtenergie 2019'!$E21*'Energie pro Energieträger'!E$52</f>
        <v>5128.4799999999996</v>
      </c>
      <c r="P99" s="27"/>
    </row>
    <row r="100" spans="3:16" x14ac:dyDescent="0.25">
      <c r="C100" s="9" t="s">
        <v>62</v>
      </c>
      <c r="D100" s="61" t="s">
        <v>61</v>
      </c>
      <c r="E100" s="63">
        <f>'Gesamtenergie 2019'!$E22*'Energie pro Energieträger'!D$49</f>
        <v>27474</v>
      </c>
      <c r="F100" s="65">
        <f>'Gesamtenergie 2019'!$E22*'Energie pro Energieträger'!E$49</f>
        <v>27474</v>
      </c>
      <c r="G100" s="27"/>
      <c r="H100" s="63">
        <f>'Gesamtenergie 2019'!$E22*'Energie pro Energieträger'!D$50</f>
        <v>27474</v>
      </c>
      <c r="I100" s="65">
        <f>'Gesamtenergie 2019'!$E22*'Energie pro Energieträger'!E$50</f>
        <v>27474</v>
      </c>
      <c r="J100" s="27"/>
      <c r="K100" s="63">
        <f>'Gesamtenergie 2019'!$E22*'Energie pro Energieträger'!D$51</f>
        <v>27474</v>
      </c>
      <c r="L100" s="65">
        <f>'Gesamtenergie 2019'!$E22*'Energie pro Energieträger'!E$51</f>
        <v>27474</v>
      </c>
      <c r="M100" s="27"/>
      <c r="N100" s="63">
        <f>'Gesamtenergie 2019'!$E22*'Energie pro Energieträger'!D$52</f>
        <v>27474</v>
      </c>
      <c r="O100" s="65">
        <f>'Gesamtenergie 2019'!$E22*'Energie pro Energieträger'!E$52</f>
        <v>27474</v>
      </c>
      <c r="P100" s="27"/>
    </row>
    <row r="101" spans="3:16" x14ac:dyDescent="0.25">
      <c r="C101" s="9" t="s">
        <v>70</v>
      </c>
      <c r="D101" s="61" t="s">
        <v>69</v>
      </c>
      <c r="E101" s="63">
        <f>'Gesamtenergie 2019'!$E23*'Energie pro Energieträger'!D$49</f>
        <v>7326.4</v>
      </c>
      <c r="F101" s="65">
        <f>'Gesamtenergie 2019'!$E23*'Energie pro Energieträger'!E$49</f>
        <v>7326.4</v>
      </c>
      <c r="G101" s="27"/>
      <c r="H101" s="63">
        <f>'Gesamtenergie 2019'!$E23*'Energie pro Energieträger'!D$50</f>
        <v>7326.4</v>
      </c>
      <c r="I101" s="65">
        <f>'Gesamtenergie 2019'!$E23*'Energie pro Energieträger'!E$50</f>
        <v>7326.4</v>
      </c>
      <c r="J101" s="27"/>
      <c r="K101" s="63">
        <f>'Gesamtenergie 2019'!$E23*'Energie pro Energieträger'!D$51</f>
        <v>7326.4</v>
      </c>
      <c r="L101" s="65">
        <f>'Gesamtenergie 2019'!$E23*'Energie pro Energieträger'!E$51</f>
        <v>7326.4</v>
      </c>
      <c r="M101" s="27"/>
      <c r="N101" s="63">
        <f>'Gesamtenergie 2019'!$E23*'Energie pro Energieträger'!D$52</f>
        <v>7326.4</v>
      </c>
      <c r="O101" s="65">
        <f>'Gesamtenergie 2019'!$E23*'Energie pro Energieträger'!E$52</f>
        <v>7326.4</v>
      </c>
      <c r="P101" s="27"/>
    </row>
    <row r="102" spans="3:16" x14ac:dyDescent="0.25">
      <c r="C102" s="9" t="s">
        <v>73</v>
      </c>
      <c r="D102" s="61" t="s">
        <v>72</v>
      </c>
      <c r="E102" s="63">
        <f>'Gesamtenergie 2019'!$E24*'Energie pro Energieträger'!D$49</f>
        <v>38921.5</v>
      </c>
      <c r="F102" s="65">
        <f>'Gesamtenergie 2019'!$E24*'Energie pro Energieträger'!E$49</f>
        <v>38921.5</v>
      </c>
      <c r="G102" s="27"/>
      <c r="H102" s="63">
        <f>'Gesamtenergie 2019'!$E24*'Energie pro Energieträger'!D$50</f>
        <v>38921.5</v>
      </c>
      <c r="I102" s="65">
        <f>'Gesamtenergie 2019'!$E24*'Energie pro Energieträger'!E$50</f>
        <v>38921.5</v>
      </c>
      <c r="J102" s="27"/>
      <c r="K102" s="63">
        <f>'Gesamtenergie 2019'!$E24*'Energie pro Energieträger'!D$51</f>
        <v>38921.5</v>
      </c>
      <c r="L102" s="65">
        <f>'Gesamtenergie 2019'!$E24*'Energie pro Energieträger'!E$51</f>
        <v>38921.5</v>
      </c>
      <c r="M102" s="27"/>
      <c r="N102" s="63">
        <f>'Gesamtenergie 2019'!$E24*'Energie pro Energieträger'!D$52</f>
        <v>38921.5</v>
      </c>
      <c r="O102" s="65">
        <f>'Gesamtenergie 2019'!$E24*'Energie pro Energieträger'!E$52</f>
        <v>38921.5</v>
      </c>
      <c r="P102" s="27"/>
    </row>
    <row r="103" spans="3:16" x14ac:dyDescent="0.25">
      <c r="C103" s="9" t="s">
        <v>64</v>
      </c>
      <c r="D103" s="61" t="s">
        <v>63</v>
      </c>
      <c r="E103" s="63">
        <f>'Gesamtenergie 2019'!$E25*'Energie pro Energieträger'!D$49</f>
        <v>31205.884999999998</v>
      </c>
      <c r="F103" s="65">
        <f>'Gesamtenergie 2019'!$E25*'Energie pro Energieträger'!E$49</f>
        <v>31205.884999999998</v>
      </c>
      <c r="G103" s="27"/>
      <c r="H103" s="63">
        <f>'Gesamtenergie 2019'!$E25*'Energie pro Energieträger'!D$50</f>
        <v>31205.884999999998</v>
      </c>
      <c r="I103" s="65">
        <f>'Gesamtenergie 2019'!$E25*'Energie pro Energieträger'!E$50</f>
        <v>31205.884999999998</v>
      </c>
      <c r="J103" s="27"/>
      <c r="K103" s="63">
        <f>'Gesamtenergie 2019'!$E25*'Energie pro Energieträger'!D$51</f>
        <v>31205.884999999998</v>
      </c>
      <c r="L103" s="65">
        <f>'Gesamtenergie 2019'!$E25*'Energie pro Energieträger'!E$51</f>
        <v>31205.884999999998</v>
      </c>
      <c r="M103" s="27"/>
      <c r="N103" s="63">
        <f>'Gesamtenergie 2019'!$E25*'Energie pro Energieträger'!D$52</f>
        <v>31205.884999999998</v>
      </c>
      <c r="O103" s="65">
        <f>'Gesamtenergie 2019'!$E25*'Energie pro Energieträger'!E$52</f>
        <v>31205.884999999998</v>
      </c>
      <c r="P103" s="27"/>
    </row>
    <row r="104" spans="3:16" x14ac:dyDescent="0.25">
      <c r="C104" s="9" t="s">
        <v>58</v>
      </c>
      <c r="D104" s="61" t="s">
        <v>57</v>
      </c>
      <c r="E104" s="63">
        <f>'Gesamtenergie 2019'!$E26*'Energie pro Energieträger'!D$49</f>
        <v>12477.775</v>
      </c>
      <c r="F104" s="65">
        <f>'Gesamtenergie 2019'!$E26*'Energie pro Energieträger'!E$49</f>
        <v>12477.775</v>
      </c>
      <c r="G104" s="27"/>
      <c r="H104" s="63">
        <f>'Gesamtenergie 2019'!$E26*'Energie pro Energieträger'!D$50</f>
        <v>12477.775</v>
      </c>
      <c r="I104" s="65">
        <f>'Gesamtenergie 2019'!$E26*'Energie pro Energieträger'!E$50</f>
        <v>12477.775</v>
      </c>
      <c r="J104" s="27"/>
      <c r="K104" s="63">
        <f>'Gesamtenergie 2019'!$E26*'Energie pro Energieträger'!D$51</f>
        <v>12477.775</v>
      </c>
      <c r="L104" s="65">
        <f>'Gesamtenergie 2019'!$E26*'Energie pro Energieträger'!E$51</f>
        <v>12477.775</v>
      </c>
      <c r="M104" s="27"/>
      <c r="N104" s="63">
        <f>'Gesamtenergie 2019'!$E26*'Energie pro Energieträger'!D$52</f>
        <v>12477.775</v>
      </c>
      <c r="O104" s="65">
        <f>'Gesamtenergie 2019'!$E26*'Energie pro Energieträger'!E$52</f>
        <v>12477.775</v>
      </c>
      <c r="P104" s="27"/>
    </row>
    <row r="105" spans="3:16" x14ac:dyDescent="0.25">
      <c r="C105" s="9" t="s">
        <v>58</v>
      </c>
      <c r="D105" s="61" t="s">
        <v>75</v>
      </c>
      <c r="E105" s="63">
        <f>'Gesamtenergie 2019'!$E27*'Energie pro Energieträger'!D$49</f>
        <v>12477.775</v>
      </c>
      <c r="F105" s="65">
        <f>'Gesamtenergie 2019'!$E27*'Energie pro Energieträger'!E$49</f>
        <v>12477.775</v>
      </c>
      <c r="G105" s="27"/>
      <c r="H105" s="63">
        <f>'Gesamtenergie 2019'!$E27*'Energie pro Energieträger'!D$50</f>
        <v>12477.775</v>
      </c>
      <c r="I105" s="65">
        <f>'Gesamtenergie 2019'!$E27*'Energie pro Energieträger'!E$50</f>
        <v>12477.775</v>
      </c>
      <c r="J105" s="27"/>
      <c r="K105" s="63">
        <f>'Gesamtenergie 2019'!$E27*'Energie pro Energieträger'!D$51</f>
        <v>12477.775</v>
      </c>
      <c r="L105" s="65">
        <f>'Gesamtenergie 2019'!$E27*'Energie pro Energieträger'!E$51</f>
        <v>12477.775</v>
      </c>
      <c r="M105" s="27"/>
      <c r="N105" s="63">
        <f>'Gesamtenergie 2019'!$E27*'Energie pro Energieträger'!D$52</f>
        <v>12477.775</v>
      </c>
      <c r="O105" s="65">
        <f>'Gesamtenergie 2019'!$E27*'Energie pro Energieträger'!E$52</f>
        <v>12477.775</v>
      </c>
      <c r="P105" s="27"/>
    </row>
    <row r="106" spans="3:16" x14ac:dyDescent="0.25">
      <c r="C106" s="9" t="s">
        <v>68</v>
      </c>
      <c r="D106" s="61" t="s">
        <v>67</v>
      </c>
      <c r="E106" s="63">
        <f>'Gesamtenergie 2019'!$E28*'Energie pro Energieträger'!D$49</f>
        <v>9386.9499999999989</v>
      </c>
      <c r="F106" s="65">
        <f>'Gesamtenergie 2019'!$E28*'Energie pro Energieträger'!E$49</f>
        <v>9386.9499999999989</v>
      </c>
      <c r="G106" s="27"/>
      <c r="H106" s="63">
        <f>'Gesamtenergie 2019'!$E28*'Energie pro Energieträger'!D$50</f>
        <v>9386.9499999999989</v>
      </c>
      <c r="I106" s="65">
        <f>'Gesamtenergie 2019'!$E28*'Energie pro Energieträger'!E$50</f>
        <v>9386.9499999999989</v>
      </c>
      <c r="J106" s="27"/>
      <c r="K106" s="63">
        <f>'Gesamtenergie 2019'!$E28*'Energie pro Energieträger'!D$51</f>
        <v>9386.9499999999989</v>
      </c>
      <c r="L106" s="65">
        <f>'Gesamtenergie 2019'!$E28*'Energie pro Energieträger'!E$51</f>
        <v>9386.9499999999989</v>
      </c>
      <c r="M106" s="27"/>
      <c r="N106" s="63">
        <f>'Gesamtenergie 2019'!$E28*'Energie pro Energieträger'!D$52</f>
        <v>9386.9499999999989</v>
      </c>
      <c r="O106" s="65">
        <f>'Gesamtenergie 2019'!$E28*'Energie pro Energieträger'!E$52</f>
        <v>9386.9499999999989</v>
      </c>
      <c r="P106" s="27"/>
    </row>
    <row r="107" spans="3:16" x14ac:dyDescent="0.25">
      <c r="C107" s="9" t="s">
        <v>66</v>
      </c>
      <c r="D107" s="61" t="s">
        <v>65</v>
      </c>
      <c r="E107" s="63">
        <f>'Gesamtenergie 2019'!$E29*'Energie pro Energieträger'!D$49</f>
        <v>20605.5</v>
      </c>
      <c r="F107" s="65">
        <f>'Gesamtenergie 2019'!$E29*'Energie pro Energieträger'!E$49</f>
        <v>20605.5</v>
      </c>
      <c r="G107" s="27"/>
      <c r="H107" s="63">
        <f>'Gesamtenergie 2019'!$E29*'Energie pro Energieträger'!D$50</f>
        <v>20605.5</v>
      </c>
      <c r="I107" s="65">
        <f>'Gesamtenergie 2019'!$E29*'Energie pro Energieträger'!E$50</f>
        <v>20605.5</v>
      </c>
      <c r="J107" s="27"/>
      <c r="K107" s="63">
        <f>'Gesamtenergie 2019'!$E29*'Energie pro Energieträger'!D$51</f>
        <v>20605.5</v>
      </c>
      <c r="L107" s="65">
        <f>'Gesamtenergie 2019'!$E29*'Energie pro Energieträger'!E$51</f>
        <v>20605.5</v>
      </c>
      <c r="M107" s="27"/>
      <c r="N107" s="63">
        <f>'Gesamtenergie 2019'!$E29*'Energie pro Energieträger'!D$52</f>
        <v>20605.5</v>
      </c>
      <c r="O107" s="65">
        <f>'Gesamtenergie 2019'!$E29*'Energie pro Energieträger'!E$52</f>
        <v>20605.5</v>
      </c>
      <c r="P107" s="27"/>
    </row>
    <row r="108" spans="3:16" x14ac:dyDescent="0.25">
      <c r="C108" s="9" t="s">
        <v>56</v>
      </c>
      <c r="D108" s="61" t="s">
        <v>74</v>
      </c>
      <c r="E108" s="63">
        <f>'Gesamtenergie 2019'!$E30*'Energie pro Energieträger'!D$49</f>
        <v>10875.125</v>
      </c>
      <c r="F108" s="65">
        <f>'Gesamtenergie 2019'!$E30*'Energie pro Energieträger'!E$49</f>
        <v>10875.125</v>
      </c>
      <c r="G108" s="27"/>
      <c r="H108" s="63">
        <f>'Gesamtenergie 2019'!$E30*'Energie pro Energieträger'!D$50</f>
        <v>10875.125</v>
      </c>
      <c r="I108" s="65">
        <f>'Gesamtenergie 2019'!$E30*'Energie pro Energieträger'!E$50</f>
        <v>10875.125</v>
      </c>
      <c r="J108" s="27"/>
      <c r="K108" s="63">
        <f>'Gesamtenergie 2019'!$E30*'Energie pro Energieträger'!D$51</f>
        <v>10875.125</v>
      </c>
      <c r="L108" s="65">
        <f>'Gesamtenergie 2019'!$E30*'Energie pro Energieträger'!E$51</f>
        <v>10875.125</v>
      </c>
      <c r="M108" s="27"/>
      <c r="N108" s="63">
        <f>'Gesamtenergie 2019'!$E30*'Energie pro Energieträger'!D$52</f>
        <v>10875.125</v>
      </c>
      <c r="O108" s="65">
        <f>'Gesamtenergie 2019'!$E30*'Energie pro Energieträger'!E$52</f>
        <v>10875.125</v>
      </c>
      <c r="P108" s="27"/>
    </row>
    <row r="109" spans="3:16" x14ac:dyDescent="0.25">
      <c r="C109" s="9" t="s">
        <v>56</v>
      </c>
      <c r="D109" s="61" t="s">
        <v>55</v>
      </c>
      <c r="E109" s="63">
        <f>'Gesamtenergie 2019'!$E31*'Energie pro Energieträger'!D$49</f>
        <v>10875.125</v>
      </c>
      <c r="F109" s="65">
        <f>'Gesamtenergie 2019'!$E31*'Energie pro Energieträger'!E$49</f>
        <v>10875.125</v>
      </c>
      <c r="G109" s="27"/>
      <c r="H109" s="63">
        <f>'Gesamtenergie 2019'!$E31*'Energie pro Energieträger'!D$50</f>
        <v>10875.125</v>
      </c>
      <c r="I109" s="65">
        <f>'Gesamtenergie 2019'!$E31*'Energie pro Energieträger'!E$50</f>
        <v>10875.125</v>
      </c>
      <c r="J109" s="27"/>
      <c r="K109" s="63">
        <f>'Gesamtenergie 2019'!$E31*'Energie pro Energieträger'!D$51</f>
        <v>10875.125</v>
      </c>
      <c r="L109" s="65">
        <f>'Gesamtenergie 2019'!$E31*'Energie pro Energieträger'!E$51</f>
        <v>10875.125</v>
      </c>
      <c r="M109" s="27"/>
      <c r="N109" s="63">
        <f>'Gesamtenergie 2019'!$E31*'Energie pro Energieträger'!D$52</f>
        <v>10875.125</v>
      </c>
      <c r="O109" s="65">
        <f>'Gesamtenergie 2019'!$E31*'Energie pro Energieträger'!E$52</f>
        <v>10875.125</v>
      </c>
      <c r="P109" s="27"/>
    </row>
    <row r="110" spans="3:16" x14ac:dyDescent="0.25">
      <c r="C110" s="9" t="s">
        <v>53</v>
      </c>
      <c r="D110" s="61" t="s">
        <v>52</v>
      </c>
      <c r="E110" s="63">
        <f>'Gesamtenergie 2019'!$E32*'Energie pro Energieträger'!D$49</f>
        <v>10531.699999999999</v>
      </c>
      <c r="F110" s="65">
        <f>'Gesamtenergie 2019'!$E32*'Energie pro Energieträger'!E$49</f>
        <v>10531.699999999999</v>
      </c>
      <c r="G110" s="27"/>
      <c r="H110" s="63">
        <f>'Gesamtenergie 2019'!$E32*'Energie pro Energieträger'!D$50</f>
        <v>10531.699999999999</v>
      </c>
      <c r="I110" s="65">
        <f>'Gesamtenergie 2019'!$E32*'Energie pro Energieträger'!E$50</f>
        <v>10531.699999999999</v>
      </c>
      <c r="J110" s="27"/>
      <c r="K110" s="63">
        <f>'Gesamtenergie 2019'!$E32*'Energie pro Energieträger'!D$51</f>
        <v>10531.699999999999</v>
      </c>
      <c r="L110" s="65">
        <f>'Gesamtenergie 2019'!$E32*'Energie pro Energieträger'!E$51</f>
        <v>10531.699999999999</v>
      </c>
      <c r="M110" s="27"/>
      <c r="N110" s="63">
        <f>'Gesamtenergie 2019'!$E32*'Energie pro Energieträger'!D$52</f>
        <v>10531.699999999999</v>
      </c>
      <c r="O110" s="65">
        <f>'Gesamtenergie 2019'!$E32*'Energie pro Energieträger'!E$52</f>
        <v>10531.699999999999</v>
      </c>
      <c r="P110" s="27"/>
    </row>
    <row r="111" spans="3:16" x14ac:dyDescent="0.25">
      <c r="C111" s="9" t="s">
        <v>53</v>
      </c>
      <c r="D111" s="61" t="s">
        <v>54</v>
      </c>
      <c r="E111" s="63">
        <f>'Gesamtenergie 2019'!$E33*'Energie pro Energieträger'!D$49</f>
        <v>6868.5</v>
      </c>
      <c r="F111" s="65">
        <f>'Gesamtenergie 2019'!$E33*'Energie pro Energieträger'!E$49</f>
        <v>6868.5</v>
      </c>
      <c r="G111" s="27"/>
      <c r="H111" s="63">
        <f>'Gesamtenergie 2019'!$E33*'Energie pro Energieträger'!D$50</f>
        <v>6868.5</v>
      </c>
      <c r="I111" s="65">
        <f>'Gesamtenergie 2019'!$E33*'Energie pro Energieträger'!E$50</f>
        <v>6868.5</v>
      </c>
      <c r="J111" s="27"/>
      <c r="K111" s="63">
        <f>'Gesamtenergie 2019'!$E33*'Energie pro Energieträger'!D$51</f>
        <v>6868.5</v>
      </c>
      <c r="L111" s="65">
        <f>'Gesamtenergie 2019'!$E33*'Energie pro Energieträger'!E$51</f>
        <v>6868.5</v>
      </c>
      <c r="M111" s="27"/>
      <c r="N111" s="63">
        <f>'Gesamtenergie 2019'!$E33*'Energie pro Energieträger'!D$52</f>
        <v>6868.5</v>
      </c>
      <c r="O111" s="65">
        <f>'Gesamtenergie 2019'!$E33*'Energie pro Energieträger'!E$52</f>
        <v>6868.5</v>
      </c>
      <c r="P111" s="27"/>
    </row>
    <row r="112" spans="3:16" x14ac:dyDescent="0.25">
      <c r="C112" s="9" t="s">
        <v>60</v>
      </c>
      <c r="D112" s="61" t="s">
        <v>76</v>
      </c>
      <c r="E112" s="63">
        <f>'Gesamtenergie 2019'!$E34*'Energie pro Energieträger'!D$49</f>
        <v>17331.514999999999</v>
      </c>
      <c r="F112" s="65">
        <f>'Gesamtenergie 2019'!$E34*'Energie pro Energieträger'!E$49</f>
        <v>17331.514999999999</v>
      </c>
      <c r="G112" s="27"/>
      <c r="H112" s="63">
        <f>'Gesamtenergie 2019'!$E34*'Energie pro Energieträger'!D$50</f>
        <v>17331.514999999999</v>
      </c>
      <c r="I112" s="65">
        <f>'Gesamtenergie 2019'!$E34*'Energie pro Energieträger'!E$50</f>
        <v>17331.514999999999</v>
      </c>
      <c r="J112" s="27"/>
      <c r="K112" s="63">
        <f>'Gesamtenergie 2019'!$E34*'Energie pro Energieträger'!D$51</f>
        <v>17331.514999999999</v>
      </c>
      <c r="L112" s="65">
        <f>'Gesamtenergie 2019'!$E34*'Energie pro Energieträger'!E$51</f>
        <v>17331.514999999999</v>
      </c>
      <c r="M112" s="27"/>
      <c r="N112" s="63">
        <f>'Gesamtenergie 2019'!$E34*'Energie pro Energieträger'!D$52</f>
        <v>17331.514999999999</v>
      </c>
      <c r="O112" s="65">
        <f>'Gesamtenergie 2019'!$E34*'Energie pro Energieträger'!E$52</f>
        <v>17331.514999999999</v>
      </c>
      <c r="P112" s="27"/>
    </row>
    <row r="113" spans="3:16" x14ac:dyDescent="0.25">
      <c r="C113" s="9" t="s">
        <v>60</v>
      </c>
      <c r="D113" s="61" t="s">
        <v>59</v>
      </c>
      <c r="E113" s="63">
        <f>'Gesamtenergie 2019'!$E35*'Energie pro Energieträger'!D$49</f>
        <v>12821.199999999999</v>
      </c>
      <c r="F113" s="65">
        <f>'Gesamtenergie 2019'!$E35*'Energie pro Energieträger'!E$49</f>
        <v>12821.199999999999</v>
      </c>
      <c r="G113" s="27"/>
      <c r="H113" s="63">
        <f>'Gesamtenergie 2019'!$E35*'Energie pro Energieträger'!D$50</f>
        <v>12821.199999999999</v>
      </c>
      <c r="I113" s="65">
        <f>'Gesamtenergie 2019'!$E35*'Energie pro Energieträger'!E$50</f>
        <v>12821.199999999999</v>
      </c>
      <c r="J113" s="27"/>
      <c r="K113" s="63">
        <f>'Gesamtenergie 2019'!$E35*'Energie pro Energieträger'!D$51</f>
        <v>12821.199999999999</v>
      </c>
      <c r="L113" s="65">
        <f>'Gesamtenergie 2019'!$E35*'Energie pro Energieträger'!E$51</f>
        <v>12821.199999999999</v>
      </c>
      <c r="M113" s="27"/>
      <c r="N113" s="63">
        <f>'Gesamtenergie 2019'!$E35*'Energie pro Energieträger'!D$52</f>
        <v>12821.199999999999</v>
      </c>
      <c r="O113" s="65">
        <f>'Gesamtenergie 2019'!$E35*'Energie pro Energieträger'!E$52</f>
        <v>12821.199999999999</v>
      </c>
      <c r="P113" s="27"/>
    </row>
    <row r="118" spans="3:16" ht="21" x14ac:dyDescent="0.35">
      <c r="C118" s="91" t="s">
        <v>131</v>
      </c>
      <c r="D118" s="91"/>
      <c r="E118" s="91"/>
      <c r="F118" s="91"/>
      <c r="G118" s="91"/>
      <c r="H118" s="91"/>
      <c r="I118" s="91"/>
      <c r="J118" s="91"/>
      <c r="K118" s="91"/>
    </row>
    <row r="121" spans="3:16" x14ac:dyDescent="0.25">
      <c r="E121" s="102" t="s">
        <v>51</v>
      </c>
      <c r="F121" s="102"/>
      <c r="G121" s="102"/>
      <c r="H121" s="102" t="s">
        <v>29</v>
      </c>
      <c r="I121" s="102"/>
      <c r="J121" s="102"/>
      <c r="K121" s="102" t="s">
        <v>44</v>
      </c>
      <c r="L121" s="102"/>
      <c r="M121" s="102"/>
      <c r="N121" s="102" t="s">
        <v>7</v>
      </c>
      <c r="O121" s="102"/>
      <c r="P121" s="102"/>
    </row>
    <row r="122" spans="3:16" x14ac:dyDescent="0.25">
      <c r="C122" s="17" t="s">
        <v>123</v>
      </c>
      <c r="D122" s="60" t="s">
        <v>124</v>
      </c>
      <c r="E122" s="9" t="s">
        <v>47</v>
      </c>
      <c r="F122" s="9" t="s">
        <v>48</v>
      </c>
      <c r="G122" s="9" t="s">
        <v>49</v>
      </c>
      <c r="H122" s="9" t="str">
        <f>E122</f>
        <v>BOF</v>
      </c>
      <c r="I122" s="9" t="str">
        <f t="shared" ref="I122" si="15">F122</f>
        <v>DRI mit H2</v>
      </c>
      <c r="J122" s="9" t="str">
        <f t="shared" ref="J122" si="16">G122</f>
        <v>DRI mit Erdgas</v>
      </c>
      <c r="K122" s="9" t="str">
        <f>H122</f>
        <v>BOF</v>
      </c>
      <c r="L122" s="9" t="str">
        <f t="shared" ref="L122" si="17">I122</f>
        <v>DRI mit H2</v>
      </c>
      <c r="M122" s="9" t="str">
        <f t="shared" ref="M122" si="18">J122</f>
        <v>DRI mit Erdgas</v>
      </c>
      <c r="N122" s="9" t="str">
        <f>K122</f>
        <v>BOF</v>
      </c>
      <c r="O122" s="9" t="str">
        <f t="shared" ref="O122" si="19">L122</f>
        <v>DRI mit H2</v>
      </c>
      <c r="P122" s="9" t="str">
        <f t="shared" ref="P122" si="20">M122</f>
        <v>DRI mit Erdgas</v>
      </c>
    </row>
    <row r="123" spans="3:16" x14ac:dyDescent="0.25">
      <c r="C123" s="9" t="s">
        <v>88</v>
      </c>
      <c r="D123" s="61" t="s">
        <v>95</v>
      </c>
      <c r="E123" s="63">
        <f>'Gesamtenergie 2019'!$E7*'Energie pro Energieträger'!D$53</f>
        <v>0</v>
      </c>
      <c r="F123" s="65">
        <f>'Gesamtenergie 2019'!$E7*'Energie pro Energieträger'!E$53</f>
        <v>14635.68887289588</v>
      </c>
      <c r="G123" s="27"/>
      <c r="H123" s="63" t="e">
        <f>'Gesamtenergie 2019'!$E7*'Energie pro Energieträger'!D$54</f>
        <v>#VALUE!</v>
      </c>
      <c r="I123" s="65">
        <f>'Gesamtenergie 2019'!$E7*'Energie pro Energieträger'!E$54</f>
        <v>8854.0248461538449</v>
      </c>
      <c r="J123" s="27"/>
      <c r="K123" s="63">
        <f>'Gesamtenergie 2019'!$E7*'Energie pro Energieträger'!D$55</f>
        <v>0</v>
      </c>
      <c r="L123" s="65">
        <f>'Gesamtenergie 2019'!$E7*'Energie pro Energieträger'!E$55</f>
        <v>8638.2834999999995</v>
      </c>
      <c r="M123" s="27"/>
      <c r="N123" s="63" t="e">
        <f>'Gesamtenergie 2019'!$E7*'Energie pro Energieträger'!D$56</f>
        <v>#VALUE!</v>
      </c>
      <c r="O123" s="65">
        <f>'Gesamtenergie 2019'!$E7*'Energie pro Energieträger'!E$56</f>
        <v>17276.566999999999</v>
      </c>
      <c r="P123" s="27"/>
    </row>
    <row r="124" spans="3:16" x14ac:dyDescent="0.25">
      <c r="C124" s="9" t="s">
        <v>88</v>
      </c>
      <c r="D124" s="61" t="s">
        <v>87</v>
      </c>
      <c r="E124" s="63">
        <f>'Gesamtenergie 2019'!$E8*'Energie pro Energieträger'!D$53</f>
        <v>0</v>
      </c>
      <c r="F124" s="65">
        <f>'Gesamtenergie 2019'!$E8*'Energie pro Energieträger'!E$53</f>
        <v>14635.68887289588</v>
      </c>
      <c r="G124" s="27"/>
      <c r="H124" s="63" t="e">
        <f>'Gesamtenergie 2019'!$E8*'Energie pro Energieträger'!D$54</f>
        <v>#VALUE!</v>
      </c>
      <c r="I124" s="65">
        <f>'Gesamtenergie 2019'!$E8*'Energie pro Energieträger'!E$54</f>
        <v>8854.0248461538449</v>
      </c>
      <c r="J124" s="27"/>
      <c r="K124" s="63">
        <f>'Gesamtenergie 2019'!$E8*'Energie pro Energieträger'!D$55</f>
        <v>0</v>
      </c>
      <c r="L124" s="65">
        <f>'Gesamtenergie 2019'!$E8*'Energie pro Energieträger'!E$55</f>
        <v>8638.2834999999995</v>
      </c>
      <c r="M124" s="27"/>
      <c r="N124" s="63" t="e">
        <f>'Gesamtenergie 2019'!$E8*'Energie pro Energieträger'!D$56</f>
        <v>#VALUE!</v>
      </c>
      <c r="O124" s="65">
        <f>'Gesamtenergie 2019'!$E8*'Energie pro Energieträger'!E$56</f>
        <v>17276.566999999999</v>
      </c>
      <c r="P124" s="27"/>
    </row>
    <row r="125" spans="3:16" x14ac:dyDescent="0.25">
      <c r="C125" s="9" t="s">
        <v>92</v>
      </c>
      <c r="D125" s="61" t="s">
        <v>91</v>
      </c>
      <c r="E125" s="63">
        <f>'Gesamtenergie 2019'!$E9*'Energie pro Energieträger'!D$53</f>
        <v>0</v>
      </c>
      <c r="F125" s="65">
        <f>'Gesamtenergie 2019'!$E9*'Energie pro Energieträger'!E$53</f>
        <v>21140.870489605764</v>
      </c>
      <c r="G125" s="27"/>
      <c r="H125" s="63" t="e">
        <f>'Gesamtenergie 2019'!$E9*'Energie pro Energieträger'!D$54</f>
        <v>#VALUE!</v>
      </c>
      <c r="I125" s="65">
        <f>'Gesamtenergie 2019'!$E9*'Energie pro Energieträger'!E$54</f>
        <v>12789.407742257741</v>
      </c>
      <c r="J125" s="27"/>
      <c r="K125" s="63">
        <f>'Gesamtenergie 2019'!$E9*'Energie pro Energieträger'!D$55</f>
        <v>0</v>
      </c>
      <c r="L125" s="65">
        <f>'Gesamtenergie 2019'!$E9*'Energie pro Energieträger'!E$55</f>
        <v>12477.775</v>
      </c>
      <c r="M125" s="27"/>
      <c r="N125" s="63" t="e">
        <f>'Gesamtenergie 2019'!$E9*'Energie pro Energieträger'!D$56</f>
        <v>#VALUE!</v>
      </c>
      <c r="O125" s="65">
        <f>'Gesamtenergie 2019'!$E9*'Energie pro Energieträger'!E$56</f>
        <v>24955.55</v>
      </c>
      <c r="P125" s="27"/>
    </row>
    <row r="126" spans="3:16" x14ac:dyDescent="0.25">
      <c r="C126" s="9" t="s">
        <v>90</v>
      </c>
      <c r="D126" s="61" t="s">
        <v>89</v>
      </c>
      <c r="E126" s="63">
        <f>'Gesamtenergie 2019'!$E10*'Energie pro Energieträger'!D$53</f>
        <v>0</v>
      </c>
      <c r="F126" s="65">
        <f>'Gesamtenergie 2019'!$E10*'Energie pro Energieträger'!E$53</f>
        <v>10019.608894431502</v>
      </c>
      <c r="G126" s="27"/>
      <c r="H126" s="63" t="e">
        <f>'Gesamtenergie 2019'!$E10*'Energie pro Energieträger'!D$54</f>
        <v>#VALUE!</v>
      </c>
      <c r="I126" s="65">
        <f>'Gesamtenergie 2019'!$E10*'Energie pro Energieträger'!E$54</f>
        <v>6061.4752657342651</v>
      </c>
      <c r="J126" s="27"/>
      <c r="K126" s="63">
        <f>'Gesamtenergie 2019'!$E10*'Energie pro Energieträger'!D$55</f>
        <v>0</v>
      </c>
      <c r="L126" s="65">
        <f>'Gesamtenergie 2019'!$E10*'Energie pro Energieträger'!E$55</f>
        <v>5913.7784999999994</v>
      </c>
      <c r="M126" s="27"/>
      <c r="N126" s="63" t="e">
        <f>'Gesamtenergie 2019'!$E10*'Energie pro Energieträger'!D$56</f>
        <v>#VALUE!</v>
      </c>
      <c r="O126" s="65">
        <f>'Gesamtenergie 2019'!$E10*'Energie pro Energieträger'!E$56</f>
        <v>11827.556999999999</v>
      </c>
      <c r="P126" s="27"/>
    </row>
    <row r="127" spans="3:16" x14ac:dyDescent="0.25">
      <c r="C127" s="9" t="s">
        <v>94</v>
      </c>
      <c r="D127" s="61" t="s">
        <v>93</v>
      </c>
      <c r="E127" s="63">
        <f>'Gesamtenergie 2019'!$E11*'Energie pro Energieträger'!D$53</f>
        <v>0</v>
      </c>
      <c r="F127" s="65">
        <f>'Gesamtenergie 2019'!$E11*'Energie pro Energieträger'!E$53</f>
        <v>10085.552894123852</v>
      </c>
      <c r="G127" s="27"/>
      <c r="H127" s="63" t="e">
        <f>'Gesamtenergie 2019'!$E11*'Energie pro Energieträger'!D$54</f>
        <v>#VALUE!</v>
      </c>
      <c r="I127" s="65">
        <f>'Gesamtenergie 2019'!$E11*'Energie pro Energieträger'!E$54</f>
        <v>6101.3688311688302</v>
      </c>
      <c r="J127" s="27"/>
      <c r="K127" s="63">
        <f>'Gesamtenergie 2019'!$E11*'Energie pro Energieträger'!D$55</f>
        <v>0</v>
      </c>
      <c r="L127" s="65">
        <f>'Gesamtenergie 2019'!$E11*'Energie pro Energieträger'!E$55</f>
        <v>5952.7</v>
      </c>
      <c r="M127" s="27"/>
      <c r="N127" s="63" t="e">
        <f>'Gesamtenergie 2019'!$E11*'Energie pro Energieträger'!D$56</f>
        <v>#VALUE!</v>
      </c>
      <c r="O127" s="65">
        <f>'Gesamtenergie 2019'!$E11*'Energie pro Energieträger'!E$56</f>
        <v>11905.4</v>
      </c>
      <c r="P127" s="27"/>
    </row>
    <row r="128" spans="3:16" x14ac:dyDescent="0.25">
      <c r="C128" s="9" t="s">
        <v>84</v>
      </c>
      <c r="D128" s="61" t="s">
        <v>83</v>
      </c>
      <c r="E128" s="63">
        <f>'Gesamtenergie 2019'!$E12*'Energie pro Energieträger'!D$53</f>
        <v>0</v>
      </c>
      <c r="F128" s="65">
        <f>'Gesamtenergie 2019'!$E12*'Energie pro Energieträger'!E$53</f>
        <v>14546.47052037094</v>
      </c>
      <c r="G128" s="27"/>
      <c r="H128" s="63" t="e">
        <f>'Gesamtenergie 2019'!$E12*'Energie pro Energieträger'!D$54</f>
        <v>#VALUE!</v>
      </c>
      <c r="I128" s="65">
        <f>'Gesamtenergie 2019'!$E12*'Energie pro Energieträger'!E$54</f>
        <v>8800.0511988011986</v>
      </c>
      <c r="J128" s="27"/>
      <c r="K128" s="63">
        <f>'Gesamtenergie 2019'!$E12*'Energie pro Energieträger'!D$55</f>
        <v>0</v>
      </c>
      <c r="L128" s="65">
        <f>'Gesamtenergie 2019'!$E12*'Energie pro Energieträger'!E$55</f>
        <v>8585.625</v>
      </c>
      <c r="M128" s="27"/>
      <c r="N128" s="63" t="e">
        <f>'Gesamtenergie 2019'!$E12*'Energie pro Energieträger'!D$56</f>
        <v>#VALUE!</v>
      </c>
      <c r="O128" s="65">
        <f>'Gesamtenergie 2019'!$E12*'Energie pro Energieträger'!E$56</f>
        <v>17171.25</v>
      </c>
      <c r="P128" s="27"/>
    </row>
    <row r="129" spans="3:16" x14ac:dyDescent="0.25">
      <c r="C129" s="9" t="s">
        <v>84</v>
      </c>
      <c r="D129" s="61" t="s">
        <v>85</v>
      </c>
      <c r="E129" s="63">
        <f>'Gesamtenergie 2019'!$E13*'Energie pro Energieträger'!D$53</f>
        <v>0</v>
      </c>
      <c r="F129" s="65">
        <f>'Gesamtenergie 2019'!$E13*'Energie pro Energieträger'!E$53</f>
        <v>26571.552817210915</v>
      </c>
      <c r="G129" s="27"/>
      <c r="H129" s="63" t="e">
        <f>'Gesamtenergie 2019'!$E13*'Energie pro Energieträger'!D$54</f>
        <v>#VALUE!</v>
      </c>
      <c r="I129" s="65">
        <f>'Gesamtenergie 2019'!$E13*'Energie pro Energieträger'!E$54</f>
        <v>16074.760189810188</v>
      </c>
      <c r="J129" s="27"/>
      <c r="K129" s="63">
        <f>'Gesamtenergie 2019'!$E13*'Energie pro Energieträger'!D$55</f>
        <v>0</v>
      </c>
      <c r="L129" s="65">
        <f>'Gesamtenergie 2019'!$E13*'Energie pro Energieträger'!E$55</f>
        <v>15683.074999999999</v>
      </c>
      <c r="M129" s="27"/>
      <c r="N129" s="63" t="e">
        <f>'Gesamtenergie 2019'!$E13*'Energie pro Energieträger'!D$56</f>
        <v>#VALUE!</v>
      </c>
      <c r="O129" s="65">
        <f>'Gesamtenergie 2019'!$E13*'Energie pro Energieträger'!E$56</f>
        <v>31366.149999999998</v>
      </c>
      <c r="P129" s="27"/>
    </row>
    <row r="130" spans="3:16" x14ac:dyDescent="0.25">
      <c r="C130" s="9" t="s">
        <v>62</v>
      </c>
      <c r="D130" s="61" t="s">
        <v>77</v>
      </c>
      <c r="E130" s="63">
        <f>'Gesamtenergie 2019'!$E14*'Energie pro Energieträger'!D$53</f>
        <v>0</v>
      </c>
      <c r="F130" s="65">
        <f>'Gesamtenergie 2019'!$E14*'Energie pro Energieträger'!E$53</f>
        <v>12800.894057926425</v>
      </c>
      <c r="G130" s="27"/>
      <c r="H130" s="63" t="e">
        <f>'Gesamtenergie 2019'!$E14*'Energie pro Energieträger'!D$54</f>
        <v>#VALUE!</v>
      </c>
      <c r="I130" s="65">
        <f>'Gesamtenergie 2019'!$E14*'Energie pro Energieträger'!E$54</f>
        <v>7744.0450549450543</v>
      </c>
      <c r="J130" s="27"/>
      <c r="K130" s="63">
        <f>'Gesamtenergie 2019'!$E14*'Energie pro Energieträger'!D$55</f>
        <v>0</v>
      </c>
      <c r="L130" s="65">
        <f>'Gesamtenergie 2019'!$E14*'Energie pro Energieträger'!E$55</f>
        <v>7555.3499999999995</v>
      </c>
      <c r="M130" s="27"/>
      <c r="N130" s="63" t="e">
        <f>'Gesamtenergie 2019'!$E14*'Energie pro Energieträger'!D$56</f>
        <v>#VALUE!</v>
      </c>
      <c r="O130" s="65">
        <f>'Gesamtenergie 2019'!$E14*'Energie pro Energieträger'!E$56</f>
        <v>15110.699999999999</v>
      </c>
      <c r="P130" s="27"/>
    </row>
    <row r="131" spans="3:16" x14ac:dyDescent="0.25">
      <c r="C131" s="9" t="s">
        <v>62</v>
      </c>
      <c r="D131" s="61" t="s">
        <v>71</v>
      </c>
      <c r="E131" s="63">
        <f>'Gesamtenergie 2019'!$E15*'Energie pro Energieträger'!D$53</f>
        <v>0</v>
      </c>
      <c r="F131" s="65">
        <f>'Gesamtenergie 2019'!$E15*'Energie pro Energieträger'!E$53</f>
        <v>10791.541596712519</v>
      </c>
      <c r="G131" s="27"/>
      <c r="H131" s="63" t="e">
        <f>'Gesamtenergie 2019'!$E15*'Energie pro Energieträger'!D$54</f>
        <v>#VALUE!</v>
      </c>
      <c r="I131" s="65">
        <f>'Gesamtenergie 2019'!$E15*'Energie pro Energieträger'!E$54</f>
        <v>6528.464649350648</v>
      </c>
      <c r="J131" s="27"/>
      <c r="K131" s="63">
        <f>'Gesamtenergie 2019'!$E15*'Energie pro Energieträger'!D$55</f>
        <v>0</v>
      </c>
      <c r="L131" s="65">
        <f>'Gesamtenergie 2019'!$E15*'Energie pro Energieträger'!E$55</f>
        <v>6369.3889999999992</v>
      </c>
      <c r="M131" s="27"/>
      <c r="N131" s="63" t="e">
        <f>'Gesamtenergie 2019'!$E15*'Energie pro Energieträger'!D$56</f>
        <v>#VALUE!</v>
      </c>
      <c r="O131" s="65">
        <f>'Gesamtenergie 2019'!$E15*'Energie pro Energieträger'!E$56</f>
        <v>12738.777999999998</v>
      </c>
      <c r="P131" s="27"/>
    </row>
    <row r="132" spans="3:16" x14ac:dyDescent="0.25">
      <c r="C132" s="9" t="s">
        <v>62</v>
      </c>
      <c r="D132" s="61" t="s">
        <v>86</v>
      </c>
      <c r="E132" s="63">
        <f>'Gesamtenergie 2019'!$E16*'Energie pro Energieträger'!D$53</f>
        <v>0</v>
      </c>
      <c r="F132" s="65">
        <f>'Gesamtenergie 2019'!$E16*'Energie pro Energieträger'!E$53</f>
        <v>8339.9764316793371</v>
      </c>
      <c r="G132" s="27"/>
      <c r="H132" s="63" t="e">
        <f>'Gesamtenergie 2019'!$E16*'Energie pro Energieträger'!D$54</f>
        <v>#VALUE!</v>
      </c>
      <c r="I132" s="65">
        <f>'Gesamtenergie 2019'!$E16*'Energie pro Energieträger'!E$54</f>
        <v>5045.3626873126859</v>
      </c>
      <c r="J132" s="27"/>
      <c r="K132" s="63">
        <f>'Gesamtenergie 2019'!$E16*'Energie pro Energieträger'!D$55</f>
        <v>0</v>
      </c>
      <c r="L132" s="65">
        <f>'Gesamtenergie 2019'!$E16*'Energie pro Energieträger'!E$55</f>
        <v>4922.4249999999993</v>
      </c>
      <c r="M132" s="27"/>
      <c r="N132" s="63" t="e">
        <f>'Gesamtenergie 2019'!$E16*'Energie pro Energieträger'!D$56</f>
        <v>#VALUE!</v>
      </c>
      <c r="O132" s="65">
        <f>'Gesamtenergie 2019'!$E16*'Energie pro Energieträger'!E$56</f>
        <v>9844.8499999999985</v>
      </c>
      <c r="P132" s="27"/>
    </row>
    <row r="133" spans="3:16" x14ac:dyDescent="0.25">
      <c r="C133" s="9" t="s">
        <v>62</v>
      </c>
      <c r="D133" s="61" t="s">
        <v>82</v>
      </c>
      <c r="E133" s="63">
        <f>'Gesamtenergie 2019'!$E17*'Energie pro Energieträger'!D$53</f>
        <v>0</v>
      </c>
      <c r="F133" s="65">
        <f>'Gesamtenergie 2019'!$E17*'Energie pro Energieträger'!E$53</f>
        <v>19395.294027161253</v>
      </c>
      <c r="G133" s="27"/>
      <c r="H133" s="63" t="e">
        <f>'Gesamtenergie 2019'!$E17*'Energie pro Energieträger'!D$54</f>
        <v>#VALUE!</v>
      </c>
      <c r="I133" s="65">
        <f>'Gesamtenergie 2019'!$E17*'Energie pro Energieträger'!E$54</f>
        <v>11733.401598401597</v>
      </c>
      <c r="J133" s="27"/>
      <c r="K133" s="63">
        <f>'Gesamtenergie 2019'!$E17*'Energie pro Energieträger'!D$55</f>
        <v>0</v>
      </c>
      <c r="L133" s="65">
        <f>'Gesamtenergie 2019'!$E17*'Energie pro Energieträger'!E$55</f>
        <v>11447.5</v>
      </c>
      <c r="M133" s="27"/>
      <c r="N133" s="63" t="e">
        <f>'Gesamtenergie 2019'!$E17*'Energie pro Energieträger'!D$56</f>
        <v>#VALUE!</v>
      </c>
      <c r="O133" s="65">
        <f>'Gesamtenergie 2019'!$E17*'Energie pro Energieträger'!E$56</f>
        <v>22895</v>
      </c>
      <c r="P133" s="27"/>
    </row>
    <row r="134" spans="3:16" x14ac:dyDescent="0.25">
      <c r="C134" s="9" t="s">
        <v>62</v>
      </c>
      <c r="D134" s="61" t="s">
        <v>81</v>
      </c>
      <c r="E134" s="63">
        <f>'Gesamtenergie 2019'!$E18*'Energie pro Energieträger'!D$53</f>
        <v>0</v>
      </c>
      <c r="F134" s="65">
        <f>'Gesamtenergie 2019'!$E18*'Energie pro Energieträger'!E$53</f>
        <v>23274.352832593504</v>
      </c>
      <c r="G134" s="27"/>
      <c r="H134" s="63" t="e">
        <f>'Gesamtenergie 2019'!$E18*'Energie pro Energieträger'!D$54</f>
        <v>#VALUE!</v>
      </c>
      <c r="I134" s="65">
        <f>'Gesamtenergie 2019'!$E18*'Energie pro Energieträger'!E$54</f>
        <v>14080.081918081918</v>
      </c>
      <c r="J134" s="27"/>
      <c r="K134" s="63">
        <f>'Gesamtenergie 2019'!$E18*'Energie pro Energieträger'!D$55</f>
        <v>0</v>
      </c>
      <c r="L134" s="65">
        <f>'Gesamtenergie 2019'!$E18*'Energie pro Energieträger'!E$55</f>
        <v>13737</v>
      </c>
      <c r="M134" s="27"/>
      <c r="N134" s="63" t="e">
        <f>'Gesamtenergie 2019'!$E18*'Energie pro Energieträger'!D$56</f>
        <v>#VALUE!</v>
      </c>
      <c r="O134" s="65">
        <f>'Gesamtenergie 2019'!$E18*'Energie pro Energieträger'!E$56</f>
        <v>27474</v>
      </c>
      <c r="P134" s="27"/>
    </row>
    <row r="135" spans="3:16" x14ac:dyDescent="0.25">
      <c r="C135" s="9" t="s">
        <v>62</v>
      </c>
      <c r="D135" s="61" t="s">
        <v>80</v>
      </c>
      <c r="E135" s="63">
        <f>'Gesamtenergie 2019'!$E19*'Energie pro Energieträger'!D$53</f>
        <v>0</v>
      </c>
      <c r="F135" s="65">
        <f>'Gesamtenergie 2019'!$E19*'Energie pro Energieträger'!E$53</f>
        <v>17843.670504988349</v>
      </c>
      <c r="G135" s="27"/>
      <c r="H135" s="63" t="e">
        <f>'Gesamtenergie 2019'!$E19*'Energie pro Energieträger'!D$54</f>
        <v>#VALUE!</v>
      </c>
      <c r="I135" s="65">
        <f>'Gesamtenergie 2019'!$E19*'Energie pro Energieträger'!E$54</f>
        <v>10794.729470529468</v>
      </c>
      <c r="J135" s="27"/>
      <c r="K135" s="63">
        <f>'Gesamtenergie 2019'!$E19*'Energie pro Energieträger'!D$55</f>
        <v>0</v>
      </c>
      <c r="L135" s="65">
        <f>'Gesamtenergie 2019'!$E19*'Energie pro Energieträger'!E$55</f>
        <v>10531.699999999999</v>
      </c>
      <c r="M135" s="27"/>
      <c r="N135" s="63" t="e">
        <f>'Gesamtenergie 2019'!$E19*'Energie pro Energieträger'!D$56</f>
        <v>#VALUE!</v>
      </c>
      <c r="O135" s="65">
        <f>'Gesamtenergie 2019'!$E19*'Energie pro Energieträger'!E$56</f>
        <v>21063.399999999998</v>
      </c>
      <c r="P135" s="27"/>
    </row>
    <row r="136" spans="3:16" x14ac:dyDescent="0.25">
      <c r="C136" s="9" t="s">
        <v>62</v>
      </c>
      <c r="D136" s="61" t="s">
        <v>79</v>
      </c>
      <c r="E136" s="63">
        <f>'Gesamtenergie 2019'!$E20*'Energie pro Energieträger'!D$53</f>
        <v>0</v>
      </c>
      <c r="F136" s="65">
        <f>'Gesamtenergie 2019'!$E20*'Energie pro Energieträger'!E$53</f>
        <v>9053.7232518788715</v>
      </c>
      <c r="G136" s="27"/>
      <c r="H136" s="63" t="e">
        <f>'Gesamtenergie 2019'!$E20*'Energie pro Energieträger'!D$54</f>
        <v>#VALUE!</v>
      </c>
      <c r="I136" s="65">
        <f>'Gesamtenergie 2019'!$E20*'Energie pro Energieträger'!E$54</f>
        <v>5477.151866133865</v>
      </c>
      <c r="J136" s="27"/>
      <c r="K136" s="63">
        <f>'Gesamtenergie 2019'!$E20*'Energie pro Energieträger'!D$55</f>
        <v>0</v>
      </c>
      <c r="L136" s="65">
        <f>'Gesamtenergie 2019'!$E20*'Energie pro Energieträger'!E$55</f>
        <v>5343.6929999999993</v>
      </c>
      <c r="M136" s="27"/>
      <c r="N136" s="63" t="e">
        <f>'Gesamtenergie 2019'!$E20*'Energie pro Energieträger'!D$56</f>
        <v>#VALUE!</v>
      </c>
      <c r="O136" s="65">
        <f>'Gesamtenergie 2019'!$E20*'Energie pro Energieträger'!E$56</f>
        <v>10687.385999999999</v>
      </c>
      <c r="P136" s="27"/>
    </row>
    <row r="137" spans="3:16" x14ac:dyDescent="0.25">
      <c r="C137" s="9" t="s">
        <v>62</v>
      </c>
      <c r="D137" s="61" t="s">
        <v>78</v>
      </c>
      <c r="E137" s="63">
        <f>'Gesamtenergie 2019'!$E21*'Energie pro Energieträger'!D$53</f>
        <v>0</v>
      </c>
      <c r="F137" s="65">
        <f>'Gesamtenergie 2019'!$E21*'Energie pro Energieträger'!E$53</f>
        <v>4344.54586208412</v>
      </c>
      <c r="G137" s="27"/>
      <c r="H137" s="63" t="e">
        <f>'Gesamtenergie 2019'!$E21*'Energie pro Energieträger'!D$54</f>
        <v>#VALUE!</v>
      </c>
      <c r="I137" s="65">
        <f>'Gesamtenergie 2019'!$E21*'Energie pro Energieträger'!E$54</f>
        <v>2628.2819580419578</v>
      </c>
      <c r="J137" s="27"/>
      <c r="K137" s="63">
        <f>'Gesamtenergie 2019'!$E21*'Energie pro Energieträger'!D$55</f>
        <v>0</v>
      </c>
      <c r="L137" s="65">
        <f>'Gesamtenergie 2019'!$E21*'Energie pro Energieträger'!E$55</f>
        <v>2564.2399999999998</v>
      </c>
      <c r="M137" s="27"/>
      <c r="N137" s="63" t="e">
        <f>'Gesamtenergie 2019'!$E21*'Energie pro Energieträger'!D$56</f>
        <v>#VALUE!</v>
      </c>
      <c r="O137" s="65">
        <f>'Gesamtenergie 2019'!$E21*'Energie pro Energieträger'!E$56</f>
        <v>5128.4799999999996</v>
      </c>
      <c r="P137" s="27"/>
    </row>
    <row r="138" spans="3:16" x14ac:dyDescent="0.25">
      <c r="C138" s="9" t="s">
        <v>62</v>
      </c>
      <c r="D138" s="61" t="s">
        <v>61</v>
      </c>
      <c r="E138" s="63">
        <f>'Gesamtenergie 2019'!$E22*'Energie pro Energieträger'!D$53</f>
        <v>0</v>
      </c>
      <c r="F138" s="65">
        <f>'Gesamtenergie 2019'!$E22*'Energie pro Energieträger'!E$53</f>
        <v>23274.352832593504</v>
      </c>
      <c r="G138" s="27"/>
      <c r="H138" s="63" t="e">
        <f>'Gesamtenergie 2019'!$E22*'Energie pro Energieträger'!D$54</f>
        <v>#VALUE!</v>
      </c>
      <c r="I138" s="65">
        <f>'Gesamtenergie 2019'!$E22*'Energie pro Energieträger'!E$54</f>
        <v>14080.081918081918</v>
      </c>
      <c r="J138" s="27"/>
      <c r="K138" s="63">
        <f>'Gesamtenergie 2019'!$E22*'Energie pro Energieträger'!D$55</f>
        <v>0</v>
      </c>
      <c r="L138" s="65">
        <f>'Gesamtenergie 2019'!$E22*'Energie pro Energieträger'!E$55</f>
        <v>13737</v>
      </c>
      <c r="M138" s="27"/>
      <c r="N138" s="63" t="e">
        <f>'Gesamtenergie 2019'!$E22*'Energie pro Energieträger'!D$56</f>
        <v>#VALUE!</v>
      </c>
      <c r="O138" s="65">
        <f>'Gesamtenergie 2019'!$E22*'Energie pro Energieträger'!E$56</f>
        <v>27474</v>
      </c>
      <c r="P138" s="27"/>
    </row>
    <row r="139" spans="3:16" x14ac:dyDescent="0.25">
      <c r="C139" s="9" t="s">
        <v>70</v>
      </c>
      <c r="D139" s="61" t="s">
        <v>69</v>
      </c>
      <c r="E139" s="63">
        <f>'Gesamtenergie 2019'!$E23*'Energie pro Energieträger'!D$53</f>
        <v>0</v>
      </c>
      <c r="F139" s="65">
        <f>'Gesamtenergie 2019'!$E23*'Energie pro Energieträger'!E$53</f>
        <v>6206.4940886916011</v>
      </c>
      <c r="G139" s="27"/>
      <c r="H139" s="63" t="e">
        <f>'Gesamtenergie 2019'!$E23*'Energie pro Energieträger'!D$54</f>
        <v>#VALUE!</v>
      </c>
      <c r="I139" s="65">
        <f>'Gesamtenergie 2019'!$E23*'Energie pro Energieträger'!E$54</f>
        <v>3754.6885114885113</v>
      </c>
      <c r="J139" s="27"/>
      <c r="K139" s="63">
        <f>'Gesamtenergie 2019'!$E23*'Energie pro Energieträger'!D$55</f>
        <v>0</v>
      </c>
      <c r="L139" s="65">
        <f>'Gesamtenergie 2019'!$E23*'Energie pro Energieträger'!E$55</f>
        <v>3663.2</v>
      </c>
      <c r="M139" s="27"/>
      <c r="N139" s="63" t="e">
        <f>'Gesamtenergie 2019'!$E23*'Energie pro Energieträger'!D$56</f>
        <v>#VALUE!</v>
      </c>
      <c r="O139" s="65">
        <f>'Gesamtenergie 2019'!$E23*'Energie pro Energieträger'!E$56</f>
        <v>7326.4</v>
      </c>
      <c r="P139" s="27"/>
    </row>
    <row r="140" spans="3:16" x14ac:dyDescent="0.25">
      <c r="C140" s="9" t="s">
        <v>73</v>
      </c>
      <c r="D140" s="61" t="s">
        <v>72</v>
      </c>
      <c r="E140" s="63">
        <f>'Gesamtenergie 2019'!$E24*'Energie pro Energieträger'!D$53</f>
        <v>0</v>
      </c>
      <c r="F140" s="65">
        <f>'Gesamtenergie 2019'!$E24*'Energie pro Energieträger'!E$53</f>
        <v>32971.999846174127</v>
      </c>
      <c r="G140" s="27"/>
      <c r="H140" s="63" t="e">
        <f>'Gesamtenergie 2019'!$E24*'Energie pro Energieträger'!D$54</f>
        <v>#VALUE!</v>
      </c>
      <c r="I140" s="65">
        <f>'Gesamtenergie 2019'!$E24*'Energie pro Energieträger'!E$54</f>
        <v>19946.782717282716</v>
      </c>
      <c r="J140" s="27"/>
      <c r="K140" s="63">
        <f>'Gesamtenergie 2019'!$E24*'Energie pro Energieträger'!D$55</f>
        <v>0</v>
      </c>
      <c r="L140" s="65">
        <f>'Gesamtenergie 2019'!$E24*'Energie pro Energieträger'!E$55</f>
        <v>19460.75</v>
      </c>
      <c r="M140" s="27"/>
      <c r="N140" s="63" t="e">
        <f>'Gesamtenergie 2019'!$E24*'Energie pro Energieträger'!D$56</f>
        <v>#VALUE!</v>
      </c>
      <c r="O140" s="65">
        <f>'Gesamtenergie 2019'!$E24*'Energie pro Energieträger'!E$56</f>
        <v>38921.5</v>
      </c>
      <c r="P140" s="27"/>
    </row>
    <row r="141" spans="3:16" x14ac:dyDescent="0.25">
      <c r="C141" s="9" t="s">
        <v>64</v>
      </c>
      <c r="D141" s="61" t="s">
        <v>63</v>
      </c>
      <c r="E141" s="63">
        <f>'Gesamtenergie 2019'!$E25*'Energie pro Energieträger'!D$53</f>
        <v>0</v>
      </c>
      <c r="F141" s="65">
        <f>'Gesamtenergie 2019'!$E25*'Energie pro Energieträger'!E$53</f>
        <v>26435.785759020786</v>
      </c>
      <c r="G141" s="27"/>
      <c r="H141" s="63" t="e">
        <f>'Gesamtenergie 2019'!$E25*'Energie pro Energieträger'!D$54</f>
        <v>#VALUE!</v>
      </c>
      <c r="I141" s="65">
        <f>'Gesamtenergie 2019'!$E25*'Energie pro Energieträger'!E$54</f>
        <v>15992.626378621377</v>
      </c>
      <c r="J141" s="27"/>
      <c r="K141" s="63">
        <f>'Gesamtenergie 2019'!$E25*'Energie pro Energieträger'!D$55</f>
        <v>0</v>
      </c>
      <c r="L141" s="65">
        <f>'Gesamtenergie 2019'!$E25*'Energie pro Energieträger'!E$55</f>
        <v>15602.942499999999</v>
      </c>
      <c r="M141" s="27"/>
      <c r="N141" s="63" t="e">
        <f>'Gesamtenergie 2019'!$E25*'Energie pro Energieträger'!D$56</f>
        <v>#VALUE!</v>
      </c>
      <c r="O141" s="65">
        <f>'Gesamtenergie 2019'!$E25*'Energie pro Energieträger'!E$56</f>
        <v>31205.884999999998</v>
      </c>
      <c r="P141" s="27"/>
    </row>
    <row r="142" spans="3:16" x14ac:dyDescent="0.25">
      <c r="C142" s="9" t="s">
        <v>58</v>
      </c>
      <c r="D142" s="61" t="s">
        <v>57</v>
      </c>
      <c r="E142" s="63">
        <f>'Gesamtenergie 2019'!$E26*'Energie pro Energieträger'!D$53</f>
        <v>0</v>
      </c>
      <c r="F142" s="65">
        <f>'Gesamtenergie 2019'!$E26*'Energie pro Energieträger'!E$53</f>
        <v>10570.435244802882</v>
      </c>
      <c r="G142" s="27"/>
      <c r="H142" s="63" t="e">
        <f>'Gesamtenergie 2019'!$E26*'Energie pro Energieträger'!D$54</f>
        <v>#VALUE!</v>
      </c>
      <c r="I142" s="65">
        <f>'Gesamtenergie 2019'!$E26*'Energie pro Energieträger'!E$54</f>
        <v>6394.7038711288706</v>
      </c>
      <c r="J142" s="27"/>
      <c r="K142" s="63">
        <f>'Gesamtenergie 2019'!$E26*'Energie pro Energieträger'!D$55</f>
        <v>0</v>
      </c>
      <c r="L142" s="65">
        <f>'Gesamtenergie 2019'!$E26*'Energie pro Energieträger'!E$55</f>
        <v>6238.8874999999998</v>
      </c>
      <c r="M142" s="27"/>
      <c r="N142" s="63" t="e">
        <f>'Gesamtenergie 2019'!$E26*'Energie pro Energieträger'!D$56</f>
        <v>#VALUE!</v>
      </c>
      <c r="O142" s="65">
        <f>'Gesamtenergie 2019'!$E26*'Energie pro Energieträger'!E$56</f>
        <v>12477.775</v>
      </c>
      <c r="P142" s="27"/>
    </row>
    <row r="143" spans="3:16" x14ac:dyDescent="0.25">
      <c r="C143" s="9" t="s">
        <v>58</v>
      </c>
      <c r="D143" s="61" t="s">
        <v>75</v>
      </c>
      <c r="E143" s="63">
        <f>'Gesamtenergie 2019'!$E27*'Energie pro Energieträger'!D$53</f>
        <v>0</v>
      </c>
      <c r="F143" s="65">
        <f>'Gesamtenergie 2019'!$E27*'Energie pro Energieträger'!E$53</f>
        <v>10570.435244802882</v>
      </c>
      <c r="G143" s="27"/>
      <c r="H143" s="63" t="e">
        <f>'Gesamtenergie 2019'!$E27*'Energie pro Energieträger'!D$54</f>
        <v>#VALUE!</v>
      </c>
      <c r="I143" s="65">
        <f>'Gesamtenergie 2019'!$E27*'Energie pro Energieträger'!E$54</f>
        <v>6394.7038711288706</v>
      </c>
      <c r="J143" s="27"/>
      <c r="K143" s="63">
        <f>'Gesamtenergie 2019'!$E27*'Energie pro Energieträger'!D$55</f>
        <v>0</v>
      </c>
      <c r="L143" s="65">
        <f>'Gesamtenergie 2019'!$E27*'Energie pro Energieträger'!E$55</f>
        <v>6238.8874999999998</v>
      </c>
      <c r="M143" s="27"/>
      <c r="N143" s="63" t="e">
        <f>'Gesamtenergie 2019'!$E27*'Energie pro Energieträger'!D$56</f>
        <v>#VALUE!</v>
      </c>
      <c r="O143" s="65">
        <f>'Gesamtenergie 2019'!$E27*'Energie pro Energieträger'!E$56</f>
        <v>12477.775</v>
      </c>
      <c r="P143" s="27"/>
    </row>
    <row r="144" spans="3:16" x14ac:dyDescent="0.25">
      <c r="C144" s="9" t="s">
        <v>68</v>
      </c>
      <c r="D144" s="61" t="s">
        <v>67</v>
      </c>
      <c r="E144" s="63">
        <f>'Gesamtenergie 2019'!$E28*'Energie pro Energieträger'!D$53</f>
        <v>0</v>
      </c>
      <c r="F144" s="65">
        <f>'Gesamtenergie 2019'!$E28*'Energie pro Energieträger'!E$53</f>
        <v>7952.070551136113</v>
      </c>
      <c r="G144" s="27"/>
      <c r="H144" s="63" t="e">
        <f>'Gesamtenergie 2019'!$E28*'Energie pro Energieträger'!D$54</f>
        <v>#VALUE!</v>
      </c>
      <c r="I144" s="65">
        <f>'Gesamtenergie 2019'!$E28*'Energie pro Energieträger'!E$54</f>
        <v>4810.6946553446542</v>
      </c>
      <c r="J144" s="27"/>
      <c r="K144" s="63">
        <f>'Gesamtenergie 2019'!$E28*'Energie pro Energieträger'!D$55</f>
        <v>0</v>
      </c>
      <c r="L144" s="65">
        <f>'Gesamtenergie 2019'!$E28*'Energie pro Energieträger'!E$55</f>
        <v>4693.4749999999995</v>
      </c>
      <c r="M144" s="27"/>
      <c r="N144" s="63" t="e">
        <f>'Gesamtenergie 2019'!$E28*'Energie pro Energieträger'!D$56</f>
        <v>#VALUE!</v>
      </c>
      <c r="O144" s="65">
        <f>'Gesamtenergie 2019'!$E28*'Energie pro Energieträger'!E$56</f>
        <v>9386.9499999999989</v>
      </c>
      <c r="P144" s="27"/>
    </row>
    <row r="145" spans="3:16" x14ac:dyDescent="0.25">
      <c r="C145" s="9" t="s">
        <v>66</v>
      </c>
      <c r="D145" s="61" t="s">
        <v>65</v>
      </c>
      <c r="E145" s="63">
        <f>'Gesamtenergie 2019'!$E29*'Energie pro Energieträger'!D$53</f>
        <v>0</v>
      </c>
      <c r="F145" s="65">
        <f>'Gesamtenergie 2019'!$E29*'Energie pro Energieträger'!E$53</f>
        <v>17455.764624445128</v>
      </c>
      <c r="G145" s="27"/>
      <c r="H145" s="63" t="e">
        <f>'Gesamtenergie 2019'!$E29*'Energie pro Energieträger'!D$54</f>
        <v>#VALUE!</v>
      </c>
      <c r="I145" s="65">
        <f>'Gesamtenergie 2019'!$E29*'Energie pro Energieträger'!E$54</f>
        <v>10560.061438561437</v>
      </c>
      <c r="J145" s="27"/>
      <c r="K145" s="63">
        <f>'Gesamtenergie 2019'!$E29*'Energie pro Energieträger'!D$55</f>
        <v>0</v>
      </c>
      <c r="L145" s="65">
        <f>'Gesamtenergie 2019'!$E29*'Energie pro Energieträger'!E$55</f>
        <v>10302.75</v>
      </c>
      <c r="M145" s="27"/>
      <c r="N145" s="63" t="e">
        <f>'Gesamtenergie 2019'!$E29*'Energie pro Energieträger'!D$56</f>
        <v>#VALUE!</v>
      </c>
      <c r="O145" s="65">
        <f>'Gesamtenergie 2019'!$E29*'Energie pro Energieträger'!E$56</f>
        <v>20605.5</v>
      </c>
      <c r="P145" s="27"/>
    </row>
    <row r="146" spans="3:16" x14ac:dyDescent="0.25">
      <c r="C146" s="9" t="s">
        <v>56</v>
      </c>
      <c r="D146" s="61" t="s">
        <v>74</v>
      </c>
      <c r="E146" s="63">
        <f>'Gesamtenergie 2019'!$E30*'Energie pro Energieträger'!D$53</f>
        <v>0</v>
      </c>
      <c r="F146" s="65">
        <f>'Gesamtenergie 2019'!$E30*'Energie pro Energieträger'!E$53</f>
        <v>9212.7646629015944</v>
      </c>
      <c r="G146" s="27"/>
      <c r="H146" s="63" t="e">
        <f>'Gesamtenergie 2019'!$E30*'Energie pro Energieträger'!D$54</f>
        <v>#VALUE!</v>
      </c>
      <c r="I146" s="65">
        <f>'Gesamtenergie 2019'!$E30*'Energie pro Energieträger'!E$54</f>
        <v>5573.365759240759</v>
      </c>
      <c r="J146" s="27"/>
      <c r="K146" s="63">
        <f>'Gesamtenergie 2019'!$E30*'Energie pro Energieträger'!D$55</f>
        <v>0</v>
      </c>
      <c r="L146" s="65">
        <f>'Gesamtenergie 2019'!$E30*'Energie pro Energieträger'!E$55</f>
        <v>5437.5625</v>
      </c>
      <c r="M146" s="27"/>
      <c r="N146" s="63" t="e">
        <f>'Gesamtenergie 2019'!$E30*'Energie pro Energieträger'!D$56</f>
        <v>#VALUE!</v>
      </c>
      <c r="O146" s="65">
        <f>'Gesamtenergie 2019'!$E30*'Energie pro Energieträger'!E$56</f>
        <v>10875.125</v>
      </c>
      <c r="P146" s="27"/>
    </row>
    <row r="147" spans="3:16" x14ac:dyDescent="0.25">
      <c r="C147" s="9" t="s">
        <v>56</v>
      </c>
      <c r="D147" s="61" t="s">
        <v>55</v>
      </c>
      <c r="E147" s="63">
        <f>'Gesamtenergie 2019'!$E31*'Energie pro Energieträger'!D$53</f>
        <v>0</v>
      </c>
      <c r="F147" s="65">
        <f>'Gesamtenergie 2019'!$E31*'Energie pro Energieträger'!E$53</f>
        <v>9212.7646629015944</v>
      </c>
      <c r="G147" s="27"/>
      <c r="H147" s="63" t="e">
        <f>'Gesamtenergie 2019'!$E31*'Energie pro Energieträger'!D$54</f>
        <v>#VALUE!</v>
      </c>
      <c r="I147" s="65">
        <f>'Gesamtenergie 2019'!$E31*'Energie pro Energieträger'!E$54</f>
        <v>5573.365759240759</v>
      </c>
      <c r="J147" s="27"/>
      <c r="K147" s="63">
        <f>'Gesamtenergie 2019'!$E31*'Energie pro Energieträger'!D$55</f>
        <v>0</v>
      </c>
      <c r="L147" s="65">
        <f>'Gesamtenergie 2019'!$E31*'Energie pro Energieträger'!E$55</f>
        <v>5437.5625</v>
      </c>
      <c r="M147" s="27"/>
      <c r="N147" s="63" t="e">
        <f>'Gesamtenergie 2019'!$E31*'Energie pro Energieträger'!D$56</f>
        <v>#VALUE!</v>
      </c>
      <c r="O147" s="65">
        <f>'Gesamtenergie 2019'!$E31*'Energie pro Energieträger'!E$56</f>
        <v>10875.125</v>
      </c>
      <c r="P147" s="27"/>
    </row>
    <row r="148" spans="3:16" x14ac:dyDescent="0.25">
      <c r="C148" s="9" t="s">
        <v>53</v>
      </c>
      <c r="D148" s="61" t="s">
        <v>52</v>
      </c>
      <c r="E148" s="63">
        <f>'Gesamtenergie 2019'!$E32*'Energie pro Energieträger'!D$53</f>
        <v>0</v>
      </c>
      <c r="F148" s="65">
        <f>'Gesamtenergie 2019'!$E32*'Energie pro Energieträger'!E$53</f>
        <v>8921.8352524941747</v>
      </c>
      <c r="G148" s="27"/>
      <c r="H148" s="63" t="e">
        <f>'Gesamtenergie 2019'!$E32*'Energie pro Energieträger'!D$54</f>
        <v>#VALUE!</v>
      </c>
      <c r="I148" s="65">
        <f>'Gesamtenergie 2019'!$E32*'Energie pro Energieträger'!E$54</f>
        <v>5397.364735264734</v>
      </c>
      <c r="J148" s="27"/>
      <c r="K148" s="63">
        <f>'Gesamtenergie 2019'!$E32*'Energie pro Energieträger'!D$55</f>
        <v>0</v>
      </c>
      <c r="L148" s="65">
        <f>'Gesamtenergie 2019'!$E32*'Energie pro Energieträger'!E$55</f>
        <v>5265.8499999999995</v>
      </c>
      <c r="M148" s="27"/>
      <c r="N148" s="63" t="e">
        <f>'Gesamtenergie 2019'!$E32*'Energie pro Energieträger'!D$56</f>
        <v>#VALUE!</v>
      </c>
      <c r="O148" s="65">
        <f>'Gesamtenergie 2019'!$E32*'Energie pro Energieträger'!E$56</f>
        <v>10531.699999999999</v>
      </c>
      <c r="P148" s="27"/>
    </row>
    <row r="149" spans="3:16" x14ac:dyDescent="0.25">
      <c r="C149" s="9" t="s">
        <v>53</v>
      </c>
      <c r="D149" s="61" t="s">
        <v>54</v>
      </c>
      <c r="E149" s="63">
        <f>'Gesamtenergie 2019'!$E33*'Energie pro Energieträger'!D$53</f>
        <v>0</v>
      </c>
      <c r="F149" s="65">
        <f>'Gesamtenergie 2019'!$E33*'Energie pro Energieträger'!E$53</f>
        <v>5818.588208148376</v>
      </c>
      <c r="G149" s="27"/>
      <c r="H149" s="63" t="e">
        <f>'Gesamtenergie 2019'!$E33*'Energie pro Energieträger'!D$54</f>
        <v>#VALUE!</v>
      </c>
      <c r="I149" s="65">
        <f>'Gesamtenergie 2019'!$E33*'Energie pro Energieträger'!E$54</f>
        <v>3520.0204795204795</v>
      </c>
      <c r="J149" s="27"/>
      <c r="K149" s="63">
        <f>'Gesamtenergie 2019'!$E33*'Energie pro Energieträger'!D$55</f>
        <v>0</v>
      </c>
      <c r="L149" s="65">
        <f>'Gesamtenergie 2019'!$E33*'Energie pro Energieträger'!E$55</f>
        <v>3434.25</v>
      </c>
      <c r="M149" s="27"/>
      <c r="N149" s="63" t="e">
        <f>'Gesamtenergie 2019'!$E33*'Energie pro Energieträger'!D$56</f>
        <v>#VALUE!</v>
      </c>
      <c r="O149" s="65">
        <f>'Gesamtenergie 2019'!$E33*'Energie pro Energieträger'!E$56</f>
        <v>6868.5</v>
      </c>
      <c r="P149" s="27"/>
    </row>
    <row r="150" spans="3:16" x14ac:dyDescent="0.25">
      <c r="C150" s="9" t="s">
        <v>60</v>
      </c>
      <c r="D150" s="61" t="s">
        <v>76</v>
      </c>
      <c r="E150" s="63">
        <f>'Gesamtenergie 2019'!$E34*'Energie pro Energieträger'!D$53</f>
        <v>0</v>
      </c>
      <c r="F150" s="65">
        <f>'Gesamtenergie 2019'!$E34*'Energie pro Energieträger'!E$53</f>
        <v>14682.237578561067</v>
      </c>
      <c r="G150" s="27"/>
      <c r="H150" s="63" t="e">
        <f>'Gesamtenergie 2019'!$E34*'Energie pro Energieträger'!D$54</f>
        <v>#VALUE!</v>
      </c>
      <c r="I150" s="65">
        <f>'Gesamtenergie 2019'!$E34*'Energie pro Energieträger'!E$54</f>
        <v>8882.1850099900093</v>
      </c>
      <c r="J150" s="27"/>
      <c r="K150" s="63">
        <f>'Gesamtenergie 2019'!$E34*'Energie pro Energieträger'!D$55</f>
        <v>0</v>
      </c>
      <c r="L150" s="65">
        <f>'Gesamtenergie 2019'!$E34*'Energie pro Energieträger'!E$55</f>
        <v>8665.7574999999997</v>
      </c>
      <c r="M150" s="27"/>
      <c r="N150" s="63" t="e">
        <f>'Gesamtenergie 2019'!$E34*'Energie pro Energieträger'!D$56</f>
        <v>#VALUE!</v>
      </c>
      <c r="O150" s="65">
        <f>'Gesamtenergie 2019'!$E34*'Energie pro Energieträger'!E$56</f>
        <v>17331.514999999999</v>
      </c>
      <c r="P150" s="27"/>
    </row>
    <row r="151" spans="3:16" x14ac:dyDescent="0.25">
      <c r="C151" s="9" t="s">
        <v>60</v>
      </c>
      <c r="D151" s="61" t="s">
        <v>59</v>
      </c>
      <c r="E151" s="63">
        <f>'Gesamtenergie 2019'!$E35*'Energie pro Energieträger'!D$53</f>
        <v>0</v>
      </c>
      <c r="F151" s="65">
        <f>'Gesamtenergie 2019'!$E35*'Energie pro Energieträger'!E$53</f>
        <v>10861.3646552103</v>
      </c>
      <c r="G151" s="27"/>
      <c r="H151" s="63" t="e">
        <f>'Gesamtenergie 2019'!$E35*'Energie pro Energieträger'!D$54</f>
        <v>#VALUE!</v>
      </c>
      <c r="I151" s="65">
        <f>'Gesamtenergie 2019'!$E35*'Energie pro Energieträger'!E$54</f>
        <v>6570.7048951048937</v>
      </c>
      <c r="J151" s="27"/>
      <c r="K151" s="63">
        <f>'Gesamtenergie 2019'!$E35*'Energie pro Energieträger'!D$55</f>
        <v>0</v>
      </c>
      <c r="L151" s="65">
        <f>'Gesamtenergie 2019'!$E35*'Energie pro Energieträger'!E$55</f>
        <v>6410.5999999999995</v>
      </c>
      <c r="M151" s="27"/>
      <c r="N151" s="63" t="e">
        <f>'Gesamtenergie 2019'!$E35*'Energie pro Energieträger'!D$56</f>
        <v>#VALUE!</v>
      </c>
      <c r="O151" s="65">
        <f>'Gesamtenergie 2019'!$E35*'Energie pro Energieträger'!E$56</f>
        <v>12821.199999999999</v>
      </c>
      <c r="P151" s="27"/>
    </row>
  </sheetData>
  <mergeCells count="20">
    <mergeCell ref="C118:K118"/>
    <mergeCell ref="E121:G121"/>
    <mergeCell ref="H121:J121"/>
    <mergeCell ref="K121:M121"/>
    <mergeCell ref="N121:P121"/>
    <mergeCell ref="C80:K80"/>
    <mergeCell ref="E83:G83"/>
    <mergeCell ref="H83:J83"/>
    <mergeCell ref="K83:M83"/>
    <mergeCell ref="N83:P83"/>
    <mergeCell ref="E46:G46"/>
    <mergeCell ref="H46:J46"/>
    <mergeCell ref="K46:M46"/>
    <mergeCell ref="N46:P46"/>
    <mergeCell ref="C43:K43"/>
    <mergeCell ref="E9:G9"/>
    <mergeCell ref="H9:J9"/>
    <mergeCell ref="K9:M9"/>
    <mergeCell ref="N9:P9"/>
    <mergeCell ref="C5:K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G12" sqref="G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47"/>
      <c r="C3" s="91" t="s">
        <v>181</v>
      </c>
      <c r="D3" s="91"/>
      <c r="E3" s="91"/>
      <c r="F3" s="91"/>
    </row>
    <row r="4" spans="2:6" x14ac:dyDescent="0.25">
      <c r="B4" s="30"/>
    </row>
    <row r="5" spans="2:6" s="1" customFormat="1" x14ac:dyDescent="0.25">
      <c r="B5" s="47"/>
      <c r="C5" s="17" t="s">
        <v>123</v>
      </c>
      <c r="D5" s="17" t="s">
        <v>132</v>
      </c>
      <c r="E5" s="39" t="s">
        <v>182</v>
      </c>
      <c r="F5" s="39" t="s">
        <v>183</v>
      </c>
    </row>
    <row r="6" spans="2:6" x14ac:dyDescent="0.25">
      <c r="B6" s="30"/>
      <c r="C6" s="9" t="s">
        <v>133</v>
      </c>
      <c r="D6" s="9" t="s">
        <v>148</v>
      </c>
      <c r="E6" s="27">
        <v>3773</v>
      </c>
      <c r="F6" s="27">
        <v>0</v>
      </c>
    </row>
    <row r="7" spans="2:6" x14ac:dyDescent="0.25">
      <c r="B7" s="30"/>
      <c r="C7" s="9" t="s">
        <v>133</v>
      </c>
      <c r="D7" s="9" t="s">
        <v>149</v>
      </c>
      <c r="E7" s="27">
        <v>3773</v>
      </c>
      <c r="F7" s="27">
        <v>0</v>
      </c>
    </row>
    <row r="8" spans="2:6" x14ac:dyDescent="0.25">
      <c r="B8" s="30"/>
      <c r="C8" s="9" t="s">
        <v>134</v>
      </c>
      <c r="D8" s="9" t="s">
        <v>150</v>
      </c>
      <c r="E8" s="27">
        <v>5450</v>
      </c>
      <c r="F8" s="27">
        <v>0</v>
      </c>
    </row>
    <row r="9" spans="2:6" x14ac:dyDescent="0.25">
      <c r="B9" s="30"/>
      <c r="C9" s="9" t="s">
        <v>135</v>
      </c>
      <c r="D9" s="9" t="s">
        <v>151</v>
      </c>
      <c r="E9" s="27">
        <v>2583</v>
      </c>
      <c r="F9" s="27">
        <v>0</v>
      </c>
    </row>
    <row r="10" spans="2:6" x14ac:dyDescent="0.25">
      <c r="B10" s="30"/>
      <c r="C10" s="9" t="s">
        <v>136</v>
      </c>
      <c r="D10" s="9" t="s">
        <v>152</v>
      </c>
      <c r="E10" s="27">
        <v>0</v>
      </c>
      <c r="F10" s="27">
        <v>2600</v>
      </c>
    </row>
    <row r="11" spans="2:6" x14ac:dyDescent="0.25">
      <c r="B11" s="30"/>
      <c r="C11" s="9" t="s">
        <v>137</v>
      </c>
      <c r="D11" s="9" t="s">
        <v>153</v>
      </c>
      <c r="E11" s="27">
        <v>3750</v>
      </c>
      <c r="F11" s="27">
        <v>0</v>
      </c>
    </row>
    <row r="12" spans="2:6" x14ac:dyDescent="0.25">
      <c r="B12" s="30"/>
      <c r="C12" s="9" t="s">
        <v>137</v>
      </c>
      <c r="D12" s="9" t="s">
        <v>154</v>
      </c>
      <c r="E12" s="27">
        <v>6850</v>
      </c>
      <c r="F12" s="27">
        <v>0</v>
      </c>
    </row>
    <row r="13" spans="2:6" x14ac:dyDescent="0.25">
      <c r="B13" s="30"/>
      <c r="C13" s="9" t="s">
        <v>138</v>
      </c>
      <c r="D13" s="9" t="s">
        <v>155</v>
      </c>
      <c r="E13" s="27">
        <v>3300</v>
      </c>
      <c r="F13" s="27">
        <v>3600</v>
      </c>
    </row>
    <row r="14" spans="2:6" x14ac:dyDescent="0.25">
      <c r="B14" s="30"/>
      <c r="C14" s="9" t="s">
        <v>138</v>
      </c>
      <c r="D14" s="9" t="s">
        <v>156</v>
      </c>
      <c r="E14" s="27">
        <v>2782</v>
      </c>
      <c r="F14" s="27">
        <v>0</v>
      </c>
    </row>
    <row r="15" spans="2:6" x14ac:dyDescent="0.25">
      <c r="B15" s="30"/>
      <c r="C15" s="9" t="s">
        <v>138</v>
      </c>
      <c r="D15" s="9" t="s">
        <v>157</v>
      </c>
      <c r="E15" s="27">
        <v>2150</v>
      </c>
      <c r="F15" s="27">
        <v>0</v>
      </c>
    </row>
    <row r="16" spans="2:6" x14ac:dyDescent="0.25">
      <c r="B16" s="30"/>
      <c r="C16" s="9" t="s">
        <v>138</v>
      </c>
      <c r="D16" s="9" t="s">
        <v>158</v>
      </c>
      <c r="E16" s="27">
        <v>0</v>
      </c>
      <c r="F16" s="27">
        <v>5000</v>
      </c>
    </row>
    <row r="17" spans="2:6" x14ac:dyDescent="0.25">
      <c r="B17" s="30"/>
      <c r="C17" s="9" t="s">
        <v>138</v>
      </c>
      <c r="D17" s="9" t="s">
        <v>159</v>
      </c>
      <c r="E17" s="27">
        <v>6000</v>
      </c>
      <c r="F17" s="27">
        <v>0</v>
      </c>
    </row>
    <row r="18" spans="2:6" x14ac:dyDescent="0.25">
      <c r="B18" s="30"/>
      <c r="C18" s="9" t="s">
        <v>138</v>
      </c>
      <c r="D18" s="9" t="s">
        <v>160</v>
      </c>
      <c r="E18" s="27">
        <v>4600</v>
      </c>
      <c r="F18" s="27">
        <v>4700</v>
      </c>
    </row>
    <row r="19" spans="2:6" x14ac:dyDescent="0.25">
      <c r="B19" s="30"/>
      <c r="C19" s="9" t="s">
        <v>138</v>
      </c>
      <c r="D19" s="9" t="s">
        <v>161</v>
      </c>
      <c r="E19" s="27">
        <v>2334</v>
      </c>
      <c r="F19" s="27">
        <v>0</v>
      </c>
    </row>
    <row r="20" spans="2:6" x14ac:dyDescent="0.25">
      <c r="B20" s="30"/>
      <c r="C20" s="9" t="s">
        <v>138</v>
      </c>
      <c r="D20" s="9" t="s">
        <v>162</v>
      </c>
      <c r="E20" s="27">
        <v>1120</v>
      </c>
      <c r="F20" s="27">
        <v>0</v>
      </c>
    </row>
    <row r="21" spans="2:6" x14ac:dyDescent="0.25">
      <c r="B21" s="30"/>
      <c r="C21" s="9" t="s">
        <v>138</v>
      </c>
      <c r="D21" s="9" t="s">
        <v>163</v>
      </c>
      <c r="E21" s="27">
        <v>6000</v>
      </c>
      <c r="F21" s="27">
        <v>0</v>
      </c>
    </row>
    <row r="22" spans="2:6" x14ac:dyDescent="0.25">
      <c r="B22" s="30"/>
      <c r="C22" s="9" t="s">
        <v>139</v>
      </c>
      <c r="D22" s="9" t="s">
        <v>176</v>
      </c>
      <c r="E22" s="27">
        <v>0</v>
      </c>
      <c r="F22" s="27">
        <v>1600</v>
      </c>
    </row>
    <row r="23" spans="2:6" x14ac:dyDescent="0.25">
      <c r="B23" s="30"/>
      <c r="C23" s="9" t="s">
        <v>140</v>
      </c>
      <c r="D23" s="9" t="s">
        <v>164</v>
      </c>
      <c r="E23" s="27">
        <v>8500</v>
      </c>
      <c r="F23" s="27">
        <v>10000</v>
      </c>
    </row>
    <row r="24" spans="2:6" x14ac:dyDescent="0.25">
      <c r="B24" s="30"/>
      <c r="C24" s="9" t="s">
        <v>141</v>
      </c>
      <c r="D24" s="9" t="s">
        <v>165</v>
      </c>
      <c r="E24" s="27">
        <v>6815</v>
      </c>
      <c r="F24" s="27">
        <v>0</v>
      </c>
    </row>
    <row r="25" spans="2:6" x14ac:dyDescent="0.25">
      <c r="B25" s="30"/>
      <c r="C25" s="9" t="s">
        <v>142</v>
      </c>
      <c r="D25" s="9" t="s">
        <v>166</v>
      </c>
      <c r="E25" s="27">
        <v>2725</v>
      </c>
      <c r="F25" s="27">
        <v>0</v>
      </c>
    </row>
    <row r="26" spans="2:6" x14ac:dyDescent="0.25">
      <c r="B26" s="30"/>
      <c r="C26" s="9" t="s">
        <v>142</v>
      </c>
      <c r="D26" s="9" t="s">
        <v>167</v>
      </c>
      <c r="E26" s="27">
        <v>2725</v>
      </c>
      <c r="F26" s="27">
        <v>0</v>
      </c>
    </row>
    <row r="27" spans="2:6" x14ac:dyDescent="0.25">
      <c r="B27" s="30"/>
      <c r="C27" s="9" t="s">
        <v>143</v>
      </c>
      <c r="D27" s="9" t="s">
        <v>168</v>
      </c>
      <c r="E27" s="27">
        <v>2050</v>
      </c>
      <c r="F27" s="27">
        <v>0</v>
      </c>
    </row>
    <row r="28" spans="2:6" x14ac:dyDescent="0.25">
      <c r="B28" s="30"/>
      <c r="C28" s="9" t="s">
        <v>144</v>
      </c>
      <c r="D28" s="9" t="s">
        <v>169</v>
      </c>
      <c r="E28" s="27"/>
      <c r="F28" s="27">
        <v>4500</v>
      </c>
    </row>
    <row r="29" spans="2:6" x14ac:dyDescent="0.25">
      <c r="B29" s="30"/>
      <c r="C29" s="9" t="s">
        <v>145</v>
      </c>
      <c r="D29" s="9" t="s">
        <v>170</v>
      </c>
      <c r="E29" s="27">
        <v>2375</v>
      </c>
      <c r="F29" s="27">
        <v>0</v>
      </c>
    </row>
    <row r="30" spans="2:6" x14ac:dyDescent="0.25">
      <c r="B30" s="30"/>
      <c r="C30" s="9" t="s">
        <v>145</v>
      </c>
      <c r="D30" s="9" t="s">
        <v>171</v>
      </c>
      <c r="E30" s="27">
        <v>2375</v>
      </c>
      <c r="F30" s="27">
        <v>0</v>
      </c>
    </row>
    <row r="31" spans="2:6" x14ac:dyDescent="0.25">
      <c r="B31" s="30"/>
      <c r="C31" s="9" t="s">
        <v>146</v>
      </c>
      <c r="D31" s="9" t="s">
        <v>172</v>
      </c>
      <c r="E31" s="27">
        <v>0</v>
      </c>
      <c r="F31" s="27">
        <v>2300</v>
      </c>
    </row>
    <row r="32" spans="2:6" x14ac:dyDescent="0.25">
      <c r="C32" s="9" t="s">
        <v>146</v>
      </c>
      <c r="D32" s="9" t="s">
        <v>173</v>
      </c>
      <c r="E32" s="27">
        <v>0</v>
      </c>
      <c r="F32" s="27">
        <v>1500</v>
      </c>
    </row>
    <row r="33" spans="3:6" x14ac:dyDescent="0.25">
      <c r="C33" s="9" t="s">
        <v>147</v>
      </c>
      <c r="D33" s="9" t="s">
        <v>174</v>
      </c>
      <c r="E33" s="27">
        <v>3785</v>
      </c>
      <c r="F33" s="27">
        <v>0</v>
      </c>
    </row>
    <row r="34" spans="3:6" x14ac:dyDescent="0.25">
      <c r="C34" s="9" t="s">
        <v>147</v>
      </c>
      <c r="D34" s="9" t="s">
        <v>175</v>
      </c>
      <c r="E34" s="27">
        <v>2800</v>
      </c>
      <c r="F34" s="27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D10" sqref="D10"/>
    </sheetView>
  </sheetViews>
  <sheetFormatPr baseColWidth="10" defaultRowHeight="15" x14ac:dyDescent="0.25"/>
  <cols>
    <col min="4" max="4" width="20.28515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92" t="s">
        <v>184</v>
      </c>
      <c r="E6" s="92"/>
      <c r="F6" s="92"/>
      <c r="G6" s="92"/>
      <c r="H6" s="92"/>
    </row>
    <row r="8" spans="4:12" ht="15.75" x14ac:dyDescent="0.25">
      <c r="E8" s="93" t="s">
        <v>42</v>
      </c>
      <c r="F8" s="93"/>
      <c r="G8" s="93" t="s">
        <v>43</v>
      </c>
      <c r="H8" s="93"/>
    </row>
    <row r="9" spans="4:12" x14ac:dyDescent="0.25">
      <c r="E9" s="17" t="s">
        <v>27</v>
      </c>
      <c r="F9" s="17" t="s">
        <v>28</v>
      </c>
      <c r="G9" s="17" t="s">
        <v>27</v>
      </c>
      <c r="H9" s="17" t="s">
        <v>28</v>
      </c>
      <c r="I9" s="30"/>
      <c r="J9" s="30"/>
      <c r="K9" s="37"/>
      <c r="L9" s="30"/>
    </row>
    <row r="10" spans="4:12" x14ac:dyDescent="0.25">
      <c r="D10" s="21" t="str">
        <f>Studienliste!F8</f>
        <v>TUD-02 20</v>
      </c>
      <c r="E10" s="22" t="s">
        <v>25</v>
      </c>
      <c r="F10" s="22" t="s">
        <v>25</v>
      </c>
      <c r="G10" s="71">
        <v>2.3210000000000002</v>
      </c>
      <c r="H10" s="71">
        <v>1.165</v>
      </c>
      <c r="I10" s="30"/>
      <c r="J10" s="30"/>
      <c r="K10" s="30"/>
      <c r="L10" s="30"/>
    </row>
    <row r="11" spans="4:12" x14ac:dyDescent="0.25">
      <c r="D11" s="21" t="str">
        <f>Studienliste!F10</f>
        <v>OTTO-01 17</v>
      </c>
      <c r="E11" s="22" t="s">
        <v>25</v>
      </c>
      <c r="F11" s="22" t="s">
        <v>25</v>
      </c>
      <c r="G11" s="73">
        <v>3.78</v>
      </c>
      <c r="H11" s="73">
        <v>0.7</v>
      </c>
      <c r="I11" s="30"/>
      <c r="J11" s="30"/>
      <c r="K11" s="30"/>
      <c r="L11" s="30"/>
    </row>
    <row r="12" spans="4:12" x14ac:dyDescent="0.25">
      <c r="D12" s="21" t="str">
        <f>Studienliste!F17</f>
        <v>ISI-05 13</v>
      </c>
      <c r="E12" s="74">
        <v>4.5</v>
      </c>
      <c r="F12" s="74">
        <v>7.9000000000000001E-2</v>
      </c>
      <c r="G12" s="22" t="s">
        <v>25</v>
      </c>
      <c r="H12" s="22" t="s">
        <v>25</v>
      </c>
      <c r="I12" s="30"/>
      <c r="J12" s="30"/>
      <c r="K12" s="30"/>
      <c r="L12" s="30"/>
    </row>
    <row r="13" spans="4:12" x14ac:dyDescent="0.25">
      <c r="D13" s="54" t="s">
        <v>51</v>
      </c>
      <c r="E13" s="72">
        <f>'Energie pro Energieträger'!D8+'Energie pro Energieträger'!D12</f>
        <v>5.1550000000000002</v>
      </c>
      <c r="F13" s="72">
        <f>'Energie pro Energieträger'!D16</f>
        <v>0.42799999999999999</v>
      </c>
      <c r="G13" s="75">
        <f>'Energie pro Energieträger'!E8+'Energie pro Energieträger'!E12+'Energie pro Energieträger'!E20</f>
        <v>2.528111111111111</v>
      </c>
      <c r="H13" s="75">
        <f>'Energie pro Energieträger'!E16</f>
        <v>0.60599999999999998</v>
      </c>
      <c r="I13" s="30"/>
      <c r="J13" s="30"/>
      <c r="K13" s="30"/>
      <c r="L13" s="30"/>
    </row>
    <row r="14" spans="4:12" x14ac:dyDescent="0.25">
      <c r="I14" s="30"/>
      <c r="J14" s="30"/>
      <c r="K14" s="30"/>
      <c r="L14" s="30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J65"/>
  <sheetViews>
    <sheetView workbookViewId="0">
      <selection activeCell="E52" sqref="E52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10" ht="21" x14ac:dyDescent="0.35">
      <c r="B4" s="91" t="s">
        <v>50</v>
      </c>
      <c r="C4" s="91"/>
      <c r="D4" s="91"/>
      <c r="E4" s="91"/>
      <c r="F4" s="91"/>
      <c r="G4" s="70"/>
    </row>
    <row r="7" spans="2:10" s="1" customFormat="1" x14ac:dyDescent="0.25">
      <c r="D7" s="39" t="s">
        <v>47</v>
      </c>
      <c r="E7" s="39" t="s">
        <v>48</v>
      </c>
      <c r="F7" s="39" t="s">
        <v>49</v>
      </c>
    </row>
    <row r="8" spans="2:10" x14ac:dyDescent="0.25">
      <c r="B8" s="97" t="s">
        <v>125</v>
      </c>
      <c r="C8" s="76" t="str">
        <f>'spezifische Verbräuche'!$D$13</f>
        <v>anderes Projekt</v>
      </c>
      <c r="D8" s="77">
        <v>5.008</v>
      </c>
      <c r="E8" s="77">
        <v>6.7000000000000004E-2</v>
      </c>
      <c r="F8" s="77">
        <f>0.24/3.6</f>
        <v>6.6666666666666666E-2</v>
      </c>
      <c r="J8" t="s">
        <v>44</v>
      </c>
    </row>
    <row r="9" spans="2:10" x14ac:dyDescent="0.25">
      <c r="B9" s="98"/>
      <c r="C9" s="43" t="str">
        <f>Studienliste!$F$10</f>
        <v>OTTO-01 17</v>
      </c>
      <c r="D9" s="59" t="s">
        <v>25</v>
      </c>
      <c r="E9" s="57">
        <v>0</v>
      </c>
      <c r="F9" s="59" t="s">
        <v>25</v>
      </c>
    </row>
    <row r="10" spans="2:10" x14ac:dyDescent="0.25">
      <c r="B10" s="98"/>
      <c r="C10" s="42" t="str">
        <f>Studienliste!F$17</f>
        <v>ISI-05 13</v>
      </c>
      <c r="D10" s="78">
        <v>4.5</v>
      </c>
      <c r="E10" s="78">
        <v>0</v>
      </c>
      <c r="F10" s="78">
        <v>0</v>
      </c>
    </row>
    <row r="11" spans="2:10" x14ac:dyDescent="0.25">
      <c r="B11" s="99"/>
      <c r="C11" s="45" t="str">
        <f>Studienliste!F$8</f>
        <v>TUD-02 20</v>
      </c>
      <c r="D11" s="58" t="s">
        <v>25</v>
      </c>
      <c r="E11" s="58">
        <v>0</v>
      </c>
      <c r="F11" s="58">
        <v>0</v>
      </c>
    </row>
    <row r="12" spans="2:10" x14ac:dyDescent="0.25">
      <c r="B12" s="94" t="s">
        <v>24</v>
      </c>
      <c r="C12" s="76" t="str">
        <f>'spezifische Verbräuche'!$D$13</f>
        <v>anderes Projekt</v>
      </c>
      <c r="D12" s="77">
        <v>0.14699999999999999</v>
      </c>
      <c r="E12" s="77">
        <f>1.15/3.6</f>
        <v>0.31944444444444442</v>
      </c>
      <c r="F12" s="77">
        <f>10.42/3.6</f>
        <v>2.8944444444444444</v>
      </c>
    </row>
    <row r="13" spans="2:10" x14ac:dyDescent="0.25">
      <c r="B13" s="95"/>
      <c r="C13" s="43" t="str">
        <f>Studienliste!$F$10</f>
        <v>OTTO-01 17</v>
      </c>
      <c r="D13" s="59" t="s">
        <v>25</v>
      </c>
      <c r="E13" s="57">
        <f>3.78*0.413</f>
        <v>1.5611399999999998</v>
      </c>
      <c r="F13" s="59" t="s">
        <v>25</v>
      </c>
    </row>
    <row r="14" spans="2:10" x14ac:dyDescent="0.25">
      <c r="B14" s="95"/>
      <c r="C14" s="42" t="str">
        <f>Studienliste!F$17</f>
        <v>ISI-05 13</v>
      </c>
      <c r="D14" s="78">
        <v>0</v>
      </c>
      <c r="E14" s="78">
        <v>4.1669999999999998</v>
      </c>
      <c r="F14" s="78"/>
    </row>
    <row r="15" spans="2:10" x14ac:dyDescent="0.25">
      <c r="B15" s="96"/>
      <c r="C15" s="45" t="str">
        <f>Studienliste!F$8</f>
        <v>TUD-02 20</v>
      </c>
      <c r="D15" s="58" t="s">
        <v>25</v>
      </c>
      <c r="E15" s="58">
        <v>0</v>
      </c>
      <c r="F15" s="58">
        <v>3.306</v>
      </c>
    </row>
    <row r="16" spans="2:10" x14ac:dyDescent="0.25">
      <c r="B16" s="94" t="s">
        <v>23</v>
      </c>
      <c r="C16" s="76" t="str">
        <f>'spezifische Verbräuche'!$D$13</f>
        <v>anderes Projekt</v>
      </c>
      <c r="D16" s="77">
        <v>0.42799999999999999</v>
      </c>
      <c r="E16" s="77">
        <v>0.60599999999999998</v>
      </c>
      <c r="F16" s="77">
        <v>0.85</v>
      </c>
    </row>
    <row r="17" spans="2:8" x14ac:dyDescent="0.25">
      <c r="B17" s="95"/>
      <c r="C17" s="43" t="str">
        <f>Studienliste!$F$10</f>
        <v>OTTO-01 17</v>
      </c>
      <c r="D17" s="59" t="s">
        <v>25</v>
      </c>
      <c r="E17" s="57">
        <v>0.7</v>
      </c>
      <c r="F17" s="59" t="s">
        <v>25</v>
      </c>
    </row>
    <row r="18" spans="2:8" x14ac:dyDescent="0.25">
      <c r="B18" s="95"/>
      <c r="C18" s="42" t="str">
        <f>Studienliste!F$17</f>
        <v>ISI-05 13</v>
      </c>
      <c r="D18" s="78">
        <v>7.9000000000000001E-2</v>
      </c>
      <c r="E18" s="78">
        <v>0.63900000000000001</v>
      </c>
      <c r="F18" s="78"/>
    </row>
    <row r="19" spans="2:8" x14ac:dyDescent="0.25">
      <c r="B19" s="96"/>
      <c r="C19" s="45" t="str">
        <f>Studienliste!F$8</f>
        <v>TUD-02 20</v>
      </c>
      <c r="D19" s="58" t="s">
        <v>25</v>
      </c>
      <c r="E19" s="58">
        <v>1.165</v>
      </c>
      <c r="F19" s="58">
        <v>0.83299999999999996</v>
      </c>
    </row>
    <row r="20" spans="2:8" x14ac:dyDescent="0.25">
      <c r="B20" s="94" t="s">
        <v>22</v>
      </c>
      <c r="C20" s="76" t="str">
        <f>'spezifische Verbräuche'!$D$13</f>
        <v>anderes Projekt</v>
      </c>
      <c r="D20" s="77">
        <v>0</v>
      </c>
      <c r="E20" s="77">
        <f>7.71/3.6</f>
        <v>2.1416666666666666</v>
      </c>
      <c r="F20" s="77">
        <v>0</v>
      </c>
    </row>
    <row r="21" spans="2:8" x14ac:dyDescent="0.25">
      <c r="B21" s="95"/>
      <c r="C21" s="43" t="str">
        <f>Studienliste!$F$10</f>
        <v>OTTO-01 17</v>
      </c>
      <c r="D21" s="59" t="s">
        <v>25</v>
      </c>
      <c r="E21" s="57">
        <f>3.78*0.513</f>
        <v>1.9391399999999999</v>
      </c>
      <c r="F21" s="59" t="s">
        <v>25</v>
      </c>
      <c r="H21" s="46"/>
    </row>
    <row r="22" spans="2:8" x14ac:dyDescent="0.25">
      <c r="B22" s="95"/>
      <c r="C22" s="42" t="str">
        <f>Studienliste!F$17</f>
        <v>ISI-05 13</v>
      </c>
      <c r="D22" s="78">
        <v>0</v>
      </c>
      <c r="E22" s="78">
        <v>4.1669999999999998</v>
      </c>
      <c r="F22" s="78"/>
      <c r="H22" s="46"/>
    </row>
    <row r="23" spans="2:8" x14ac:dyDescent="0.25">
      <c r="B23" s="96"/>
      <c r="C23" s="45" t="str">
        <f>Studienliste!F$8</f>
        <v>TUD-02 20</v>
      </c>
      <c r="D23" s="62" t="s">
        <v>25</v>
      </c>
      <c r="E23" s="58">
        <v>2.3210000000000002</v>
      </c>
      <c r="F23" s="58">
        <v>0</v>
      </c>
    </row>
    <row r="24" spans="2:8" x14ac:dyDescent="0.25">
      <c r="B24" s="94" t="s">
        <v>46</v>
      </c>
      <c r="C24" s="76" t="str">
        <f>'spezifische Verbräuche'!$D$13</f>
        <v>anderes Projekt</v>
      </c>
      <c r="D24" s="77">
        <v>0</v>
      </c>
      <c r="E24" s="77">
        <v>0</v>
      </c>
      <c r="F24" s="77">
        <v>0</v>
      </c>
    </row>
    <row r="25" spans="2:8" x14ac:dyDescent="0.25">
      <c r="B25" s="95"/>
      <c r="C25" s="43" t="str">
        <f>Studienliste!$F$10</f>
        <v>OTTO-01 17</v>
      </c>
      <c r="D25" s="59" t="s">
        <v>25</v>
      </c>
      <c r="E25" s="57">
        <f>3.78*0.075</f>
        <v>0.28349999999999997</v>
      </c>
      <c r="F25" s="59" t="s">
        <v>25</v>
      </c>
    </row>
    <row r="26" spans="2:8" x14ac:dyDescent="0.25">
      <c r="B26" s="95"/>
      <c r="C26" s="42" t="str">
        <f>Studienliste!F$17</f>
        <v>ISI-05 13</v>
      </c>
      <c r="D26" s="78">
        <v>0</v>
      </c>
      <c r="E26" s="78">
        <v>0</v>
      </c>
      <c r="F26" s="78">
        <v>0</v>
      </c>
    </row>
    <row r="27" spans="2:8" x14ac:dyDescent="0.25">
      <c r="B27" s="96"/>
      <c r="C27" s="45" t="str">
        <f>Studienliste!F$8</f>
        <v>TUD-02 20</v>
      </c>
      <c r="D27" s="62" t="s">
        <v>25</v>
      </c>
      <c r="E27" s="58">
        <v>0</v>
      </c>
      <c r="F27" s="58">
        <v>0</v>
      </c>
    </row>
    <row r="28" spans="2:8" x14ac:dyDescent="0.25">
      <c r="D28" s="41"/>
      <c r="E28" s="41"/>
      <c r="F28" s="41"/>
    </row>
    <row r="29" spans="2:8" x14ac:dyDescent="0.25">
      <c r="B29" s="94" t="s">
        <v>26</v>
      </c>
      <c r="C29" s="76" t="str">
        <f>'spezifische Verbräuche'!$D$13</f>
        <v>anderes Projekt</v>
      </c>
      <c r="D29" s="77">
        <f>D8+D12+D16+D20+D24</f>
        <v>5.5830000000000002</v>
      </c>
      <c r="E29" s="77">
        <f>E8+E12+E16+E20+E24</f>
        <v>3.1341111111111113</v>
      </c>
      <c r="F29" s="77">
        <f>F8+F12+F16+F20+F24</f>
        <v>3.8111111111111113</v>
      </c>
    </row>
    <row r="30" spans="2:8" x14ac:dyDescent="0.25">
      <c r="B30" s="95"/>
      <c r="C30" s="44" t="str">
        <f>Studienliste!$F$10</f>
        <v>OTTO-01 17</v>
      </c>
      <c r="D30" s="59" t="s">
        <v>25</v>
      </c>
      <c r="E30" s="57">
        <f>E9+E13+E17+E21+E25</f>
        <v>4.4837799999999994</v>
      </c>
      <c r="F30" s="57" t="s">
        <v>25</v>
      </c>
    </row>
    <row r="31" spans="2:8" x14ac:dyDescent="0.25">
      <c r="B31" s="95"/>
      <c r="C31" s="42" t="str">
        <f>Studienliste!F$17</f>
        <v>ISI-05 13</v>
      </c>
      <c r="D31" s="56">
        <f>D10+D18+D14+D22+D26</f>
        <v>4.5789999999999997</v>
      </c>
      <c r="E31" s="56">
        <f>E14+E18+E10+E26</f>
        <v>4.806</v>
      </c>
      <c r="F31" s="56"/>
    </row>
    <row r="32" spans="2:8" x14ac:dyDescent="0.25">
      <c r="B32" s="96"/>
      <c r="C32" s="45" t="str">
        <f>Studienliste!F$8</f>
        <v>TUD-02 20</v>
      </c>
      <c r="D32" s="58" t="s">
        <v>25</v>
      </c>
      <c r="E32" s="58">
        <f>E11+E15+E19+E23+E27</f>
        <v>3.4860000000000002</v>
      </c>
      <c r="F32" s="58">
        <f>F11+F15+F19+F23+F27</f>
        <v>4.1390000000000002</v>
      </c>
    </row>
    <row r="37" spans="2:7" ht="21" x14ac:dyDescent="0.35">
      <c r="B37" s="91" t="s">
        <v>122</v>
      </c>
      <c r="C37" s="91"/>
      <c r="D37" s="91"/>
      <c r="E37" s="91"/>
      <c r="F37" s="91"/>
      <c r="G37" s="70"/>
    </row>
    <row r="40" spans="2:7" x14ac:dyDescent="0.25">
      <c r="C40" s="1"/>
      <c r="D40" s="39" t="s">
        <v>47</v>
      </c>
      <c r="E40" s="39" t="s">
        <v>48</v>
      </c>
      <c r="F40" s="39" t="s">
        <v>49</v>
      </c>
    </row>
    <row r="41" spans="2:7" x14ac:dyDescent="0.25">
      <c r="B41" s="94" t="s">
        <v>45</v>
      </c>
      <c r="C41" s="76" t="str">
        <f>'spezifische Verbräuche'!$D$13</f>
        <v>anderes Projekt</v>
      </c>
      <c r="D41" s="77">
        <f>D8/(D$8+D$12+D$20+D$24)</f>
        <v>0.97148399612027159</v>
      </c>
      <c r="E41" s="77">
        <f t="shared" ref="E41:F41" si="0">E8/(E$8+E$12+E$20+E$24)</f>
        <v>2.6501999736298514E-2</v>
      </c>
      <c r="F41" s="77">
        <f t="shared" si="0"/>
        <v>2.2514071294559099E-2</v>
      </c>
    </row>
    <row r="42" spans="2:7" x14ac:dyDescent="0.25">
      <c r="B42" s="95"/>
      <c r="C42" s="43" t="str">
        <f>Studienliste!$F$10</f>
        <v>OTTO-01 17</v>
      </c>
      <c r="D42" s="57" t="str">
        <f>IF(ISTEXT(D9),"k.A.",D9/(D$9+D$13+D$21+D$25))</f>
        <v>k.A.</v>
      </c>
      <c r="E42" s="57">
        <f t="shared" ref="E42" si="1">E9/(E$9+E$13+E$21+E$25)</f>
        <v>0</v>
      </c>
      <c r="F42" s="57" t="str">
        <f>IF(ISTEXT(F9),"k.A.",F9/(F$9+F$13+F$21+F$25))</f>
        <v>k.A.</v>
      </c>
    </row>
    <row r="43" spans="2:7" x14ac:dyDescent="0.25">
      <c r="B43" s="95"/>
      <c r="C43" s="42" t="str">
        <f>C$31</f>
        <v>ISI-05 13</v>
      </c>
      <c r="D43" s="56">
        <f>D10/(D$10+D$14+D$22+D$26)</f>
        <v>1</v>
      </c>
      <c r="E43" s="56">
        <f t="shared" ref="E43:F43" si="2">E10/(E$10+E$14+E$22+E$26)</f>
        <v>0</v>
      </c>
      <c r="F43" s="56" t="e">
        <f t="shared" si="2"/>
        <v>#DIV/0!</v>
      </c>
    </row>
    <row r="44" spans="2:7" x14ac:dyDescent="0.25">
      <c r="B44" s="96"/>
      <c r="C44" s="45" t="str">
        <f>Studienliste!F$8</f>
        <v>TUD-02 20</v>
      </c>
      <c r="D44" s="58" t="str">
        <f>IF(ISTEXT(D11),"k.A.",D11/(D$11+D$15+D$23+D$27))</f>
        <v>k.A.</v>
      </c>
      <c r="E44" s="58">
        <f t="shared" ref="E44:F44" si="3">E11/(E$11+E$15+E$23+E$27)</f>
        <v>0</v>
      </c>
      <c r="F44" s="58">
        <f t="shared" si="3"/>
        <v>0</v>
      </c>
    </row>
    <row r="45" spans="2:7" x14ac:dyDescent="0.25">
      <c r="B45" s="94" t="s">
        <v>24</v>
      </c>
      <c r="C45" s="76" t="str">
        <f>'spezifische Verbräuche'!$D$13</f>
        <v>anderes Projekt</v>
      </c>
      <c r="D45" s="77">
        <f>D12/(D$8+D$12+D$20+D$24)</f>
        <v>2.8516003879728417E-2</v>
      </c>
      <c r="E45" s="77">
        <f t="shared" ref="E45:F45" si="4">E12/(E$8+E$12+E$20+E$24)</f>
        <v>0.12635696391684612</v>
      </c>
      <c r="F45" s="77">
        <f t="shared" si="4"/>
        <v>0.97748592870544082</v>
      </c>
    </row>
    <row r="46" spans="2:7" x14ac:dyDescent="0.25">
      <c r="B46" s="95"/>
      <c r="C46" s="43" t="str">
        <f>Studienliste!$F$10</f>
        <v>OTTO-01 17</v>
      </c>
      <c r="D46" s="57" t="str">
        <f>IF(ISTEXT(D13),"k.A.",D13/(D$9+D$13+D$21+D$25))</f>
        <v>k.A.</v>
      </c>
      <c r="E46" s="57">
        <f t="shared" ref="E46" si="5">E13/(E$9+E$13+E$21+E$25)</f>
        <v>0.41258741258741255</v>
      </c>
      <c r="F46" s="57" t="str">
        <f>IF(ISTEXT(F13),"k.A.",F13/(F$9+F$13+F$21+F$25))</f>
        <v>k.A.</v>
      </c>
    </row>
    <row r="47" spans="2:7" x14ac:dyDescent="0.25">
      <c r="B47" s="95"/>
      <c r="C47" s="42" t="str">
        <f>C$31</f>
        <v>ISI-05 13</v>
      </c>
      <c r="D47" s="56">
        <f>D14/(D$10+D$14+D$22+D$26)</f>
        <v>0</v>
      </c>
      <c r="E47" s="56">
        <f t="shared" ref="E47:F47" si="6">E14/(E$10+E$14+E$22+E$26)</f>
        <v>0.5</v>
      </c>
      <c r="F47" s="56" t="e">
        <f t="shared" si="6"/>
        <v>#DIV/0!</v>
      </c>
    </row>
    <row r="48" spans="2:7" x14ac:dyDescent="0.25">
      <c r="B48" s="96"/>
      <c r="C48" s="45" t="str">
        <f>Studienliste!F$8</f>
        <v>TUD-02 20</v>
      </c>
      <c r="D48" s="58" t="str">
        <f>IF(ISTEXT(D15),"k.A.",D15/(D$11+D$15+D$23+D$27))</f>
        <v>k.A.</v>
      </c>
      <c r="E48" s="58">
        <f t="shared" ref="E48:F48" si="7">E15/(E$11+E$15+E$23+E$27)</f>
        <v>0</v>
      </c>
      <c r="F48" s="58">
        <f t="shared" si="7"/>
        <v>1</v>
      </c>
    </row>
    <row r="49" spans="2:6" x14ac:dyDescent="0.25">
      <c r="B49" s="94" t="s">
        <v>23</v>
      </c>
      <c r="C49" s="76" t="str">
        <f>'spezifische Verbräuche'!$D$13</f>
        <v>anderes Projekt</v>
      </c>
      <c r="D49" s="77">
        <v>1</v>
      </c>
      <c r="E49" s="77">
        <v>1</v>
      </c>
      <c r="F49" s="77">
        <v>1</v>
      </c>
    </row>
    <row r="50" spans="2:6" x14ac:dyDescent="0.25">
      <c r="B50" s="95"/>
      <c r="C50" s="43" t="str">
        <f>Studienliste!$F$10</f>
        <v>OTTO-01 17</v>
      </c>
      <c r="D50" s="57">
        <v>1</v>
      </c>
      <c r="E50" s="57">
        <v>1</v>
      </c>
      <c r="F50" s="57">
        <v>1</v>
      </c>
    </row>
    <row r="51" spans="2:6" x14ac:dyDescent="0.25">
      <c r="B51" s="95"/>
      <c r="C51" s="42" t="str">
        <f>C$31</f>
        <v>ISI-05 13</v>
      </c>
      <c r="D51" s="56">
        <v>1</v>
      </c>
      <c r="E51" s="56">
        <v>1</v>
      </c>
      <c r="F51" s="56">
        <v>1</v>
      </c>
    </row>
    <row r="52" spans="2:6" x14ac:dyDescent="0.25">
      <c r="B52" s="96"/>
      <c r="C52" s="45" t="str">
        <f>Studienliste!F$8</f>
        <v>TUD-02 20</v>
      </c>
      <c r="D52" s="58">
        <v>1</v>
      </c>
      <c r="E52" s="58">
        <v>1</v>
      </c>
      <c r="F52" s="58">
        <v>1</v>
      </c>
    </row>
    <row r="53" spans="2:6" x14ac:dyDescent="0.25">
      <c r="B53" s="94" t="s">
        <v>22</v>
      </c>
      <c r="C53" s="76" t="str">
        <f>'spezifische Verbräuche'!$D$13</f>
        <v>anderes Projekt</v>
      </c>
      <c r="D53" s="77">
        <f>D20/(D$8+D$12+D$20+D$24)</f>
        <v>0</v>
      </c>
      <c r="E53" s="77">
        <f t="shared" ref="E53:F53" si="8">E20/(E$8+E$12+E$20+E$24)</f>
        <v>0.84714103634685534</v>
      </c>
      <c r="F53" s="77">
        <f t="shared" si="8"/>
        <v>0</v>
      </c>
    </row>
    <row r="54" spans="2:6" x14ac:dyDescent="0.25">
      <c r="B54" s="95"/>
      <c r="C54" s="43" t="str">
        <f>Studienliste!$F$10</f>
        <v>OTTO-01 17</v>
      </c>
      <c r="D54" s="57" t="str">
        <f>IF(ISTEXT(D21),"k.A.",D21/(D$9+D$13+D$21+D$25))</f>
        <v>k.A.</v>
      </c>
      <c r="E54" s="57">
        <f t="shared" ref="E54" si="9">E21/(E$9+E$13+E$21+E$25)</f>
        <v>0.51248751248751245</v>
      </c>
      <c r="F54" s="57" t="str">
        <f>IF(ISTEXT(F21),"k.A.",F21/(F$9+F$13+F$21+F$25))</f>
        <v>k.A.</v>
      </c>
    </row>
    <row r="55" spans="2:6" x14ac:dyDescent="0.25">
      <c r="B55" s="95"/>
      <c r="C55" s="42" t="str">
        <f>C$31</f>
        <v>ISI-05 13</v>
      </c>
      <c r="D55" s="56">
        <f>D22/(D$10+D$14+D$22+D$26)</f>
        <v>0</v>
      </c>
      <c r="E55" s="56">
        <f t="shared" ref="E55:F55" si="10">E22/(E$10+E$14+E$22+E$26)</f>
        <v>0.5</v>
      </c>
      <c r="F55" s="56" t="e">
        <f t="shared" si="10"/>
        <v>#DIV/0!</v>
      </c>
    </row>
    <row r="56" spans="2:6" x14ac:dyDescent="0.25">
      <c r="B56" s="96"/>
      <c r="C56" s="45" t="str">
        <f>Studienliste!F$8</f>
        <v>TUD-02 20</v>
      </c>
      <c r="D56" s="58" t="str">
        <f>IF(ISTEXT(D23),"k.A.",D23/(D$11+D$15+D$23+D$27))</f>
        <v>k.A.</v>
      </c>
      <c r="E56" s="58">
        <f t="shared" ref="E56:F56" si="11">E23/(E$11+E$15+E$23+E$27)</f>
        <v>1</v>
      </c>
      <c r="F56" s="58">
        <f t="shared" si="11"/>
        <v>0</v>
      </c>
    </row>
    <row r="57" spans="2:6" x14ac:dyDescent="0.25">
      <c r="B57" s="94" t="s">
        <v>46</v>
      </c>
      <c r="C57" s="76" t="str">
        <f>'spezifische Verbräuche'!$D$13</f>
        <v>anderes Projekt</v>
      </c>
      <c r="D57" s="77">
        <f>D24/(D$8+D$12+D$20+D$24)</f>
        <v>0</v>
      </c>
      <c r="E57" s="77">
        <f t="shared" ref="E57:F57" si="12">E24/(E$8+E$12+E$20+E$24)</f>
        <v>0</v>
      </c>
      <c r="F57" s="77">
        <f t="shared" si="12"/>
        <v>0</v>
      </c>
    </row>
    <row r="58" spans="2:6" x14ac:dyDescent="0.25">
      <c r="B58" s="95"/>
      <c r="C58" s="43" t="str">
        <f>Studienliste!$F$10</f>
        <v>OTTO-01 17</v>
      </c>
      <c r="D58" s="57" t="str">
        <f>IF(ISTEXT(D25),"k.A.",D25/(D$9+D$13+D$21+D$25))</f>
        <v>k.A.</v>
      </c>
      <c r="E58" s="57">
        <f t="shared" ref="E58" si="13">E25/(E$9+E$13+E$21+E$25)</f>
        <v>7.4925074925074928E-2</v>
      </c>
      <c r="F58" s="57" t="str">
        <f>IF(ISTEXT(F25),"k.A.",F25/(F$9+F$13+F$21+F$25))</f>
        <v>k.A.</v>
      </c>
    </row>
    <row r="59" spans="2:6" x14ac:dyDescent="0.25">
      <c r="B59" s="95"/>
      <c r="C59" s="42" t="str">
        <f>C$31</f>
        <v>ISI-05 13</v>
      </c>
      <c r="D59" s="56">
        <f>D26/(D$10+D$14+D$22+D$26)</f>
        <v>0</v>
      </c>
      <c r="E59" s="56">
        <f t="shared" ref="E59:F59" si="14">E26/(E$10+E$14+E$22+E$26)</f>
        <v>0</v>
      </c>
      <c r="F59" s="56" t="e">
        <f t="shared" si="14"/>
        <v>#DIV/0!</v>
      </c>
    </row>
    <row r="60" spans="2:6" x14ac:dyDescent="0.25">
      <c r="B60" s="96"/>
      <c r="C60" s="45" t="str">
        <f>Studienliste!F$8</f>
        <v>TUD-02 20</v>
      </c>
      <c r="D60" s="58" t="str">
        <f>IF(ISTEXT(D27),"k.A.",D27/(D$11+D$15+D$23+D$27))</f>
        <v>k.A.</v>
      </c>
      <c r="E60" s="58">
        <f t="shared" ref="E60:F60" si="15">E27/(E$11+E$15+E$23+E$27)</f>
        <v>0</v>
      </c>
      <c r="F60" s="58">
        <f t="shared" si="15"/>
        <v>0</v>
      </c>
    </row>
    <row r="62" spans="2:6" x14ac:dyDescent="0.25">
      <c r="B62" s="94" t="s">
        <v>26</v>
      </c>
      <c r="C62" s="76" t="str">
        <f>'spezifische Verbräuche'!$D$13</f>
        <v>anderes Projekt</v>
      </c>
      <c r="D62" s="77">
        <f>D41+D45+D49+D53+D57</f>
        <v>2</v>
      </c>
      <c r="E62" s="77">
        <f>E41+E45+E49+E53+E57</f>
        <v>2</v>
      </c>
      <c r="F62" s="77">
        <f>F41+F45+F49+F53+F57</f>
        <v>2</v>
      </c>
    </row>
    <row r="63" spans="2:6" x14ac:dyDescent="0.25">
      <c r="B63" s="95"/>
      <c r="C63" s="44" t="str">
        <f>Studienliste!$F$10</f>
        <v>OTTO-01 17</v>
      </c>
      <c r="D63" s="57" t="str">
        <f>IF(ISTEXT(D30),"k.A.",D42+D46+D50+D54+D58)</f>
        <v>k.A.</v>
      </c>
      <c r="E63" s="57">
        <f>E42+E46+E50+E54+E58</f>
        <v>2</v>
      </c>
      <c r="F63" s="57" t="s">
        <v>25</v>
      </c>
    </row>
    <row r="64" spans="2:6" x14ac:dyDescent="0.25">
      <c r="B64" s="95"/>
      <c r="C64" s="42" t="str">
        <f>C$31</f>
        <v>ISI-05 13</v>
      </c>
      <c r="D64" s="56">
        <f>D43+D47+D51+D55+D59</f>
        <v>2</v>
      </c>
      <c r="E64" s="56">
        <f t="shared" ref="E64:F64" si="16">E43+E47+E51+E55+E59</f>
        <v>2</v>
      </c>
      <c r="F64" s="56" t="e">
        <f t="shared" si="16"/>
        <v>#DIV/0!</v>
      </c>
    </row>
    <row r="65" spans="2:6" x14ac:dyDescent="0.25">
      <c r="B65" s="96"/>
      <c r="C65" s="45" t="str">
        <f>Studienliste!F$8</f>
        <v>TUD-02 20</v>
      </c>
      <c r="D65" s="58" t="s">
        <v>25</v>
      </c>
      <c r="E65" s="58">
        <f>E44+E48+E52+E56+E60</f>
        <v>2</v>
      </c>
      <c r="F65" s="58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E30"/>
  <sheetViews>
    <sheetView workbookViewId="0">
      <selection activeCell="F24" sqref="F24"/>
    </sheetView>
  </sheetViews>
  <sheetFormatPr baseColWidth="10" defaultRowHeight="15" x14ac:dyDescent="0.25"/>
  <cols>
    <col min="2" max="2" width="34" style="8" customWidth="1"/>
    <col min="3" max="3" width="25.140625" style="29" customWidth="1"/>
    <col min="4" max="4" width="19.7109375" style="5" customWidth="1"/>
    <col min="5" max="5" width="17.5703125" style="2" customWidth="1"/>
  </cols>
  <sheetData>
    <row r="3" spans="1:4" ht="21" x14ac:dyDescent="0.35">
      <c r="A3" s="70"/>
      <c r="B3" s="91" t="s">
        <v>179</v>
      </c>
      <c r="C3" s="91"/>
      <c r="D3" s="91"/>
    </row>
    <row r="6" spans="1:4" s="1" customFormat="1" x14ac:dyDescent="0.25">
      <c r="B6" s="6" t="s">
        <v>39</v>
      </c>
      <c r="C6" s="31">
        <v>2050</v>
      </c>
      <c r="D6" s="36" t="s">
        <v>121</v>
      </c>
    </row>
    <row r="7" spans="1:4" x14ac:dyDescent="0.25">
      <c r="B7" s="3" t="str">
        <f>Studienliste!F11</f>
        <v>BCG-01 13</v>
      </c>
      <c r="C7" s="26">
        <v>0.44</v>
      </c>
      <c r="D7" s="27">
        <f t="shared" ref="D7:D12" si="0">C7-C$20</f>
        <v>8.0000000000000016E-2</v>
      </c>
    </row>
    <row r="8" spans="1:4" x14ac:dyDescent="0.25">
      <c r="B8" s="3" t="str">
        <f>Studienliste!F12</f>
        <v>SSAB-01 20</v>
      </c>
      <c r="C8" s="26">
        <v>0.5</v>
      </c>
      <c r="D8" s="27">
        <f t="shared" si="0"/>
        <v>0.14000000000000001</v>
      </c>
    </row>
    <row r="9" spans="1:4" x14ac:dyDescent="0.25">
      <c r="B9" s="3" t="str">
        <f>Studienliste!F13</f>
        <v>SEA-01 17</v>
      </c>
      <c r="C9" s="26">
        <v>0.5</v>
      </c>
      <c r="D9" s="27">
        <f t="shared" si="0"/>
        <v>0.14000000000000001</v>
      </c>
    </row>
    <row r="10" spans="1:4" x14ac:dyDescent="0.25">
      <c r="B10" s="3" t="str">
        <f>Studienliste!F14</f>
        <v>IEA-07 19</v>
      </c>
      <c r="C10" s="26">
        <v>0.47</v>
      </c>
      <c r="D10" s="27">
        <f t="shared" si="0"/>
        <v>0.10999999999999999</v>
      </c>
    </row>
    <row r="11" spans="1:4" x14ac:dyDescent="0.25">
      <c r="B11" s="3" t="str">
        <f>Studienliste!F15</f>
        <v>JCP-01 14</v>
      </c>
      <c r="C11" s="27">
        <v>0.5</v>
      </c>
      <c r="D11" s="27">
        <f t="shared" si="0"/>
        <v>0.14000000000000001</v>
      </c>
    </row>
    <row r="12" spans="1:4" x14ac:dyDescent="0.25">
      <c r="B12" s="3" t="str">
        <f>Studienliste!F16</f>
        <v>NTNU-01 12</v>
      </c>
      <c r="C12" s="27">
        <v>0.5</v>
      </c>
      <c r="D12" s="27">
        <f t="shared" si="0"/>
        <v>0.14000000000000001</v>
      </c>
    </row>
    <row r="13" spans="1:4" x14ac:dyDescent="0.25">
      <c r="B13" s="13"/>
      <c r="C13" s="28"/>
      <c r="D13" s="4"/>
    </row>
    <row r="14" spans="1:4" x14ac:dyDescent="0.25">
      <c r="D14" s="10" t="s">
        <v>118</v>
      </c>
    </row>
    <row r="15" spans="1:4" x14ac:dyDescent="0.25">
      <c r="D15" s="10" t="s">
        <v>119</v>
      </c>
    </row>
    <row r="16" spans="1:4" x14ac:dyDescent="0.25">
      <c r="D16" s="40"/>
    </row>
    <row r="17" spans="2:5" ht="45.75" customHeight="1" x14ac:dyDescent="0.35">
      <c r="B17" s="92" t="s">
        <v>180</v>
      </c>
      <c r="C17" s="92"/>
    </row>
    <row r="18" spans="2:5" ht="21" customHeight="1" x14ac:dyDescent="0.35">
      <c r="D18" s="80"/>
    </row>
    <row r="19" spans="2:5" x14ac:dyDescent="0.25">
      <c r="B19" s="39" t="s">
        <v>39</v>
      </c>
      <c r="C19" s="31">
        <v>2019</v>
      </c>
    </row>
    <row r="20" spans="2:5" x14ac:dyDescent="0.25">
      <c r="B20" s="3" t="s">
        <v>120</v>
      </c>
      <c r="C20" s="26">
        <v>0.36</v>
      </c>
      <c r="D20" s="2"/>
      <c r="E20"/>
    </row>
    <row r="21" spans="2:5" x14ac:dyDescent="0.25">
      <c r="D21" s="2"/>
      <c r="E21"/>
    </row>
    <row r="24" spans="2:5" ht="21" x14ac:dyDescent="0.35">
      <c r="B24" s="92" t="s">
        <v>198</v>
      </c>
      <c r="C24" s="92"/>
      <c r="D24" s="92"/>
    </row>
    <row r="26" spans="2:5" x14ac:dyDescent="0.25">
      <c r="B26" s="89" t="s">
        <v>39</v>
      </c>
      <c r="C26" s="31">
        <v>2019</v>
      </c>
      <c r="D26" s="31">
        <v>2050</v>
      </c>
      <c r="E26" s="31" t="s">
        <v>121</v>
      </c>
    </row>
    <row r="27" spans="2:5" x14ac:dyDescent="0.25">
      <c r="B27" s="7"/>
      <c r="C27" s="27">
        <v>1.8</v>
      </c>
      <c r="D27" s="90">
        <v>2.8</v>
      </c>
      <c r="E27" s="27">
        <f>1/C27 * D27 -1</f>
        <v>0.55555555555555558</v>
      </c>
    </row>
    <row r="29" spans="2:5" x14ac:dyDescent="0.25">
      <c r="C29" s="29" t="s">
        <v>197</v>
      </c>
      <c r="D29" s="83" t="s">
        <v>194</v>
      </c>
    </row>
    <row r="30" spans="2:5" x14ac:dyDescent="0.25">
      <c r="C30" s="29" t="s">
        <v>196</v>
      </c>
      <c r="D30" s="83" t="s">
        <v>195</v>
      </c>
    </row>
  </sheetData>
  <mergeCells count="3">
    <mergeCell ref="B3:D3"/>
    <mergeCell ref="B17:C17"/>
    <mergeCell ref="B24:D24"/>
  </mergeCells>
  <hyperlinks>
    <hyperlink ref="D14" r:id="rId1" location=":~:text=Die%20Statistik%20zeigt%20die%20Rohstahlerzeugung%20in%20Europa%20nach,erzeugt%2C%20davon%20waren%20rund%20125%20Millionen%20Tonnen%20unlegiert." display="https://de.statista.com/statistik/daten/studie/502604/umfrage/rohstahlerzeugung-in-europa-nach-qualitaet/ - :~:text=Die%20Statistik%20zeigt%20die%20Rohstahlerzeugung%20in%20Europa%20nach,erzeugt%2C%20davon%20waren%20rund%20125%20Millionen%20Tonnen%20unlegiert."/>
    <hyperlink ref="D15" r:id="rId2"/>
    <hyperlink ref="D29" r:id="rId3" location=":~:text=%20Global%20steel%20demand%20continues%20to%20grow%20in,%20Ends%20%205%20.%20%20More%20"/>
    <hyperlink ref="D30" r:id="rId4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J18" sqref="J18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91" t="s">
        <v>178</v>
      </c>
      <c r="D3" s="91"/>
      <c r="E3" s="91"/>
      <c r="F3" s="91"/>
      <c r="G3" s="91"/>
      <c r="H3" s="91"/>
      <c r="I3" s="91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9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6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68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67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9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6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68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67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9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6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68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67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9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6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68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67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9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6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68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67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9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6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68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67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9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6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68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67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9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6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68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67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9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6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68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67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9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6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68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67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9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6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68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67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9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6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68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67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9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6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68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67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9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6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68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67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9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6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68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67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9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6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68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67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9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6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68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67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9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6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68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67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9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6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68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67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9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6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68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67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9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6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68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67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9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6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68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67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9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6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68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67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9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6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68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67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9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6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68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67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9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6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68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67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9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6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68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67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9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6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68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67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9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6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68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67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50"/>
  <sheetViews>
    <sheetView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91" t="s">
        <v>193</v>
      </c>
      <c r="E5" s="91"/>
      <c r="F5" s="91"/>
      <c r="G5" s="91"/>
      <c r="H5" s="91"/>
      <c r="I5" s="91"/>
      <c r="J5" s="91"/>
      <c r="K5" s="70"/>
      <c r="L5" s="70"/>
      <c r="M5" s="70"/>
    </row>
    <row r="7" spans="4:13" ht="15.75" x14ac:dyDescent="0.25">
      <c r="F7" s="100" t="s">
        <v>47</v>
      </c>
      <c r="G7" s="100"/>
      <c r="H7" s="100" t="s">
        <v>43</v>
      </c>
      <c r="I7" s="100"/>
      <c r="J7" s="100"/>
    </row>
    <row r="8" spans="4:13" x14ac:dyDescent="0.25">
      <c r="D8" s="17" t="s">
        <v>123</v>
      </c>
      <c r="E8" s="17" t="s">
        <v>124</v>
      </c>
      <c r="F8" s="84" t="str">
        <f>Studienliste!$F$17</f>
        <v>ISI-05 13</v>
      </c>
      <c r="G8" s="85" t="s">
        <v>51</v>
      </c>
      <c r="H8" s="86" t="str">
        <f>Studienliste!$F$10</f>
        <v>OTTO-01 17</v>
      </c>
      <c r="I8" s="87" t="str">
        <f>Studienliste!$F$8</f>
        <v>TUD-02 20</v>
      </c>
      <c r="J8" s="88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63">
        <f>'Gesamtenergie 2019'!E7*'Energie pro Energieträger'!D$43</f>
        <v>17276.566999999999</v>
      </c>
      <c r="G9" s="69">
        <f>'Gesamtenergie 2019'!F7*'Energie pro Energieträger'!D$41</f>
        <v>20463.979102230842</v>
      </c>
      <c r="H9" s="64">
        <f>'Gesamtenergie 2019'!G7*'Energie pro Energieträger'!E$42</f>
        <v>0</v>
      </c>
      <c r="I9" s="68">
        <f>'Gesamtenergie 2019'!H7*'Energie pro Energieträger'!E$44</f>
        <v>0</v>
      </c>
      <c r="J9" s="67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63">
        <f>'Gesamtenergie 2019'!E8*'Energie pro Energieträger'!D$43</f>
        <v>17276.566999999999</v>
      </c>
      <c r="G10" s="69">
        <f>'Gesamtenergie 2019'!F8*'Energie pro Energieträger'!D$41</f>
        <v>20463.979102230842</v>
      </c>
      <c r="H10" s="64">
        <f>'Gesamtenergie 2019'!G8*'Energie pro Energieträger'!E$42</f>
        <v>0</v>
      </c>
      <c r="I10" s="68">
        <f>'Gesamtenergie 2019'!H8*'Energie pro Energieträger'!E$44</f>
        <v>0</v>
      </c>
      <c r="J10" s="67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63">
        <f>'Gesamtenergie 2019'!E9*'Energie pro Energieträger'!D$43</f>
        <v>24955.55</v>
      </c>
      <c r="G11" s="69">
        <f>'Gesamtenergie 2019'!F9*'Energie pro Energieträger'!D$41</f>
        <v>29559.683569350149</v>
      </c>
      <c r="H11" s="64">
        <f>'Gesamtenergie 2019'!G9*'Energie pro Energieträger'!E$42</f>
        <v>0</v>
      </c>
      <c r="I11" s="68">
        <f>'Gesamtenergie 2019'!H9*'Energie pro Energieträger'!E$44</f>
        <v>0</v>
      </c>
      <c r="J11" s="67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63">
        <f>'Gesamtenergie 2019'!E10*'Energie pro Energieträger'!D$43</f>
        <v>11827.556999999999</v>
      </c>
      <c r="G12" s="69">
        <f>'Gesamtenergie 2019'!F10*'Energie pro Energieträger'!D$41</f>
        <v>14009.662873326868</v>
      </c>
      <c r="H12" s="64">
        <f>'Gesamtenergie 2019'!G10*'Energie pro Energieträger'!E$42</f>
        <v>0</v>
      </c>
      <c r="I12" s="68">
        <f>'Gesamtenergie 2019'!H10*'Energie pro Energieträger'!E$44</f>
        <v>0</v>
      </c>
      <c r="J12" s="67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63">
        <f>'Gesamtenergie 2019'!E11*'Energie pro Energieträger'!D$43</f>
        <v>11905.4</v>
      </c>
      <c r="G13" s="69">
        <f>'Gesamtenergie 2019'!F11*'Energie pro Energieträger'!D$41</f>
        <v>14101.867390882639</v>
      </c>
      <c r="H13" s="64">
        <f>'Gesamtenergie 2019'!G11*'Energie pro Energieträger'!E$42</f>
        <v>0</v>
      </c>
      <c r="I13" s="68">
        <f>'Gesamtenergie 2019'!H11*'Energie pro Energieträger'!E$44</f>
        <v>0</v>
      </c>
      <c r="J13" s="67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63">
        <f>'Gesamtenergie 2019'!E12*'Energie pro Energieträger'!D$43</f>
        <v>17171.25</v>
      </c>
      <c r="G14" s="69">
        <f>'Gesamtenergie 2019'!F12*'Energie pro Energieträger'!D$41</f>
        <v>20339.231813773036</v>
      </c>
      <c r="H14" s="64">
        <f>'Gesamtenergie 2019'!G12*'Energie pro Energieträger'!E$42</f>
        <v>0</v>
      </c>
      <c r="I14" s="68">
        <f>'Gesamtenergie 2019'!H12*'Energie pro Energieträger'!E$44</f>
        <v>0</v>
      </c>
      <c r="J14" s="67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63">
        <f>'Gesamtenergie 2019'!E13*'Energie pro Energieträger'!D$43</f>
        <v>31366.149999999998</v>
      </c>
      <c r="G15" s="69">
        <f>'Gesamtenergie 2019'!F13*'Energie pro Energieträger'!D$41</f>
        <v>37152.996779825415</v>
      </c>
      <c r="H15" s="64">
        <f>'Gesamtenergie 2019'!G13*'Energie pro Energieträger'!E$42</f>
        <v>0</v>
      </c>
      <c r="I15" s="68">
        <f>'Gesamtenergie 2019'!H13*'Energie pro Energieträger'!E$44</f>
        <v>0</v>
      </c>
      <c r="J15" s="67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63">
        <f>'Gesamtenergie 2019'!E14*'Energie pro Energieträger'!D$43</f>
        <v>15110.699999999999</v>
      </c>
      <c r="G16" s="69">
        <f>'Gesamtenergie 2019'!F14*'Energie pro Energieträger'!D$41</f>
        <v>17898.523996120271</v>
      </c>
      <c r="H16" s="64">
        <f>'Gesamtenergie 2019'!G14*'Energie pro Energieträger'!E$42</f>
        <v>0</v>
      </c>
      <c r="I16" s="68">
        <f>'Gesamtenergie 2019'!H14*'Energie pro Energieträger'!E$44</f>
        <v>0</v>
      </c>
      <c r="J16" s="67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63">
        <f>'Gesamtenergie 2019'!E15*'Energie pro Energieträger'!D$43</f>
        <v>12738.777999999998</v>
      </c>
      <c r="G17" s="69">
        <f>'Gesamtenergie 2019'!F15*'Energie pro Energieträger'!D$41</f>
        <v>15088.998108244425</v>
      </c>
      <c r="H17" s="64">
        <f>'Gesamtenergie 2019'!G15*'Energie pro Energieträger'!E$42</f>
        <v>0</v>
      </c>
      <c r="I17" s="68">
        <f>'Gesamtenergie 2019'!H15*'Energie pro Energieträger'!E$44</f>
        <v>0</v>
      </c>
      <c r="J17" s="67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63">
        <f>'Gesamtenergie 2019'!E16*'Energie pro Energieträger'!D$43</f>
        <v>9844.8499999999985</v>
      </c>
      <c r="G18" s="69">
        <f>'Gesamtenergie 2019'!F16*'Energie pro Energieträger'!D$41</f>
        <v>11661.159573229874</v>
      </c>
      <c r="H18" s="64">
        <f>'Gesamtenergie 2019'!G16*'Energie pro Energieträger'!E$42</f>
        <v>0</v>
      </c>
      <c r="I18" s="68">
        <f>'Gesamtenergie 2019'!H16*'Energie pro Energieträger'!E$44</f>
        <v>0</v>
      </c>
      <c r="J18" s="67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63">
        <f>'Gesamtenergie 2019'!E17*'Energie pro Energieträger'!D$43</f>
        <v>22895</v>
      </c>
      <c r="G19" s="69">
        <f>'Gesamtenergie 2019'!F17*'Energie pro Energieträger'!D$41</f>
        <v>27118.97575169738</v>
      </c>
      <c r="H19" s="64">
        <f>'Gesamtenergie 2019'!G17*'Energie pro Energieträger'!E$42</f>
        <v>0</v>
      </c>
      <c r="I19" s="68">
        <f>'Gesamtenergie 2019'!H17*'Energie pro Energieträger'!E$44</f>
        <v>0</v>
      </c>
      <c r="J19" s="67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63">
        <f>'Gesamtenergie 2019'!E18*'Energie pro Energieträger'!D$43</f>
        <v>27474</v>
      </c>
      <c r="G20" s="69">
        <f>'Gesamtenergie 2019'!F18*'Energie pro Energieträger'!D$41</f>
        <v>32542.770902036857</v>
      </c>
      <c r="H20" s="64">
        <f>'Gesamtenergie 2019'!G18*'Energie pro Energieträger'!E$42</f>
        <v>0</v>
      </c>
      <c r="I20" s="68">
        <f>'Gesamtenergie 2019'!H18*'Energie pro Energieträger'!E$44</f>
        <v>0</v>
      </c>
      <c r="J20" s="67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63">
        <f>'Gesamtenergie 2019'!E19*'Energie pro Energieträger'!D$43</f>
        <v>21063.399999999998</v>
      </c>
      <c r="G21" s="69">
        <f>'Gesamtenergie 2019'!F19*'Energie pro Energieträger'!D$41</f>
        <v>24949.457691561591</v>
      </c>
      <c r="H21" s="64">
        <f>'Gesamtenergie 2019'!G19*'Energie pro Energieträger'!E$42</f>
        <v>0</v>
      </c>
      <c r="I21" s="68">
        <f>'Gesamtenergie 2019'!H19*'Energie pro Energieträger'!E$44</f>
        <v>0</v>
      </c>
      <c r="J21" s="67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63">
        <f>'Gesamtenergie 2019'!E20*'Energie pro Energieträger'!D$43</f>
        <v>10687.385999999999</v>
      </c>
      <c r="G22" s="69">
        <f>'Gesamtenergie 2019'!F20*'Energie pro Energieträger'!D$41</f>
        <v>12659.137880892338</v>
      </c>
      <c r="H22" s="64">
        <f>'Gesamtenergie 2019'!G20*'Energie pro Energieträger'!E$42</f>
        <v>0</v>
      </c>
      <c r="I22" s="68">
        <f>'Gesamtenergie 2019'!H20*'Energie pro Energieträger'!E$44</f>
        <v>0</v>
      </c>
      <c r="J22" s="67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63">
        <f>'Gesamtenergie 2019'!E21*'Energie pro Energieträger'!D$43</f>
        <v>5128.4799999999996</v>
      </c>
      <c r="G23" s="69">
        <f>'Gesamtenergie 2019'!F21*'Energie pro Energieträger'!D$41</f>
        <v>6074.6505683802134</v>
      </c>
      <c r="H23" s="64">
        <f>'Gesamtenergie 2019'!G21*'Energie pro Energieträger'!E$42</f>
        <v>0</v>
      </c>
      <c r="I23" s="68">
        <f>'Gesamtenergie 2019'!H21*'Energie pro Energieträger'!E$44</f>
        <v>0</v>
      </c>
      <c r="J23" s="67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63">
        <f>'Gesamtenergie 2019'!E22*'Energie pro Energieträger'!D$43</f>
        <v>27474</v>
      </c>
      <c r="G24" s="69">
        <f>'Gesamtenergie 2019'!F22*'Energie pro Energieträger'!D$41</f>
        <v>32542.770902036857</v>
      </c>
      <c r="H24" s="64">
        <f>'Gesamtenergie 2019'!G22*'Energie pro Energieträger'!E$42</f>
        <v>0</v>
      </c>
      <c r="I24" s="68">
        <f>'Gesamtenergie 2019'!H22*'Energie pro Energieträger'!E$44</f>
        <v>0</v>
      </c>
      <c r="J24" s="67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63">
        <f>'Gesamtenergie 2019'!E23*'Energie pro Energieträger'!D$43</f>
        <v>7326.4</v>
      </c>
      <c r="G25" s="69">
        <f>'Gesamtenergie 2019'!F23*'Energie pro Energieträger'!D$41</f>
        <v>8678.0722405431625</v>
      </c>
      <c r="H25" s="64">
        <f>'Gesamtenergie 2019'!G23*'Energie pro Energieträger'!E$42</f>
        <v>0</v>
      </c>
      <c r="I25" s="68">
        <f>'Gesamtenergie 2019'!H23*'Energie pro Energieträger'!E$44</f>
        <v>0</v>
      </c>
      <c r="J25" s="67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63">
        <f>'Gesamtenergie 2019'!E24*'Energie pro Energieträger'!D$43</f>
        <v>38921.5</v>
      </c>
      <c r="G26" s="69">
        <f>'Gesamtenergie 2019'!F24*'Energie pro Energieträger'!D$41</f>
        <v>46102.258777885545</v>
      </c>
      <c r="H26" s="64">
        <f>'Gesamtenergie 2019'!G24*'Energie pro Energieträger'!E$42</f>
        <v>0</v>
      </c>
      <c r="I26" s="68">
        <f>'Gesamtenergie 2019'!H24*'Energie pro Energieträger'!E$44</f>
        <v>0</v>
      </c>
      <c r="J26" s="67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63">
        <f>'Gesamtenergie 2019'!E25*'Energie pro Energieträger'!D$43</f>
        <v>31205.884999999998</v>
      </c>
      <c r="G27" s="69">
        <f>'Gesamtenergie 2019'!F25*'Energie pro Energieträger'!D$41</f>
        <v>36963.163949563532</v>
      </c>
      <c r="H27" s="64">
        <f>'Gesamtenergie 2019'!G25*'Energie pro Energieträger'!E$42</f>
        <v>0</v>
      </c>
      <c r="I27" s="68">
        <f>'Gesamtenergie 2019'!H25*'Energie pro Energieträger'!E$44</f>
        <v>0</v>
      </c>
      <c r="J27" s="67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63">
        <f>'Gesamtenergie 2019'!E26*'Energie pro Energieträger'!D$43</f>
        <v>12477.775</v>
      </c>
      <c r="G28" s="69">
        <f>'Gesamtenergie 2019'!F26*'Energie pro Energieträger'!D$41</f>
        <v>14779.841784675074</v>
      </c>
      <c r="H28" s="64">
        <f>'Gesamtenergie 2019'!G26*'Energie pro Energieträger'!E$42</f>
        <v>0</v>
      </c>
      <c r="I28" s="68">
        <f>'Gesamtenergie 2019'!H26*'Energie pro Energieträger'!E$44</f>
        <v>0</v>
      </c>
      <c r="J28" s="67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63">
        <f>'Gesamtenergie 2019'!E27*'Energie pro Energieträger'!D$43</f>
        <v>12477.775</v>
      </c>
      <c r="G29" s="69">
        <f>'Gesamtenergie 2019'!F27*'Energie pro Energieträger'!D$41</f>
        <v>14779.841784675074</v>
      </c>
      <c r="H29" s="64">
        <f>'Gesamtenergie 2019'!G27*'Energie pro Energieträger'!E$42</f>
        <v>0</v>
      </c>
      <c r="I29" s="68">
        <f>'Gesamtenergie 2019'!H27*'Energie pro Energieträger'!E$44</f>
        <v>0</v>
      </c>
      <c r="J29" s="67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63">
        <f>'Gesamtenergie 2019'!E28*'Energie pro Energieträger'!D$43</f>
        <v>9386.9499999999989</v>
      </c>
      <c r="G30" s="69">
        <f>'Gesamtenergie 2019'!F28*'Energie pro Energieträger'!D$41</f>
        <v>11118.780058195925</v>
      </c>
      <c r="H30" s="64">
        <f>'Gesamtenergie 2019'!G28*'Energie pro Energieträger'!E$42</f>
        <v>0</v>
      </c>
      <c r="I30" s="68">
        <f>'Gesamtenergie 2019'!H28*'Energie pro Energieträger'!E$44</f>
        <v>0</v>
      </c>
      <c r="J30" s="67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63">
        <f>'Gesamtenergie 2019'!E29*'Energie pro Energieträger'!D$43</f>
        <v>20605.5</v>
      </c>
      <c r="G31" s="69">
        <f>'Gesamtenergie 2019'!F29*'Energie pro Energieträger'!D$41</f>
        <v>24407.078176527644</v>
      </c>
      <c r="H31" s="64">
        <f>'Gesamtenergie 2019'!G29*'Energie pro Energieträger'!E$42</f>
        <v>0</v>
      </c>
      <c r="I31" s="68">
        <f>'Gesamtenergie 2019'!H29*'Energie pro Energieträger'!E$44</f>
        <v>0</v>
      </c>
      <c r="J31" s="67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63">
        <f>'Gesamtenergie 2019'!E30*'Energie pro Energieträger'!D$43</f>
        <v>10875.125</v>
      </c>
      <c r="G32" s="69">
        <f>'Gesamtenergie 2019'!F30*'Energie pro Energieträger'!D$41</f>
        <v>12881.513482056256</v>
      </c>
      <c r="H32" s="64">
        <f>'Gesamtenergie 2019'!G30*'Energie pro Energieträger'!E$42</f>
        <v>0</v>
      </c>
      <c r="I32" s="68">
        <f>'Gesamtenergie 2019'!H30*'Energie pro Energieträger'!E$44</f>
        <v>0</v>
      </c>
      <c r="J32" s="67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63">
        <f>'Gesamtenergie 2019'!E31*'Energie pro Energieträger'!D$43</f>
        <v>10875.125</v>
      </c>
      <c r="G33" s="69">
        <f>'Gesamtenergie 2019'!F31*'Energie pro Energieträger'!D$41</f>
        <v>12881.513482056256</v>
      </c>
      <c r="H33" s="64">
        <f>'Gesamtenergie 2019'!G31*'Energie pro Energieträger'!E$42</f>
        <v>0</v>
      </c>
      <c r="I33" s="68">
        <f>'Gesamtenergie 2019'!H31*'Energie pro Energieträger'!E$44</f>
        <v>0</v>
      </c>
      <c r="J33" s="67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63">
        <f>'Gesamtenergie 2019'!E32*'Energie pro Energieträger'!D$43</f>
        <v>10531.699999999999</v>
      </c>
      <c r="G34" s="69">
        <f>'Gesamtenergie 2019'!F32*'Energie pro Energieträger'!D$41</f>
        <v>12474.728845780795</v>
      </c>
      <c r="H34" s="64">
        <f>'Gesamtenergie 2019'!G32*'Energie pro Energieträger'!E$42</f>
        <v>0</v>
      </c>
      <c r="I34" s="68">
        <f>'Gesamtenergie 2019'!H32*'Energie pro Energieträger'!E$44</f>
        <v>0</v>
      </c>
      <c r="J34" s="67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63">
        <f>'Gesamtenergie 2019'!E33*'Energie pro Energieträger'!D$43</f>
        <v>6868.5</v>
      </c>
      <c r="G35" s="69">
        <f>'Gesamtenergie 2019'!F33*'Energie pro Energieträger'!D$41</f>
        <v>8135.6927255092141</v>
      </c>
      <c r="H35" s="64">
        <f>'Gesamtenergie 2019'!G33*'Energie pro Energieträger'!E$42</f>
        <v>0</v>
      </c>
      <c r="I35" s="68">
        <f>'Gesamtenergie 2019'!H33*'Energie pro Energieträger'!E$44</f>
        <v>0</v>
      </c>
      <c r="J35" s="67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63">
        <f>'Gesamtenergie 2019'!E34*'Energie pro Energieträger'!D$43</f>
        <v>17331.514999999999</v>
      </c>
      <c r="G36" s="69">
        <f>'Gesamtenergie 2019'!F34*'Energie pro Energieträger'!D$41</f>
        <v>20529.064644034919</v>
      </c>
      <c r="H36" s="64">
        <f>'Gesamtenergie 2019'!G34*'Energie pro Energieträger'!E$42</f>
        <v>0</v>
      </c>
      <c r="I36" s="68">
        <f>'Gesamtenergie 2019'!H34*'Energie pro Energieträger'!E$44</f>
        <v>0</v>
      </c>
      <c r="J36" s="67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63">
        <f>'Gesamtenergie 2019'!E35*'Energie pro Energieträger'!D$43</f>
        <v>12821.199999999999</v>
      </c>
      <c r="G37" s="69">
        <f>'Gesamtenergie 2019'!F35*'Energie pro Energieträger'!D$41</f>
        <v>15186.626420950533</v>
      </c>
      <c r="H37" s="64">
        <f>'Gesamtenergie 2019'!G35*'Energie pro Energieträger'!E$42</f>
        <v>0</v>
      </c>
      <c r="I37" s="68">
        <f>'Gesamtenergie 2019'!H35*'Energie pro Energieträger'!E$44</f>
        <v>0</v>
      </c>
      <c r="J37" s="67">
        <f>'Gesamtenergie 2019'!I35*'Energie pro Energieträger'!E$41</f>
        <v>232.56859315255133</v>
      </c>
    </row>
    <row r="42" spans="4:12" ht="21" x14ac:dyDescent="0.35">
      <c r="D42" s="91" t="s">
        <v>128</v>
      </c>
      <c r="E42" s="91"/>
      <c r="F42" s="91"/>
      <c r="G42" s="91"/>
      <c r="H42" s="91"/>
      <c r="I42" s="91"/>
      <c r="J42" s="91"/>
      <c r="K42" s="70"/>
      <c r="L42" s="70"/>
    </row>
    <row r="44" spans="4:12" ht="15.75" x14ac:dyDescent="0.25">
      <c r="F44" s="100" t="s">
        <v>47</v>
      </c>
      <c r="G44" s="100"/>
      <c r="H44" s="100" t="s">
        <v>43</v>
      </c>
      <c r="I44" s="100"/>
      <c r="J44" s="100"/>
    </row>
    <row r="45" spans="4:12" x14ac:dyDescent="0.25">
      <c r="D45" s="17" t="s">
        <v>123</v>
      </c>
      <c r="E45" s="17" t="s">
        <v>124</v>
      </c>
      <c r="F45" s="84" t="str">
        <f>Studienliste!$F$17</f>
        <v>ISI-05 13</v>
      </c>
      <c r="G45" s="85" t="s">
        <v>51</v>
      </c>
      <c r="H45" s="86" t="str">
        <f>Studienliste!$F$10</f>
        <v>OTTO-01 17</v>
      </c>
      <c r="I45" s="87" t="str">
        <f>Studienliste!$F$8</f>
        <v>TUD-02 20</v>
      </c>
      <c r="J45" s="88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63">
        <f>'Gesamtenergie 2019'!E7*'Energie pro Energieträger'!D$47</f>
        <v>0</v>
      </c>
      <c r="G46" s="69">
        <f>'Gesamtenergie 2019'!F7*'Energie pro Energieträger'!D$45</f>
        <v>600.67989776915613</v>
      </c>
      <c r="H46" s="64">
        <f>'Gesamtenergie 2019'!G7*'Energie pro Energieträger'!E$46</f>
        <v>6973.9815384615367</v>
      </c>
      <c r="I46" s="68">
        <f>'Gesamtenergie 2019'!H7*'Energie pro Energieträger'!E$48</f>
        <v>0</v>
      </c>
      <c r="J46" s="67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63">
        <f>'Gesamtenergie 2019'!E8*'Energie pro Energieträger'!D$47</f>
        <v>0</v>
      </c>
      <c r="G47" s="69">
        <f>'Gesamtenergie 2019'!F8*'Energie pro Energieträger'!D$45</f>
        <v>600.67989776915613</v>
      </c>
      <c r="H47" s="64">
        <f>'Gesamtenergie 2019'!G8*'Energie pro Energieträger'!E$46</f>
        <v>6973.9815384615367</v>
      </c>
      <c r="I47" s="68">
        <f>'Gesamtenergie 2019'!H8*'Energie pro Energieträger'!E$48</f>
        <v>0</v>
      </c>
      <c r="J47" s="67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63">
        <f>'Gesamtenergie 2019'!E9*'Energie pro Energieträger'!D$47</f>
        <v>0</v>
      </c>
      <c r="G48" s="69">
        <f>'Gesamtenergie 2019'!F9*'Energie pro Energieträger'!D$45</f>
        <v>867.66643064985453</v>
      </c>
      <c r="H48" s="64">
        <f>'Gesamtenergie 2019'!G9*'Energie pro Energieträger'!E$46</f>
        <v>10073.734265734263</v>
      </c>
      <c r="I48" s="68">
        <f>'Gesamtenergie 2019'!H9*'Energie pro Energieträger'!E$48</f>
        <v>0</v>
      </c>
      <c r="J48" s="67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63">
        <f>'Gesamtenergie 2019'!E10*'Energie pro Energieträger'!D$47</f>
        <v>0</v>
      </c>
      <c r="G49" s="69">
        <f>'Gesamtenergie 2019'!F10*'Energie pro Energieträger'!D$45</f>
        <v>411.22612667313285</v>
      </c>
      <c r="H49" s="64">
        <f>'Gesamtenergie 2019'!G10*'Energie pro Energieträger'!E$46</f>
        <v>4774.3955244755234</v>
      </c>
      <c r="I49" s="68">
        <f>'Gesamtenergie 2019'!H10*'Energie pro Energieträger'!E$48</f>
        <v>0</v>
      </c>
      <c r="J49" s="67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63">
        <f>'Gesamtenergie 2019'!E11*'Energie pro Energieträger'!D$47</f>
        <v>0</v>
      </c>
      <c r="G50" s="69">
        <f>'Gesamtenergie 2019'!F11*'Energie pro Energieträger'!D$45</f>
        <v>413.93260911736178</v>
      </c>
      <c r="H50" s="64">
        <f>'Gesamtenergie 2019'!G11*'Energie pro Energieträger'!E$46</f>
        <v>4805.8181818181811</v>
      </c>
      <c r="I50" s="68">
        <f>'Gesamtenergie 2019'!H11*'Energie pro Energieträger'!E$48</f>
        <v>0</v>
      </c>
      <c r="J50" s="67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63">
        <f>'Gesamtenergie 2019'!E12*'Energie pro Energieträger'!D$47</f>
        <v>0</v>
      </c>
      <c r="G51" s="69">
        <f>'Gesamtenergie 2019'!F12*'Energie pro Energieträger'!D$45</f>
        <v>597.01818622696408</v>
      </c>
      <c r="H51" s="64">
        <f>'Gesamtenergie 2019'!G12*'Energie pro Energieträger'!E$46</f>
        <v>6931.4685314685312</v>
      </c>
      <c r="I51" s="68">
        <f>'Gesamtenergie 2019'!H12*'Energie pro Energieträger'!E$48</f>
        <v>0</v>
      </c>
      <c r="J51" s="67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63">
        <f>'Gesamtenergie 2019'!E13*'Energie pro Energieträger'!D$47</f>
        <v>0</v>
      </c>
      <c r="G52" s="69">
        <f>'Gesamtenergie 2019'!F13*'Energie pro Energieträger'!D$45</f>
        <v>1090.5532201745878</v>
      </c>
      <c r="H52" s="64">
        <f>'Gesamtenergie 2019'!G13*'Energie pro Energieträger'!E$46</f>
        <v>12661.482517482515</v>
      </c>
      <c r="I52" s="68">
        <f>'Gesamtenergie 2019'!H13*'Energie pro Energieträger'!E$48</f>
        <v>0</v>
      </c>
      <c r="J52" s="67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63">
        <f>'Gesamtenergie 2019'!E14*'Energie pro Energieträger'!D$47</f>
        <v>0</v>
      </c>
      <c r="G53" s="69">
        <f>'Gesamtenergie 2019'!F14*'Energie pro Energieträger'!D$45</f>
        <v>525.37600387972839</v>
      </c>
      <c r="H53" s="64">
        <f>'Gesamtenergie 2019'!G14*'Energie pro Energieträger'!E$46</f>
        <v>6099.6923076923067</v>
      </c>
      <c r="I53" s="68">
        <f>'Gesamtenergie 2019'!H14*'Energie pro Energieträger'!E$48</f>
        <v>0</v>
      </c>
      <c r="J53" s="67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63">
        <f>'Gesamtenergie 2019'!E15*'Energie pro Energieträger'!D$47</f>
        <v>0</v>
      </c>
      <c r="G54" s="69">
        <f>'Gesamtenergie 2019'!F15*'Energie pro Energieträger'!D$45</f>
        <v>442.90789175557711</v>
      </c>
      <c r="H54" s="64">
        <f>'Gesamtenergie 2019'!G15*'Energie pro Energieträger'!E$46</f>
        <v>5142.2254545454534</v>
      </c>
      <c r="I54" s="68">
        <f>'Gesamtenergie 2019'!H15*'Energie pro Energieträger'!E$48</f>
        <v>0</v>
      </c>
      <c r="J54" s="67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63">
        <f>'Gesamtenergie 2019'!E16*'Energie pro Energieträger'!D$47</f>
        <v>0</v>
      </c>
      <c r="G55" s="69">
        <f>'Gesamtenergie 2019'!F16*'Energie pro Energieträger'!D$45</f>
        <v>342.29042677012609</v>
      </c>
      <c r="H55" s="64">
        <f>'Gesamtenergie 2019'!G16*'Energie pro Energieträger'!E$46</f>
        <v>3974.0419580419571</v>
      </c>
      <c r="I55" s="68">
        <f>'Gesamtenergie 2019'!H16*'Energie pro Energieträger'!E$48</f>
        <v>0</v>
      </c>
      <c r="J55" s="67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63">
        <f>'Gesamtenergie 2019'!E17*'Energie pro Energieträger'!D$47</f>
        <v>0</v>
      </c>
      <c r="G56" s="69">
        <f>'Gesamtenergie 2019'!F17*'Energie pro Energieträger'!D$45</f>
        <v>796.02424830261873</v>
      </c>
      <c r="H56" s="64">
        <f>'Gesamtenergie 2019'!G17*'Energie pro Energieträger'!E$46</f>
        <v>9241.9580419580398</v>
      </c>
      <c r="I56" s="68">
        <f>'Gesamtenergie 2019'!H17*'Energie pro Energieträger'!E$48</f>
        <v>0</v>
      </c>
      <c r="J56" s="67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63">
        <f>'Gesamtenergie 2019'!E18*'Energie pro Energieträger'!D$47</f>
        <v>0</v>
      </c>
      <c r="G57" s="69">
        <f>'Gesamtenergie 2019'!F18*'Energie pro Energieträger'!D$45</f>
        <v>955.22909796314252</v>
      </c>
      <c r="H57" s="64">
        <f>'Gesamtenergie 2019'!G18*'Energie pro Energieträger'!E$46</f>
        <v>11090.349650349648</v>
      </c>
      <c r="I57" s="68">
        <f>'Gesamtenergie 2019'!H18*'Energie pro Energieträger'!E$48</f>
        <v>0</v>
      </c>
      <c r="J57" s="67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63">
        <f>'Gesamtenergie 2019'!E19*'Energie pro Energieträger'!D$47</f>
        <v>0</v>
      </c>
      <c r="G58" s="69">
        <f>'Gesamtenergie 2019'!F19*'Energie pro Energieträger'!D$45</f>
        <v>732.34230843840919</v>
      </c>
      <c r="H58" s="64">
        <f>'Gesamtenergie 2019'!G19*'Energie pro Energieträger'!E$46</f>
        <v>8502.6013986013968</v>
      </c>
      <c r="I58" s="68">
        <f>'Gesamtenergie 2019'!H19*'Energie pro Energieträger'!E$48</f>
        <v>0</v>
      </c>
      <c r="J58" s="67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63">
        <f>'Gesamtenergie 2019'!E20*'Energie pro Energieträger'!D$47</f>
        <v>0</v>
      </c>
      <c r="G59" s="69">
        <f>'Gesamtenergie 2019'!F20*'Energie pro Energieträger'!D$45</f>
        <v>371.58411910766245</v>
      </c>
      <c r="H59" s="64">
        <f>'Gesamtenergie 2019'!G20*'Energie pro Energieträger'!E$46</f>
        <v>4314.1460139860137</v>
      </c>
      <c r="I59" s="68">
        <f>'Gesamtenergie 2019'!H20*'Energie pro Energieträger'!E$48</f>
        <v>0</v>
      </c>
      <c r="J59" s="67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63">
        <f>'Gesamtenergie 2019'!E21*'Energie pro Energieträger'!D$47</f>
        <v>0</v>
      </c>
      <c r="G60" s="69">
        <f>'Gesamtenergie 2019'!F21*'Energie pro Energieträger'!D$45</f>
        <v>178.30943161978661</v>
      </c>
      <c r="H60" s="64">
        <f>'Gesamtenergie 2019'!G21*'Energie pro Energieträger'!E$46</f>
        <v>2070.1986013986011</v>
      </c>
      <c r="I60" s="68">
        <f>'Gesamtenergie 2019'!H21*'Energie pro Energieträger'!E$48</f>
        <v>0</v>
      </c>
      <c r="J60" s="67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63">
        <f>'Gesamtenergie 2019'!E22*'Energie pro Energieträger'!D$47</f>
        <v>0</v>
      </c>
      <c r="G61" s="69">
        <f>'Gesamtenergie 2019'!F22*'Energie pro Energieträger'!D$45</f>
        <v>955.22909796314252</v>
      </c>
      <c r="H61" s="64">
        <f>'Gesamtenergie 2019'!G22*'Energie pro Energieträger'!E$46</f>
        <v>11090.349650349648</v>
      </c>
      <c r="I61" s="68">
        <f>'Gesamtenergie 2019'!H22*'Energie pro Energieträger'!E$48</f>
        <v>0</v>
      </c>
      <c r="J61" s="67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63">
        <f>'Gesamtenergie 2019'!E23*'Energie pro Energieträger'!D$47</f>
        <v>0</v>
      </c>
      <c r="G62" s="69">
        <f>'Gesamtenergie 2019'!F23*'Energie pro Energieträger'!D$45</f>
        <v>254.72775945683804</v>
      </c>
      <c r="H62" s="64">
        <f>'Gesamtenergie 2019'!G23*'Energie pro Energieträger'!E$46</f>
        <v>2957.4265734265728</v>
      </c>
      <c r="I62" s="68">
        <f>'Gesamtenergie 2019'!H23*'Energie pro Energieträger'!E$48</f>
        <v>0</v>
      </c>
      <c r="J62" s="67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63">
        <f>'Gesamtenergie 2019'!E24*'Energie pro Energieträger'!D$47</f>
        <v>0</v>
      </c>
      <c r="G63" s="69">
        <f>'Gesamtenergie 2019'!F24*'Energie pro Energieträger'!D$45</f>
        <v>1353.2412221144518</v>
      </c>
      <c r="H63" s="64">
        <f>'Gesamtenergie 2019'!G24*'Energie pro Energieträger'!E$46</f>
        <v>15711.328671328667</v>
      </c>
      <c r="I63" s="68">
        <f>'Gesamtenergie 2019'!H24*'Energie pro Energieträger'!E$48</f>
        <v>0</v>
      </c>
      <c r="J63" s="67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63">
        <f>'Gesamtenergie 2019'!E25*'Energie pro Energieträger'!D$47</f>
        <v>0</v>
      </c>
      <c r="G64" s="69">
        <f>'Gesamtenergie 2019'!F25*'Energie pro Energieträger'!D$45</f>
        <v>1084.9810504364696</v>
      </c>
      <c r="H64" s="64">
        <f>'Gesamtenergie 2019'!G25*'Energie pro Energieträger'!E$46</f>
        <v>12596.78881118881</v>
      </c>
      <c r="I64" s="68">
        <f>'Gesamtenergie 2019'!H25*'Energie pro Energieträger'!E$48</f>
        <v>0</v>
      </c>
      <c r="J64" s="67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63">
        <f>'Gesamtenergie 2019'!E26*'Energie pro Energieträger'!D$47</f>
        <v>0</v>
      </c>
      <c r="G65" s="69">
        <f>'Gesamtenergie 2019'!F26*'Energie pro Energieträger'!D$45</f>
        <v>433.83321532492727</v>
      </c>
      <c r="H65" s="64">
        <f>'Gesamtenergie 2019'!G26*'Energie pro Energieträger'!E$46</f>
        <v>5036.8671328671317</v>
      </c>
      <c r="I65" s="68">
        <f>'Gesamtenergie 2019'!H26*'Energie pro Energieträger'!E$48</f>
        <v>0</v>
      </c>
      <c r="J65" s="67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63">
        <f>'Gesamtenergie 2019'!E27*'Energie pro Energieträger'!D$47</f>
        <v>0</v>
      </c>
      <c r="G66" s="69">
        <f>'Gesamtenergie 2019'!F27*'Energie pro Energieträger'!D$45</f>
        <v>433.83321532492727</v>
      </c>
      <c r="H66" s="64">
        <f>'Gesamtenergie 2019'!G27*'Energie pro Energieträger'!E$46</f>
        <v>5036.8671328671317</v>
      </c>
      <c r="I66" s="68">
        <f>'Gesamtenergie 2019'!H27*'Energie pro Energieträger'!E$48</f>
        <v>0</v>
      </c>
      <c r="J66" s="67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63">
        <f>'Gesamtenergie 2019'!E28*'Energie pro Energieträger'!D$47</f>
        <v>0</v>
      </c>
      <c r="G67" s="69">
        <f>'Gesamtenergie 2019'!F28*'Energie pro Energieträger'!D$45</f>
        <v>326.36994180407368</v>
      </c>
      <c r="H67" s="64">
        <f>'Gesamtenergie 2019'!G28*'Energie pro Energieträger'!E$46</f>
        <v>3789.2027972027963</v>
      </c>
      <c r="I67" s="68">
        <f>'Gesamtenergie 2019'!H28*'Energie pro Energieträger'!E$48</f>
        <v>0</v>
      </c>
      <c r="J67" s="67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63">
        <f>'Gesamtenergie 2019'!E29*'Energie pro Energieträger'!D$47</f>
        <v>0</v>
      </c>
      <c r="G68" s="69">
        <f>'Gesamtenergie 2019'!F29*'Energie pro Energieträger'!D$45</f>
        <v>716.42182347235689</v>
      </c>
      <c r="H68" s="64">
        <f>'Gesamtenergie 2019'!G29*'Energie pro Energieträger'!E$46</f>
        <v>8317.7622377622356</v>
      </c>
      <c r="I68" s="68">
        <f>'Gesamtenergie 2019'!H29*'Energie pro Energieträger'!E$48</f>
        <v>0</v>
      </c>
      <c r="J68" s="67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63">
        <f>'Gesamtenergie 2019'!E30*'Energie pro Energieträger'!D$47</f>
        <v>0</v>
      </c>
      <c r="G69" s="69">
        <f>'Gesamtenergie 2019'!F30*'Energie pro Energieträger'!D$45</f>
        <v>378.11151794374393</v>
      </c>
      <c r="H69" s="64">
        <f>'Gesamtenergie 2019'!G30*'Energie pro Energieträger'!E$46</f>
        <v>4389.9300699300684</v>
      </c>
      <c r="I69" s="68">
        <f>'Gesamtenergie 2019'!H30*'Energie pro Energieträger'!E$48</f>
        <v>0</v>
      </c>
      <c r="J69" s="67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63">
        <f>'Gesamtenergie 2019'!E31*'Energie pro Energieträger'!D$47</f>
        <v>0</v>
      </c>
      <c r="G70" s="69">
        <f>'Gesamtenergie 2019'!F31*'Energie pro Energieträger'!D$45</f>
        <v>378.11151794374393</v>
      </c>
      <c r="H70" s="64">
        <f>'Gesamtenergie 2019'!G31*'Energie pro Energieträger'!E$46</f>
        <v>4389.9300699300684</v>
      </c>
      <c r="I70" s="68">
        <f>'Gesamtenergie 2019'!H31*'Energie pro Energieträger'!E$48</f>
        <v>0</v>
      </c>
      <c r="J70" s="67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63">
        <f>'Gesamtenergie 2019'!E32*'Energie pro Energieträger'!D$47</f>
        <v>0</v>
      </c>
      <c r="G71" s="69">
        <f>'Gesamtenergie 2019'!F32*'Energie pro Energieträger'!D$45</f>
        <v>366.1711542192046</v>
      </c>
      <c r="H71" s="64">
        <f>'Gesamtenergie 2019'!G32*'Energie pro Energieträger'!E$46</f>
        <v>4251.3006993006984</v>
      </c>
      <c r="I71" s="68">
        <f>'Gesamtenergie 2019'!H32*'Energie pro Energieträger'!E$48</f>
        <v>0</v>
      </c>
      <c r="J71" s="67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63">
        <f>'Gesamtenergie 2019'!E33*'Energie pro Energieträger'!D$47</f>
        <v>0</v>
      </c>
      <c r="G72" s="69">
        <f>'Gesamtenergie 2019'!F33*'Energie pro Energieträger'!D$45</f>
        <v>238.80727449078563</v>
      </c>
      <c r="H72" s="64">
        <f>'Gesamtenergie 2019'!G33*'Energie pro Energieträger'!E$46</f>
        <v>2772.587412587412</v>
      </c>
      <c r="I72" s="68">
        <f>'Gesamtenergie 2019'!H33*'Energie pro Energieträger'!E$48</f>
        <v>0</v>
      </c>
      <c r="J72" s="67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63">
        <f>'Gesamtenergie 2019'!E34*'Energie pro Energieträger'!D$47</f>
        <v>0</v>
      </c>
      <c r="G73" s="69">
        <f>'Gesamtenergie 2019'!F34*'Energie pro Energieträger'!D$45</f>
        <v>602.59035596508249</v>
      </c>
      <c r="H73" s="64">
        <f>'Gesamtenergie 2019'!G34*'Energie pro Energieträger'!E$46</f>
        <v>6996.1622377622371</v>
      </c>
      <c r="I73" s="68">
        <f>'Gesamtenergie 2019'!H34*'Energie pro Energieträger'!E$48</f>
        <v>0</v>
      </c>
      <c r="J73" s="67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63">
        <f>'Gesamtenergie 2019'!E35*'Energie pro Energieträger'!D$47</f>
        <v>0</v>
      </c>
      <c r="G74" s="69">
        <f>'Gesamtenergie 2019'!F35*'Energie pro Energieträger'!D$45</f>
        <v>445.77357904946649</v>
      </c>
      <c r="H74" s="64">
        <f>'Gesamtenergie 2019'!G35*'Energie pro Energieträger'!E$46</f>
        <v>5175.4965034965026</v>
      </c>
      <c r="I74" s="68">
        <f>'Gesamtenergie 2019'!H35*'Energie pro Energieträger'!E$48</f>
        <v>0</v>
      </c>
      <c r="J74" s="67">
        <f>'Gesamtenergie 2019'!I35*'Energie pro Energieträger'!E$45</f>
        <v>1108.8469408185488</v>
      </c>
    </row>
    <row r="81" spans="4:12" ht="21" x14ac:dyDescent="0.35">
      <c r="D81" s="91" t="s">
        <v>130</v>
      </c>
      <c r="E81" s="91"/>
      <c r="F81" s="91"/>
      <c r="G81" s="91"/>
      <c r="H81" s="91"/>
      <c r="I81" s="91"/>
      <c r="J81" s="91"/>
      <c r="K81" s="70"/>
      <c r="L81" s="70"/>
    </row>
    <row r="83" spans="4:12" ht="15.75" x14ac:dyDescent="0.25">
      <c r="F83" s="100" t="s">
        <v>47</v>
      </c>
      <c r="G83" s="100"/>
      <c r="H83" s="100" t="s">
        <v>43</v>
      </c>
      <c r="I83" s="100"/>
      <c r="J83" s="100"/>
    </row>
    <row r="84" spans="4:12" x14ac:dyDescent="0.25">
      <c r="D84" s="17" t="s">
        <v>123</v>
      </c>
      <c r="E84" s="17" t="s">
        <v>124</v>
      </c>
      <c r="F84" s="84" t="str">
        <f>Studienliste!$F$17</f>
        <v>ISI-05 13</v>
      </c>
      <c r="G84" s="85" t="s">
        <v>51</v>
      </c>
      <c r="H84" s="86" t="str">
        <f>Studienliste!$F$10</f>
        <v>OTTO-01 17</v>
      </c>
      <c r="I84" s="87" t="str">
        <f>Studienliste!$F$8</f>
        <v>TUD-02 20</v>
      </c>
      <c r="J84" s="88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63">
        <f>'Gesamtenergie 2019'!E7*'Energie pro Energieträger'!D$51</f>
        <v>17276.566999999999</v>
      </c>
      <c r="G85" s="69">
        <f>'Gesamtenergie 2019'!F7*'Energie pro Energieträger'!D$49</f>
        <v>21064.659</v>
      </c>
      <c r="H85" s="64">
        <f>'Gesamtenergie 2019'!G7*'Energie pro Energieträger'!E$50</f>
        <v>16903.039999999997</v>
      </c>
      <c r="I85" s="68">
        <f>'Gesamtenergie 2019'!H7*'Energie pro Energieträger'!E$52</f>
        <v>13152.678</v>
      </c>
      <c r="J85" s="67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63">
        <f>'Gesamtenergie 2019'!E8*'Energie pro Energieträger'!D$51</f>
        <v>17276.566999999999</v>
      </c>
      <c r="G86" s="69">
        <f>'Gesamtenergie 2019'!F8*'Energie pro Energieträger'!D$49</f>
        <v>21064.659</v>
      </c>
      <c r="H86" s="64">
        <f>'Gesamtenergie 2019'!G8*'Energie pro Energieträger'!E$50</f>
        <v>16903.039999999997</v>
      </c>
      <c r="I86" s="68">
        <f>'Gesamtenergie 2019'!H8*'Energie pro Energieträger'!E$52</f>
        <v>13152.678</v>
      </c>
      <c r="J86" s="67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63">
        <f>'Gesamtenergie 2019'!E9*'Energie pro Energieträger'!D$51</f>
        <v>24955.55</v>
      </c>
      <c r="G87" s="69">
        <f>'Gesamtenergie 2019'!F9*'Energie pro Energieträger'!D$49</f>
        <v>30427.350000000002</v>
      </c>
      <c r="H87" s="64">
        <f>'Gesamtenergie 2019'!G9*'Energie pro Energieträger'!E$50</f>
        <v>24415.999999999996</v>
      </c>
      <c r="I87" s="68">
        <f>'Gesamtenergie 2019'!H9*'Energie pro Energieträger'!E$52</f>
        <v>18998.7</v>
      </c>
      <c r="J87" s="67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63">
        <f>'Gesamtenergie 2019'!E10*'Energie pro Energieträger'!D$51</f>
        <v>11827.556999999999</v>
      </c>
      <c r="G88" s="69">
        <f>'Gesamtenergie 2019'!F10*'Energie pro Energieträger'!D$49</f>
        <v>14420.889000000001</v>
      </c>
      <c r="H88" s="64">
        <f>'Gesamtenergie 2019'!G10*'Energie pro Energieträger'!E$50</f>
        <v>11571.839999999998</v>
      </c>
      <c r="I88" s="68">
        <f>'Gesamtenergie 2019'!H10*'Energie pro Energieträger'!E$52</f>
        <v>9004.3379999999997</v>
      </c>
      <c r="J88" s="67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63">
        <f>'Gesamtenergie 2019'!E11*'Energie pro Energieträger'!D$51</f>
        <v>11905.4</v>
      </c>
      <c r="G89" s="69">
        <f>'Gesamtenergie 2019'!F11*'Energie pro Energieträger'!D$49</f>
        <v>14515.800000000001</v>
      </c>
      <c r="H89" s="64">
        <f>'Gesamtenergie 2019'!G11*'Energie pro Energieträger'!E$50</f>
        <v>11647.999999999998</v>
      </c>
      <c r="I89" s="68">
        <f>'Gesamtenergie 2019'!H11*'Energie pro Energieträger'!E$52</f>
        <v>9063.6</v>
      </c>
      <c r="J89" s="67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63">
        <f>'Gesamtenergie 2019'!E12*'Energie pro Energieträger'!D$51</f>
        <v>17171.25</v>
      </c>
      <c r="G90" s="69">
        <f>'Gesamtenergie 2019'!F12*'Energie pro Energieträger'!D$49</f>
        <v>20936.25</v>
      </c>
      <c r="H90" s="64">
        <f>'Gesamtenergie 2019'!G12*'Energie pro Energieträger'!E$50</f>
        <v>16800</v>
      </c>
      <c r="I90" s="68">
        <f>'Gesamtenergie 2019'!H12*'Energie pro Energieträger'!E$52</f>
        <v>13072.5</v>
      </c>
      <c r="J90" s="67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63">
        <f>'Gesamtenergie 2019'!E13*'Energie pro Energieträger'!D$51</f>
        <v>31366.149999999998</v>
      </c>
      <c r="G91" s="69">
        <f>'Gesamtenergie 2019'!F13*'Energie pro Energieträger'!D$49</f>
        <v>38243.550000000003</v>
      </c>
      <c r="H91" s="64">
        <f>'Gesamtenergie 2019'!G13*'Energie pro Energieträger'!E$50</f>
        <v>30687.999999999996</v>
      </c>
      <c r="I91" s="68">
        <f>'Gesamtenergie 2019'!H13*'Energie pro Energieträger'!E$52</f>
        <v>23879.100000000002</v>
      </c>
      <c r="J91" s="67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63">
        <f>'Gesamtenergie 2019'!E14*'Energie pro Energieträger'!D$51</f>
        <v>15110.699999999999</v>
      </c>
      <c r="G92" s="69">
        <f>'Gesamtenergie 2019'!F14*'Energie pro Energieträger'!D$49</f>
        <v>18423.900000000001</v>
      </c>
      <c r="H92" s="64">
        <f>'Gesamtenergie 2019'!G14*'Energie pro Energieträger'!E$50</f>
        <v>14783.999999999998</v>
      </c>
      <c r="I92" s="68">
        <f>'Gesamtenergie 2019'!H14*'Energie pro Energieträger'!E$52</f>
        <v>11503.800000000001</v>
      </c>
      <c r="J92" s="67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63">
        <f>'Gesamtenergie 2019'!E15*'Energie pro Energieträger'!D$51</f>
        <v>12738.777999999998</v>
      </c>
      <c r="G93" s="69">
        <f>'Gesamtenergie 2019'!F15*'Energie pro Energieträger'!D$49</f>
        <v>15531.906000000001</v>
      </c>
      <c r="H93" s="64">
        <f>'Gesamtenergie 2019'!G15*'Energie pro Energieträger'!E$50</f>
        <v>12463.359999999999</v>
      </c>
      <c r="I93" s="68">
        <f>'Gesamtenergie 2019'!H15*'Energie pro Energieträger'!E$52</f>
        <v>9698.0519999999997</v>
      </c>
      <c r="J93" s="67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63">
        <f>'Gesamtenergie 2019'!E16*'Energie pro Energieträger'!D$51</f>
        <v>9844.8499999999985</v>
      </c>
      <c r="G94" s="69">
        <f>'Gesamtenergie 2019'!F16*'Energie pro Energieträger'!D$49</f>
        <v>12003.45</v>
      </c>
      <c r="H94" s="64">
        <f>'Gesamtenergie 2019'!G16*'Energie pro Energieträger'!E$50</f>
        <v>9631.9999999999982</v>
      </c>
      <c r="I94" s="68">
        <f>'Gesamtenergie 2019'!H16*'Energie pro Energieträger'!E$52</f>
        <v>7494.9000000000005</v>
      </c>
      <c r="J94" s="67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63">
        <f>'Gesamtenergie 2019'!E17*'Energie pro Energieträger'!D$51</f>
        <v>22895</v>
      </c>
      <c r="G95" s="69">
        <f>'Gesamtenergie 2019'!F17*'Energie pro Energieträger'!D$49</f>
        <v>27915</v>
      </c>
      <c r="H95" s="64">
        <f>'Gesamtenergie 2019'!G17*'Energie pro Energieträger'!E$50</f>
        <v>22399.999999999996</v>
      </c>
      <c r="I95" s="68">
        <f>'Gesamtenergie 2019'!H17*'Energie pro Energieträger'!E$52</f>
        <v>17430</v>
      </c>
      <c r="J95" s="67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63">
        <f>'Gesamtenergie 2019'!E18*'Energie pro Energieträger'!D$51</f>
        <v>27474</v>
      </c>
      <c r="G96" s="69">
        <f>'Gesamtenergie 2019'!F18*'Energie pro Energieträger'!D$49</f>
        <v>33498</v>
      </c>
      <c r="H96" s="64">
        <f>'Gesamtenergie 2019'!G18*'Energie pro Energieträger'!E$50</f>
        <v>26879.999999999996</v>
      </c>
      <c r="I96" s="68">
        <f>'Gesamtenergie 2019'!H18*'Energie pro Energieträger'!E$52</f>
        <v>20916</v>
      </c>
      <c r="J96" s="67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63">
        <f>'Gesamtenergie 2019'!E19*'Energie pro Energieträger'!D$51</f>
        <v>21063.399999999998</v>
      </c>
      <c r="G97" s="69">
        <f>'Gesamtenergie 2019'!F19*'Energie pro Energieträger'!D$49</f>
        <v>25681.8</v>
      </c>
      <c r="H97" s="64">
        <f>'Gesamtenergie 2019'!G19*'Energie pro Energieträger'!E$50</f>
        <v>20607.999999999996</v>
      </c>
      <c r="I97" s="68">
        <f>'Gesamtenergie 2019'!H19*'Energie pro Energieträger'!E$52</f>
        <v>16035.6</v>
      </c>
      <c r="J97" s="67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63">
        <f>'Gesamtenergie 2019'!E20*'Energie pro Energieträger'!D$51</f>
        <v>10687.385999999999</v>
      </c>
      <c r="G98" s="69">
        <f>'Gesamtenergie 2019'!F20*'Energie pro Energieträger'!D$49</f>
        <v>13030.722</v>
      </c>
      <c r="H98" s="64">
        <f>'Gesamtenergie 2019'!G20*'Energie pro Energieträger'!E$50</f>
        <v>10456.32</v>
      </c>
      <c r="I98" s="68">
        <f>'Gesamtenergie 2019'!H20*'Energie pro Energieträger'!E$52</f>
        <v>8136.3240000000005</v>
      </c>
      <c r="J98" s="67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63">
        <f>'Gesamtenergie 2019'!E21*'Energie pro Energieträger'!D$51</f>
        <v>5128.4799999999996</v>
      </c>
      <c r="G99" s="69">
        <f>'Gesamtenergie 2019'!F21*'Energie pro Energieträger'!D$49</f>
        <v>6252.96</v>
      </c>
      <c r="H99" s="64">
        <f>'Gesamtenergie 2019'!G21*'Energie pro Energieträger'!E$50</f>
        <v>5017.5999999999995</v>
      </c>
      <c r="I99" s="68">
        <f>'Gesamtenergie 2019'!H21*'Energie pro Energieträger'!E$52</f>
        <v>3904.32</v>
      </c>
      <c r="J99" s="67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63">
        <f>'Gesamtenergie 2019'!E22*'Energie pro Energieträger'!D$51</f>
        <v>27474</v>
      </c>
      <c r="G100" s="69">
        <f>'Gesamtenergie 2019'!F22*'Energie pro Energieträger'!D$49</f>
        <v>33498</v>
      </c>
      <c r="H100" s="64">
        <f>'Gesamtenergie 2019'!G22*'Energie pro Energieträger'!E$50</f>
        <v>26879.999999999996</v>
      </c>
      <c r="I100" s="68">
        <f>'Gesamtenergie 2019'!H22*'Energie pro Energieträger'!E$52</f>
        <v>20916</v>
      </c>
      <c r="J100" s="67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63">
        <f>'Gesamtenergie 2019'!E23*'Energie pro Energieträger'!D$51</f>
        <v>7326.4</v>
      </c>
      <c r="G101" s="69">
        <f>'Gesamtenergie 2019'!F23*'Energie pro Energieträger'!D$49</f>
        <v>8932.8000000000011</v>
      </c>
      <c r="H101" s="64">
        <f>'Gesamtenergie 2019'!G23*'Energie pro Energieträger'!E$50</f>
        <v>7167.9999999999991</v>
      </c>
      <c r="I101" s="68">
        <f>'Gesamtenergie 2019'!H23*'Energie pro Energieträger'!E$52</f>
        <v>5577.6</v>
      </c>
      <c r="J101" s="67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63">
        <f>'Gesamtenergie 2019'!E24*'Energie pro Energieträger'!D$51</f>
        <v>38921.5</v>
      </c>
      <c r="G102" s="69">
        <f>'Gesamtenergie 2019'!F24*'Energie pro Energieträger'!D$49</f>
        <v>47455.5</v>
      </c>
      <c r="H102" s="64">
        <f>'Gesamtenergie 2019'!G24*'Energie pro Energieträger'!E$50</f>
        <v>38079.999999999993</v>
      </c>
      <c r="I102" s="68">
        <f>'Gesamtenergie 2019'!H24*'Energie pro Energieträger'!E$52</f>
        <v>29631</v>
      </c>
      <c r="J102" s="67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63">
        <f>'Gesamtenergie 2019'!E25*'Energie pro Energieträger'!D$51</f>
        <v>31205.884999999998</v>
      </c>
      <c r="G103" s="69">
        <f>'Gesamtenergie 2019'!F25*'Energie pro Energieträger'!D$49</f>
        <v>38048.145000000004</v>
      </c>
      <c r="H103" s="64">
        <f>'Gesamtenergie 2019'!G25*'Energie pro Energieträger'!E$50</f>
        <v>30531.199999999997</v>
      </c>
      <c r="I103" s="68">
        <f>'Gesamtenergie 2019'!H25*'Energie pro Energieträger'!E$52</f>
        <v>23757.09</v>
      </c>
      <c r="J103" s="67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63">
        <f>'Gesamtenergie 2019'!E26*'Energie pro Energieträger'!D$51</f>
        <v>12477.775</v>
      </c>
      <c r="G104" s="69">
        <f>'Gesamtenergie 2019'!F26*'Energie pro Energieträger'!D$49</f>
        <v>15213.675000000001</v>
      </c>
      <c r="H104" s="64">
        <f>'Gesamtenergie 2019'!G26*'Energie pro Energieträger'!E$50</f>
        <v>12207.999999999998</v>
      </c>
      <c r="I104" s="68">
        <f>'Gesamtenergie 2019'!H26*'Energie pro Energieträger'!E$52</f>
        <v>9499.35</v>
      </c>
      <c r="J104" s="67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63">
        <f>'Gesamtenergie 2019'!E27*'Energie pro Energieträger'!D$51</f>
        <v>12477.775</v>
      </c>
      <c r="G105" s="69">
        <f>'Gesamtenergie 2019'!F27*'Energie pro Energieträger'!D$49</f>
        <v>15213.675000000001</v>
      </c>
      <c r="H105" s="64">
        <f>'Gesamtenergie 2019'!G27*'Energie pro Energieträger'!E$50</f>
        <v>12207.999999999998</v>
      </c>
      <c r="I105" s="68">
        <f>'Gesamtenergie 2019'!H27*'Energie pro Energieträger'!E$52</f>
        <v>9499.35</v>
      </c>
      <c r="J105" s="67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63">
        <f>'Gesamtenergie 2019'!E28*'Energie pro Energieträger'!D$51</f>
        <v>9386.9499999999989</v>
      </c>
      <c r="G106" s="69">
        <f>'Gesamtenergie 2019'!F28*'Energie pro Energieträger'!D$49</f>
        <v>11445.15</v>
      </c>
      <c r="H106" s="64">
        <f>'Gesamtenergie 2019'!G28*'Energie pro Energieträger'!E$50</f>
        <v>9183.9999999999982</v>
      </c>
      <c r="I106" s="68">
        <f>'Gesamtenergie 2019'!H28*'Energie pro Energieträger'!E$52</f>
        <v>7146.3</v>
      </c>
      <c r="J106" s="67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63">
        <f>'Gesamtenergie 2019'!E29*'Energie pro Energieträger'!D$51</f>
        <v>20605.5</v>
      </c>
      <c r="G107" s="69">
        <f>'Gesamtenergie 2019'!F29*'Energie pro Energieträger'!D$49</f>
        <v>25123.5</v>
      </c>
      <c r="H107" s="64">
        <f>'Gesamtenergie 2019'!G29*'Energie pro Energieträger'!E$50</f>
        <v>20159.999999999996</v>
      </c>
      <c r="I107" s="68">
        <f>'Gesamtenergie 2019'!H29*'Energie pro Energieträger'!E$52</f>
        <v>15687.000000000002</v>
      </c>
      <c r="J107" s="67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63">
        <f>'Gesamtenergie 2019'!E30*'Energie pro Energieträger'!D$51</f>
        <v>10875.125</v>
      </c>
      <c r="G108" s="69">
        <f>'Gesamtenergie 2019'!F30*'Energie pro Energieträger'!D$49</f>
        <v>13259.625</v>
      </c>
      <c r="H108" s="64">
        <f>'Gesamtenergie 2019'!G30*'Energie pro Energieträger'!E$50</f>
        <v>10639.999999999998</v>
      </c>
      <c r="I108" s="68">
        <f>'Gesamtenergie 2019'!H30*'Energie pro Energieträger'!E$52</f>
        <v>8279.25</v>
      </c>
      <c r="J108" s="67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63">
        <f>'Gesamtenergie 2019'!E31*'Energie pro Energieträger'!D$51</f>
        <v>10875.125</v>
      </c>
      <c r="G109" s="69">
        <f>'Gesamtenergie 2019'!F31*'Energie pro Energieträger'!D$49</f>
        <v>13259.625</v>
      </c>
      <c r="H109" s="64">
        <f>'Gesamtenergie 2019'!G31*'Energie pro Energieträger'!E$50</f>
        <v>10639.999999999998</v>
      </c>
      <c r="I109" s="68">
        <f>'Gesamtenergie 2019'!H31*'Energie pro Energieträger'!E$52</f>
        <v>8279.25</v>
      </c>
      <c r="J109" s="67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63">
        <f>'Gesamtenergie 2019'!E32*'Energie pro Energieträger'!D$51</f>
        <v>10531.699999999999</v>
      </c>
      <c r="G110" s="69">
        <f>'Gesamtenergie 2019'!F32*'Energie pro Energieträger'!D$49</f>
        <v>12840.9</v>
      </c>
      <c r="H110" s="64">
        <f>'Gesamtenergie 2019'!G32*'Energie pro Energieträger'!E$50</f>
        <v>10303.999999999998</v>
      </c>
      <c r="I110" s="68">
        <f>'Gesamtenergie 2019'!H32*'Energie pro Energieträger'!E$52</f>
        <v>8017.8</v>
      </c>
      <c r="J110" s="67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63">
        <f>'Gesamtenergie 2019'!E33*'Energie pro Energieträger'!D$51</f>
        <v>6868.5</v>
      </c>
      <c r="G111" s="69">
        <f>'Gesamtenergie 2019'!F33*'Energie pro Energieträger'!D$49</f>
        <v>8374.5</v>
      </c>
      <c r="H111" s="64">
        <f>'Gesamtenergie 2019'!G33*'Energie pro Energieträger'!E$50</f>
        <v>6719.9999999999991</v>
      </c>
      <c r="I111" s="68">
        <f>'Gesamtenergie 2019'!H33*'Energie pro Energieträger'!E$52</f>
        <v>5229</v>
      </c>
      <c r="J111" s="67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63">
        <f>'Gesamtenergie 2019'!E34*'Energie pro Energieträger'!D$51</f>
        <v>17331.514999999999</v>
      </c>
      <c r="G112" s="69">
        <f>'Gesamtenergie 2019'!F34*'Energie pro Energieträger'!D$49</f>
        <v>21131.655000000002</v>
      </c>
      <c r="H112" s="64">
        <f>'Gesamtenergie 2019'!G34*'Energie pro Energieträger'!E$50</f>
        <v>16956.8</v>
      </c>
      <c r="I112" s="68">
        <f>'Gesamtenergie 2019'!H34*'Energie pro Energieträger'!E$52</f>
        <v>13194.51</v>
      </c>
      <c r="J112" s="67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63">
        <f>'Gesamtenergie 2019'!E35*'Energie pro Energieträger'!D$51</f>
        <v>12821.199999999999</v>
      </c>
      <c r="G113" s="69">
        <f>'Gesamtenergie 2019'!F35*'Energie pro Energieträger'!D$49</f>
        <v>15632.4</v>
      </c>
      <c r="H113" s="64">
        <f>'Gesamtenergie 2019'!G35*'Energie pro Energieträger'!E$50</f>
        <v>12543.999999999998</v>
      </c>
      <c r="I113" s="68">
        <f>'Gesamtenergie 2019'!H35*'Energie pro Energieträger'!E$52</f>
        <v>9760.8000000000011</v>
      </c>
      <c r="J113" s="67">
        <f>'Gesamtenergie 2019'!I35*'Energie pro Energieträger'!E$49</f>
        <v>8775.5111111111109</v>
      </c>
    </row>
    <row r="118" spans="4:12" ht="21" x14ac:dyDescent="0.35">
      <c r="D118" s="91" t="s">
        <v>131</v>
      </c>
      <c r="E118" s="91"/>
      <c r="F118" s="91"/>
      <c r="G118" s="91"/>
      <c r="H118" s="91"/>
      <c r="I118" s="91"/>
      <c r="J118" s="91"/>
      <c r="K118" s="70"/>
      <c r="L118" s="70"/>
    </row>
    <row r="120" spans="4:12" ht="15.75" x14ac:dyDescent="0.25">
      <c r="F120" s="100" t="s">
        <v>47</v>
      </c>
      <c r="G120" s="100"/>
      <c r="H120" s="100" t="s">
        <v>43</v>
      </c>
      <c r="I120" s="100"/>
      <c r="J120" s="100"/>
    </row>
    <row r="121" spans="4:12" x14ac:dyDescent="0.25">
      <c r="D121" s="17" t="s">
        <v>123</v>
      </c>
      <c r="E121" s="17" t="s">
        <v>124</v>
      </c>
      <c r="F121" s="84" t="str">
        <f>Studienliste!$F$17</f>
        <v>ISI-05 13</v>
      </c>
      <c r="G121" s="85" t="s">
        <v>51</v>
      </c>
      <c r="H121" s="86" t="str">
        <f>Studienliste!$F$10</f>
        <v>OTTO-01 17</v>
      </c>
      <c r="I121" s="87" t="str">
        <f>Studienliste!$F$8</f>
        <v>TUD-02 20</v>
      </c>
      <c r="J121" s="88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63">
        <f>'Gesamtenergie 2019'!E7*'Energie pro Energieträger'!D$55</f>
        <v>0</v>
      </c>
      <c r="G122" s="69">
        <f>'Gesamtenergie 2019'!F7*'Energie pro Energieträger'!D$53</f>
        <v>0</v>
      </c>
      <c r="H122" s="64">
        <f>'Gesamtenergie 2019'!G7*'Energie pro Energieträger'!E$54</f>
        <v>8662.5969230769206</v>
      </c>
      <c r="I122" s="68">
        <f>'Gesamtenergie 2019'!H7*'Energie pro Energieträger'!E$56</f>
        <v>13152.678</v>
      </c>
      <c r="J122" s="67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63">
        <f>'Gesamtenergie 2019'!E8*'Energie pro Energieträger'!D$55</f>
        <v>0</v>
      </c>
      <c r="G123" s="69">
        <f>'Gesamtenergie 2019'!F8*'Energie pro Energieträger'!D$53</f>
        <v>0</v>
      </c>
      <c r="H123" s="64">
        <f>'Gesamtenergie 2019'!G8*'Energie pro Energieträger'!E$54</f>
        <v>8662.5969230769206</v>
      </c>
      <c r="I123" s="68">
        <f>'Gesamtenergie 2019'!H8*'Energie pro Energieträger'!E$56</f>
        <v>13152.678</v>
      </c>
      <c r="J123" s="67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63">
        <f>'Gesamtenergie 2019'!E9*'Energie pro Energieträger'!D$55</f>
        <v>0</v>
      </c>
      <c r="G124" s="69">
        <f>'Gesamtenergie 2019'!F9*'Energie pro Energieträger'!D$53</f>
        <v>0</v>
      </c>
      <c r="H124" s="64">
        <f>'Gesamtenergie 2019'!G9*'Energie pro Energieträger'!E$54</f>
        <v>12512.895104895102</v>
      </c>
      <c r="I124" s="68">
        <f>'Gesamtenergie 2019'!H9*'Energie pro Energieträger'!E$56</f>
        <v>18998.7</v>
      </c>
      <c r="J124" s="67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63">
        <f>'Gesamtenergie 2019'!E10*'Energie pro Energieträger'!D$55</f>
        <v>0</v>
      </c>
      <c r="G125" s="69">
        <f>'Gesamtenergie 2019'!F10*'Energie pro Energieträger'!D$53</f>
        <v>0</v>
      </c>
      <c r="H125" s="64">
        <f>'Gesamtenergie 2019'!G10*'Energie pro Energieträger'!E$54</f>
        <v>5930.4234965034957</v>
      </c>
      <c r="I125" s="68">
        <f>'Gesamtenergie 2019'!H10*'Energie pro Energieträger'!E$56</f>
        <v>9004.3379999999997</v>
      </c>
      <c r="J125" s="67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63">
        <f>'Gesamtenergie 2019'!E11*'Energie pro Energieträger'!D$55</f>
        <v>0</v>
      </c>
      <c r="G126" s="69">
        <f>'Gesamtenergie 2019'!F11*'Energie pro Energieträger'!D$53</f>
        <v>0</v>
      </c>
      <c r="H126" s="64">
        <f>'Gesamtenergie 2019'!G11*'Energie pro Energieträger'!E$54</f>
        <v>5969.4545454545441</v>
      </c>
      <c r="I126" s="68">
        <f>'Gesamtenergie 2019'!H11*'Energie pro Energieträger'!E$56</f>
        <v>9063.6</v>
      </c>
      <c r="J126" s="67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63">
        <f>'Gesamtenergie 2019'!E12*'Energie pro Energieträger'!D$55</f>
        <v>0</v>
      </c>
      <c r="G127" s="69">
        <f>'Gesamtenergie 2019'!F12*'Energie pro Energieträger'!D$53</f>
        <v>0</v>
      </c>
      <c r="H127" s="64">
        <f>'Gesamtenergie 2019'!G12*'Energie pro Energieträger'!E$54</f>
        <v>8609.7902097902097</v>
      </c>
      <c r="I127" s="68">
        <f>'Gesamtenergie 2019'!H12*'Energie pro Energieträger'!E$56</f>
        <v>13072.5</v>
      </c>
      <c r="J127" s="67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63">
        <f>'Gesamtenergie 2019'!E13*'Energie pro Energieträger'!D$55</f>
        <v>0</v>
      </c>
      <c r="G128" s="69">
        <f>'Gesamtenergie 2019'!F13*'Energie pro Energieträger'!D$53</f>
        <v>0</v>
      </c>
      <c r="H128" s="64">
        <f>'Gesamtenergie 2019'!G13*'Energie pro Energieträger'!E$54</f>
        <v>15727.21678321678</v>
      </c>
      <c r="I128" s="68">
        <f>'Gesamtenergie 2019'!H13*'Energie pro Energieträger'!E$56</f>
        <v>23879.100000000002</v>
      </c>
      <c r="J128" s="67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63">
        <f>'Gesamtenergie 2019'!E14*'Energie pro Energieträger'!D$55</f>
        <v>0</v>
      </c>
      <c r="G129" s="69">
        <f>'Gesamtenergie 2019'!F14*'Energie pro Energieträger'!D$53</f>
        <v>0</v>
      </c>
      <c r="H129" s="64">
        <f>'Gesamtenergie 2019'!G14*'Energie pro Energieträger'!E$54</f>
        <v>7576.6153846153829</v>
      </c>
      <c r="I129" s="68">
        <f>'Gesamtenergie 2019'!H14*'Energie pro Energieträger'!E$56</f>
        <v>11503.800000000001</v>
      </c>
      <c r="J129" s="67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63">
        <f>'Gesamtenergie 2019'!E15*'Energie pro Energieträger'!D$55</f>
        <v>0</v>
      </c>
      <c r="G130" s="69">
        <f>'Gesamtenergie 2019'!F15*'Energie pro Energieträger'!D$53</f>
        <v>0</v>
      </c>
      <c r="H130" s="64">
        <f>'Gesamtenergie 2019'!G15*'Energie pro Energieträger'!E$54</f>
        <v>6387.3163636363624</v>
      </c>
      <c r="I130" s="68">
        <f>'Gesamtenergie 2019'!H15*'Energie pro Energieträger'!E$56</f>
        <v>9698.0519999999997</v>
      </c>
      <c r="J130" s="67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63">
        <f>'Gesamtenergie 2019'!E16*'Energie pro Energieträger'!D$55</f>
        <v>0</v>
      </c>
      <c r="G131" s="69">
        <f>'Gesamtenergie 2019'!F16*'Energie pro Energieträger'!D$53</f>
        <v>0</v>
      </c>
      <c r="H131" s="64">
        <f>'Gesamtenergie 2019'!G16*'Energie pro Energieträger'!E$54</f>
        <v>4936.2797202797192</v>
      </c>
      <c r="I131" s="68">
        <f>'Gesamtenergie 2019'!H16*'Energie pro Energieträger'!E$56</f>
        <v>7494.9000000000005</v>
      </c>
      <c r="J131" s="67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63">
        <f>'Gesamtenergie 2019'!E17*'Energie pro Energieträger'!D$55</f>
        <v>0</v>
      </c>
      <c r="G132" s="69">
        <f>'Gesamtenergie 2019'!F17*'Energie pro Energieträger'!D$53</f>
        <v>0</v>
      </c>
      <c r="H132" s="64">
        <f>'Gesamtenergie 2019'!G17*'Energie pro Energieträger'!E$54</f>
        <v>11479.720279720277</v>
      </c>
      <c r="I132" s="68">
        <f>'Gesamtenergie 2019'!H17*'Energie pro Energieträger'!E$56</f>
        <v>17430</v>
      </c>
      <c r="J132" s="67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63">
        <f>'Gesamtenergie 2019'!E18*'Energie pro Energieträger'!D$55</f>
        <v>0</v>
      </c>
      <c r="G133" s="69">
        <f>'Gesamtenergie 2019'!F18*'Energie pro Energieträger'!D$53</f>
        <v>0</v>
      </c>
      <c r="H133" s="64">
        <f>'Gesamtenergie 2019'!G18*'Energie pro Energieträger'!E$54</f>
        <v>13775.664335664333</v>
      </c>
      <c r="I133" s="68">
        <f>'Gesamtenergie 2019'!H18*'Energie pro Energieträger'!E$56</f>
        <v>20916</v>
      </c>
      <c r="J133" s="67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63">
        <f>'Gesamtenergie 2019'!E19*'Energie pro Energieträger'!D$55</f>
        <v>0</v>
      </c>
      <c r="G134" s="69">
        <f>'Gesamtenergie 2019'!F19*'Energie pro Energieträger'!D$53</f>
        <v>0</v>
      </c>
      <c r="H134" s="64">
        <f>'Gesamtenergie 2019'!G19*'Energie pro Energieträger'!E$54</f>
        <v>10561.342657342655</v>
      </c>
      <c r="I134" s="68">
        <f>'Gesamtenergie 2019'!H19*'Energie pro Energieträger'!E$56</f>
        <v>16035.6</v>
      </c>
      <c r="J134" s="67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63">
        <f>'Gesamtenergie 2019'!E20*'Energie pro Energieträger'!D$55</f>
        <v>0</v>
      </c>
      <c r="G135" s="69">
        <f>'Gesamtenergie 2019'!F20*'Energie pro Energieträger'!D$53</f>
        <v>0</v>
      </c>
      <c r="H135" s="64">
        <f>'Gesamtenergie 2019'!G20*'Energie pro Energieträger'!E$54</f>
        <v>5358.7334265734262</v>
      </c>
      <c r="I135" s="68">
        <f>'Gesamtenergie 2019'!H20*'Energie pro Energieträger'!E$56</f>
        <v>8136.3240000000005</v>
      </c>
      <c r="J135" s="67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63">
        <f>'Gesamtenergie 2019'!E21*'Energie pro Energieträger'!D$55</f>
        <v>0</v>
      </c>
      <c r="G136" s="69">
        <f>'Gesamtenergie 2019'!F21*'Energie pro Energieträger'!D$53</f>
        <v>0</v>
      </c>
      <c r="H136" s="64">
        <f>'Gesamtenergie 2019'!G21*'Energie pro Energieträger'!E$54</f>
        <v>2571.457342657342</v>
      </c>
      <c r="I136" s="68">
        <f>'Gesamtenergie 2019'!H21*'Energie pro Energieträger'!E$56</f>
        <v>3904.32</v>
      </c>
      <c r="J136" s="67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63">
        <f>'Gesamtenergie 2019'!E22*'Energie pro Energieträger'!D$55</f>
        <v>0</v>
      </c>
      <c r="G137" s="69">
        <f>'Gesamtenergie 2019'!F22*'Energie pro Energieträger'!D$53</f>
        <v>0</v>
      </c>
      <c r="H137" s="64">
        <f>'Gesamtenergie 2019'!G22*'Energie pro Energieträger'!E$54</f>
        <v>13775.664335664333</v>
      </c>
      <c r="I137" s="68">
        <f>'Gesamtenergie 2019'!H22*'Energie pro Energieträger'!E$56</f>
        <v>20916</v>
      </c>
      <c r="J137" s="67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63">
        <f>'Gesamtenergie 2019'!E23*'Energie pro Energieträger'!D$55</f>
        <v>0</v>
      </c>
      <c r="G138" s="69">
        <f>'Gesamtenergie 2019'!F23*'Energie pro Energieträger'!D$53</f>
        <v>0</v>
      </c>
      <c r="H138" s="64">
        <f>'Gesamtenergie 2019'!G23*'Energie pro Energieträger'!E$54</f>
        <v>3673.5104895104887</v>
      </c>
      <c r="I138" s="68">
        <f>'Gesamtenergie 2019'!H23*'Energie pro Energieträger'!E$56</f>
        <v>5577.6</v>
      </c>
      <c r="J138" s="67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63">
        <f>'Gesamtenergie 2019'!E24*'Energie pro Energieträger'!D$55</f>
        <v>0</v>
      </c>
      <c r="G139" s="69">
        <f>'Gesamtenergie 2019'!F24*'Energie pro Energieträger'!D$53</f>
        <v>0</v>
      </c>
      <c r="H139" s="64">
        <f>'Gesamtenergie 2019'!G24*'Energie pro Energieträger'!E$54</f>
        <v>19515.524475524471</v>
      </c>
      <c r="I139" s="68">
        <f>'Gesamtenergie 2019'!H24*'Energie pro Energieträger'!E$56</f>
        <v>29631</v>
      </c>
      <c r="J139" s="67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63">
        <f>'Gesamtenergie 2019'!E25*'Energie pro Energieträger'!D$55</f>
        <v>0</v>
      </c>
      <c r="G140" s="69">
        <f>'Gesamtenergie 2019'!F25*'Energie pro Energieträger'!D$53</f>
        <v>0</v>
      </c>
      <c r="H140" s="64">
        <f>'Gesamtenergie 2019'!G25*'Energie pro Energieträger'!E$54</f>
        <v>15646.858741258739</v>
      </c>
      <c r="I140" s="68">
        <f>'Gesamtenergie 2019'!H25*'Energie pro Energieträger'!E$56</f>
        <v>23757.09</v>
      </c>
      <c r="J140" s="67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63">
        <f>'Gesamtenergie 2019'!E26*'Energie pro Energieträger'!D$55</f>
        <v>0</v>
      </c>
      <c r="G141" s="69">
        <f>'Gesamtenergie 2019'!F26*'Energie pro Energieträger'!D$53</f>
        <v>0</v>
      </c>
      <c r="H141" s="64">
        <f>'Gesamtenergie 2019'!G26*'Energie pro Energieträger'!E$54</f>
        <v>6256.4475524475511</v>
      </c>
      <c r="I141" s="68">
        <f>'Gesamtenergie 2019'!H26*'Energie pro Energieträger'!E$56</f>
        <v>9499.35</v>
      </c>
      <c r="J141" s="67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63">
        <f>'Gesamtenergie 2019'!E27*'Energie pro Energieträger'!D$55</f>
        <v>0</v>
      </c>
      <c r="G142" s="69">
        <f>'Gesamtenergie 2019'!F27*'Energie pro Energieträger'!D$53</f>
        <v>0</v>
      </c>
      <c r="H142" s="64">
        <f>'Gesamtenergie 2019'!G27*'Energie pro Energieträger'!E$54</f>
        <v>6256.4475524475511</v>
      </c>
      <c r="I142" s="68">
        <f>'Gesamtenergie 2019'!H27*'Energie pro Energieträger'!E$56</f>
        <v>9499.35</v>
      </c>
      <c r="J142" s="67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63">
        <f>'Gesamtenergie 2019'!E28*'Energie pro Energieträger'!D$55</f>
        <v>0</v>
      </c>
      <c r="G143" s="69">
        <f>'Gesamtenergie 2019'!F28*'Energie pro Energieträger'!D$53</f>
        <v>0</v>
      </c>
      <c r="H143" s="64">
        <f>'Gesamtenergie 2019'!G28*'Energie pro Energieträger'!E$54</f>
        <v>4706.6853146853136</v>
      </c>
      <c r="I143" s="68">
        <f>'Gesamtenergie 2019'!H28*'Energie pro Energieträger'!E$56</f>
        <v>7146.3</v>
      </c>
      <c r="J143" s="67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63">
        <f>'Gesamtenergie 2019'!E29*'Energie pro Energieträger'!D$55</f>
        <v>0</v>
      </c>
      <c r="G144" s="69">
        <f>'Gesamtenergie 2019'!F29*'Energie pro Energieträger'!D$53</f>
        <v>0</v>
      </c>
      <c r="H144" s="64">
        <f>'Gesamtenergie 2019'!G29*'Energie pro Energieträger'!E$54</f>
        <v>10331.748251748249</v>
      </c>
      <c r="I144" s="68">
        <f>'Gesamtenergie 2019'!H29*'Energie pro Energieträger'!E$56</f>
        <v>15687.000000000002</v>
      </c>
      <c r="J144" s="67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63">
        <f>'Gesamtenergie 2019'!E30*'Energie pro Energieträger'!D$55</f>
        <v>0</v>
      </c>
      <c r="G145" s="69">
        <f>'Gesamtenergie 2019'!F30*'Energie pro Energieträger'!D$53</f>
        <v>0</v>
      </c>
      <c r="H145" s="64">
        <f>'Gesamtenergie 2019'!G30*'Energie pro Energieträger'!E$54</f>
        <v>5452.8671328671317</v>
      </c>
      <c r="I145" s="68">
        <f>'Gesamtenergie 2019'!H30*'Energie pro Energieträger'!E$56</f>
        <v>8279.25</v>
      </c>
      <c r="J145" s="67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63">
        <f>'Gesamtenergie 2019'!E31*'Energie pro Energieträger'!D$55</f>
        <v>0</v>
      </c>
      <c r="G146" s="69">
        <f>'Gesamtenergie 2019'!F31*'Energie pro Energieträger'!D$53</f>
        <v>0</v>
      </c>
      <c r="H146" s="64">
        <f>'Gesamtenergie 2019'!G31*'Energie pro Energieträger'!E$54</f>
        <v>5452.8671328671317</v>
      </c>
      <c r="I146" s="68">
        <f>'Gesamtenergie 2019'!H31*'Energie pro Energieträger'!E$56</f>
        <v>8279.25</v>
      </c>
      <c r="J146" s="67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63">
        <f>'Gesamtenergie 2019'!E32*'Energie pro Energieträger'!D$55</f>
        <v>0</v>
      </c>
      <c r="G147" s="69">
        <f>'Gesamtenergie 2019'!F32*'Energie pro Energieträger'!D$53</f>
        <v>0</v>
      </c>
      <c r="H147" s="64">
        <f>'Gesamtenergie 2019'!G32*'Energie pro Energieträger'!E$54</f>
        <v>5280.6713286713275</v>
      </c>
      <c r="I147" s="68">
        <f>'Gesamtenergie 2019'!H32*'Energie pro Energieträger'!E$56</f>
        <v>8017.8</v>
      </c>
      <c r="J147" s="67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63">
        <f>'Gesamtenergie 2019'!E33*'Energie pro Energieträger'!D$55</f>
        <v>0</v>
      </c>
      <c r="G148" s="69">
        <f>'Gesamtenergie 2019'!F33*'Energie pro Energieträger'!D$53</f>
        <v>0</v>
      </c>
      <c r="H148" s="64">
        <f>'Gesamtenergie 2019'!G33*'Energie pro Energieträger'!E$54</f>
        <v>3443.9160839160832</v>
      </c>
      <c r="I148" s="68">
        <f>'Gesamtenergie 2019'!H33*'Energie pro Energieträger'!E$56</f>
        <v>5229</v>
      </c>
      <c r="J148" s="67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63">
        <f>'Gesamtenergie 2019'!E34*'Energie pro Energieträger'!D$55</f>
        <v>0</v>
      </c>
      <c r="G149" s="69">
        <f>'Gesamtenergie 2019'!F34*'Energie pro Energieträger'!D$53</f>
        <v>0</v>
      </c>
      <c r="H149" s="64">
        <f>'Gesamtenergie 2019'!G34*'Energie pro Energieträger'!E$54</f>
        <v>8690.1482517482509</v>
      </c>
      <c r="I149" s="68">
        <f>'Gesamtenergie 2019'!H34*'Energie pro Energieträger'!E$56</f>
        <v>13194.51</v>
      </c>
      <c r="J149" s="67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63">
        <f>'Gesamtenergie 2019'!E35*'Energie pro Energieträger'!D$55</f>
        <v>0</v>
      </c>
      <c r="G150" s="69">
        <f>'Gesamtenergie 2019'!F35*'Energie pro Energieträger'!D$53</f>
        <v>0</v>
      </c>
      <c r="H150" s="64">
        <f>'Gesamtenergie 2019'!G35*'Energie pro Energieträger'!E$54</f>
        <v>6428.6433566433552</v>
      </c>
      <c r="I150" s="68">
        <f>'Gesamtenergie 2019'!H35*'Energie pro Energieträger'!E$56</f>
        <v>9760.8000000000011</v>
      </c>
      <c r="J150" s="67">
        <f>'Gesamtenergie 2019'!I35*'Energie pro Energieträger'!E$53</f>
        <v>7434.0955771400104</v>
      </c>
    </row>
  </sheetData>
  <mergeCells count="12"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E5" sqref="E5:I5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91" t="s">
        <v>185</v>
      </c>
      <c r="D2" s="91"/>
      <c r="E2" s="91"/>
      <c r="F2" s="91"/>
      <c r="G2" s="91"/>
      <c r="H2" s="91"/>
      <c r="I2" s="91"/>
    </row>
    <row r="4" spans="3:9" ht="15.75" x14ac:dyDescent="0.25">
      <c r="E4" s="100" t="s">
        <v>47</v>
      </c>
      <c r="F4" s="100"/>
      <c r="G4" s="100" t="s">
        <v>43</v>
      </c>
      <c r="H4" s="100"/>
      <c r="I4" s="100"/>
    </row>
    <row r="5" spans="3:9" s="1" customFormat="1" x14ac:dyDescent="0.25">
      <c r="C5" s="17" t="s">
        <v>123</v>
      </c>
      <c r="D5" s="60" t="s">
        <v>124</v>
      </c>
      <c r="E5" s="84" t="str">
        <f>Studienliste!$F$17</f>
        <v>ISI-05 13</v>
      </c>
      <c r="F5" s="85" t="s">
        <v>51</v>
      </c>
      <c r="G5" s="86" t="str">
        <f>Studienliste!$F$10</f>
        <v>OTTO-01 17</v>
      </c>
      <c r="H5" s="87" t="str">
        <f>Studienliste!$F$8</f>
        <v>TUD-02 20</v>
      </c>
      <c r="I5" s="88" t="str">
        <f>F5</f>
        <v>anderes Projekt</v>
      </c>
    </row>
    <row r="6" spans="3:9" x14ac:dyDescent="0.25">
      <c r="C6" s="9" t="str">
        <f>'Produktion je Standort'!C6</f>
        <v>Austria</v>
      </c>
      <c r="D6" s="9" t="str">
        <f>'Produktion je Standort'!D6</f>
        <v>Donawitz</v>
      </c>
      <c r="E6" s="63">
        <f>Sekundäranteil!$C$20*'Gesamtenergie 2019'!E7</f>
        <v>6219.5641199999991</v>
      </c>
      <c r="F6" s="69">
        <f>Sekundäranteil!$C$20*'Gesamtenergie 2019'!F7</f>
        <v>7583.2772399999994</v>
      </c>
      <c r="G6" s="64">
        <f>Sekundäranteil!$C$20*'Gesamtenergie 2019'!G7</f>
        <v>6085.094399999999</v>
      </c>
      <c r="H6" s="68">
        <f>Sekundäranteil!$C$20*'Gesamtenergie 2019'!H7</f>
        <v>4734.9640799999997</v>
      </c>
      <c r="I6" s="67">
        <f>Sekundäranteil!$C$20*'Gesamtenergie 2019'!I7</f>
        <v>4257.0004399999998</v>
      </c>
    </row>
    <row r="7" spans="3:9" x14ac:dyDescent="0.25">
      <c r="C7" s="9" t="str">
        <f>'Produktion je Standort'!C7</f>
        <v>Austria</v>
      </c>
      <c r="D7" s="9" t="str">
        <f>'Produktion je Standort'!D7</f>
        <v>Linz</v>
      </c>
      <c r="E7" s="63">
        <f>Sekundäranteil!$C$20*'Gesamtenergie 2019'!E8</f>
        <v>6219.5641199999991</v>
      </c>
      <c r="F7" s="69">
        <f>Sekundäranteil!$C$20*'Gesamtenergie 2019'!F8</f>
        <v>7583.2772399999994</v>
      </c>
      <c r="G7" s="64">
        <f>Sekundäranteil!$C$20*'Gesamtenergie 2019'!G8</f>
        <v>6085.094399999999</v>
      </c>
      <c r="H7" s="68">
        <f>Sekundäranteil!$C$20*'Gesamtenergie 2019'!H8</f>
        <v>4734.9640799999997</v>
      </c>
      <c r="I7" s="67">
        <f>Sekundäranteil!$C$20*'Gesamtenergie 2019'!I8</f>
        <v>4257.0004399999998</v>
      </c>
    </row>
    <row r="8" spans="3:9" x14ac:dyDescent="0.25">
      <c r="C8" s="9" t="str">
        <f>'Produktion je Standort'!C8</f>
        <v>Belgium</v>
      </c>
      <c r="D8" s="9" t="str">
        <f>'Produktion je Standort'!D8</f>
        <v>Ghent</v>
      </c>
      <c r="E8" s="63">
        <f>Sekundäranteil!$C$20*'Gesamtenergie 2019'!E9</f>
        <v>8983.9979999999996</v>
      </c>
      <c r="F8" s="69">
        <f>Sekundäranteil!$C$20*'Gesamtenergie 2019'!F9</f>
        <v>10953.846</v>
      </c>
      <c r="G8" s="64">
        <f>Sekundäranteil!$C$20*'Gesamtenergie 2019'!G9</f>
        <v>8789.7599999999984</v>
      </c>
      <c r="H8" s="68">
        <f>Sekundäranteil!$C$20*'Gesamtenergie 2019'!H9</f>
        <v>6839.5320000000002</v>
      </c>
      <c r="I8" s="67">
        <f>Sekundäranteil!$C$20*'Gesamtenergie 2019'!I9</f>
        <v>6149.1259999999993</v>
      </c>
    </row>
    <row r="9" spans="3:9" x14ac:dyDescent="0.25">
      <c r="C9" s="9" t="str">
        <f>'Produktion je Standort'!C9</f>
        <v>Czech Republic</v>
      </c>
      <c r="D9" s="9" t="str">
        <f>'Produktion je Standort'!D9</f>
        <v>Trinec</v>
      </c>
      <c r="E9" s="63">
        <f>Sekundäranteil!$C$20*'Gesamtenergie 2019'!E10</f>
        <v>4257.9205199999997</v>
      </c>
      <c r="F9" s="69">
        <f>Sekundäranteil!$C$20*'Gesamtenergie 2019'!F10</f>
        <v>5191.5200400000003</v>
      </c>
      <c r="G9" s="64">
        <f>Sekundäranteil!$C$20*'Gesamtenergie 2019'!G10</f>
        <v>4165.8623999999991</v>
      </c>
      <c r="H9" s="68">
        <f>Sekundäranteil!$C$20*'Gesamtenergie 2019'!H10</f>
        <v>3241.5616799999998</v>
      </c>
      <c r="I9" s="67">
        <f>Sekundäranteil!$C$20*'Gesamtenergie 2019'!I10</f>
        <v>2914.3472399999996</v>
      </c>
    </row>
    <row r="10" spans="3:9" x14ac:dyDescent="0.25">
      <c r="C10" s="9" t="str">
        <f>'Produktion je Standort'!C10</f>
        <v>Finland</v>
      </c>
      <c r="D10" s="9" t="str">
        <f>'Produktion je Standort'!D10</f>
        <v>Raahe</v>
      </c>
      <c r="E10" s="63">
        <f>Sekundäranteil!$C$20*'Gesamtenergie 2019'!E11</f>
        <v>4285.9439999999995</v>
      </c>
      <c r="F10" s="69">
        <f>Sekundäranteil!$C$20*'Gesamtenergie 2019'!F11</f>
        <v>5225.6880000000001</v>
      </c>
      <c r="G10" s="64">
        <f>Sekundäranteil!$C$20*'Gesamtenergie 2019'!G11</f>
        <v>4193.2799999999988</v>
      </c>
      <c r="H10" s="68">
        <f>Sekundäranteil!$C$20*'Gesamtenergie 2019'!H11</f>
        <v>3262.8960000000002</v>
      </c>
      <c r="I10" s="67">
        <f>Sekundäranteil!$C$20*'Gesamtenergie 2019'!I11</f>
        <v>2933.5279999999993</v>
      </c>
    </row>
    <row r="11" spans="3:9" x14ac:dyDescent="0.25">
      <c r="C11" s="9" t="str">
        <f>'Produktion je Standort'!C11</f>
        <v>France</v>
      </c>
      <c r="D11" s="9" t="str">
        <f>'Produktion je Standort'!D11</f>
        <v>Fos-Sur-Mer</v>
      </c>
      <c r="E11" s="63">
        <f>Sekundäranteil!$C$20*'Gesamtenergie 2019'!E12</f>
        <v>6181.65</v>
      </c>
      <c r="F11" s="69">
        <f>Sekundäranteil!$C$20*'Gesamtenergie 2019'!F12</f>
        <v>7537.0499999999993</v>
      </c>
      <c r="G11" s="64">
        <f>Sekundäranteil!$C$20*'Gesamtenergie 2019'!G12</f>
        <v>6048</v>
      </c>
      <c r="H11" s="68">
        <f>Sekundäranteil!$C$20*'Gesamtenergie 2019'!H12</f>
        <v>4706.0999999999995</v>
      </c>
      <c r="I11" s="67">
        <f>Sekundäranteil!$C$20*'Gesamtenergie 2019'!I12</f>
        <v>4231.0499999999993</v>
      </c>
    </row>
    <row r="12" spans="3:9" x14ac:dyDescent="0.25">
      <c r="C12" s="9" t="str">
        <f>'Produktion je Standort'!C12</f>
        <v>France</v>
      </c>
      <c r="D12" s="9" t="str">
        <f>'Produktion je Standort'!D12</f>
        <v>Dunkerque</v>
      </c>
      <c r="E12" s="63">
        <f>Sekundäranteil!$C$20*'Gesamtenergie 2019'!E13</f>
        <v>11291.813999999998</v>
      </c>
      <c r="F12" s="69">
        <f>Sekundäranteil!$C$20*'Gesamtenergie 2019'!F13</f>
        <v>13767.678</v>
      </c>
      <c r="G12" s="64">
        <f>Sekundäranteil!$C$20*'Gesamtenergie 2019'!G13</f>
        <v>11047.679999999998</v>
      </c>
      <c r="H12" s="68">
        <f>Sekundäranteil!$C$20*'Gesamtenergie 2019'!H13</f>
        <v>8596.4760000000006</v>
      </c>
      <c r="I12" s="67">
        <f>Sekundäranteil!$C$20*'Gesamtenergie 2019'!I13</f>
        <v>7728.7179999999989</v>
      </c>
    </row>
    <row r="13" spans="3:9" x14ac:dyDescent="0.25">
      <c r="C13" s="9" t="str">
        <f>'Produktion je Standort'!C13</f>
        <v>Germany</v>
      </c>
      <c r="D13" s="9" t="str">
        <f>'Produktion je Standort'!D13</f>
        <v>Bremen</v>
      </c>
      <c r="E13" s="63">
        <f>Sekundäranteil!$C$20*'Gesamtenergie 2019'!E14</f>
        <v>5439.851999999999</v>
      </c>
      <c r="F13" s="69">
        <f>Sekundäranteil!$C$20*'Gesamtenergie 2019'!F14</f>
        <v>6632.6040000000003</v>
      </c>
      <c r="G13" s="64">
        <f>Sekundäranteil!$C$20*'Gesamtenergie 2019'!G14</f>
        <v>5322.2399999999989</v>
      </c>
      <c r="H13" s="68">
        <f>Sekundäranteil!$C$20*'Gesamtenergie 2019'!H14</f>
        <v>4141.3680000000004</v>
      </c>
      <c r="I13" s="67">
        <f>Sekundäranteil!$C$20*'Gesamtenergie 2019'!I14</f>
        <v>3723.3239999999996</v>
      </c>
    </row>
    <row r="14" spans="3:9" x14ac:dyDescent="0.25">
      <c r="C14" s="9" t="str">
        <f>'Produktion je Standort'!C14</f>
        <v>Germany</v>
      </c>
      <c r="D14" s="9" t="str">
        <f>'Produktion je Standort'!D14</f>
        <v>Voelklingen</v>
      </c>
      <c r="E14" s="63">
        <f>Sekundäranteil!$C$20*'Gesamtenergie 2019'!E15</f>
        <v>4585.9600799999989</v>
      </c>
      <c r="F14" s="69">
        <f>Sekundäranteil!$C$20*'Gesamtenergie 2019'!F15</f>
        <v>5591.4861600000004</v>
      </c>
      <c r="G14" s="64">
        <f>Sekundäranteil!$C$20*'Gesamtenergie 2019'!G15</f>
        <v>4486.8095999999996</v>
      </c>
      <c r="H14" s="68">
        <f>Sekundäranteil!$C$20*'Gesamtenergie 2019'!H15</f>
        <v>3491.2987199999998</v>
      </c>
      <c r="I14" s="67">
        <f>Sekundäranteil!$C$20*'Gesamtenergie 2019'!I15</f>
        <v>3138.8749599999996</v>
      </c>
    </row>
    <row r="15" spans="3:9" x14ac:dyDescent="0.25">
      <c r="C15" s="9" t="str">
        <f>'Produktion je Standort'!C15</f>
        <v>Germany</v>
      </c>
      <c r="D15" s="9" t="str">
        <f>'Produktion je Standort'!D15</f>
        <v>Eisenhuettenstadt</v>
      </c>
      <c r="E15" s="63">
        <f>Sekundäranteil!$C$20*'Gesamtenergie 2019'!E16</f>
        <v>3544.1459999999993</v>
      </c>
      <c r="F15" s="69">
        <f>Sekundäranteil!$C$20*'Gesamtenergie 2019'!F16</f>
        <v>4321.2420000000002</v>
      </c>
      <c r="G15" s="64">
        <f>Sekundäranteil!$C$20*'Gesamtenergie 2019'!G16</f>
        <v>3467.5199999999991</v>
      </c>
      <c r="H15" s="68">
        <f>Sekundäranteil!$C$20*'Gesamtenergie 2019'!H16</f>
        <v>2698.1640000000002</v>
      </c>
      <c r="I15" s="67">
        <f>Sekundäranteil!$C$20*'Gesamtenergie 2019'!I16</f>
        <v>2425.8019999999997</v>
      </c>
    </row>
    <row r="16" spans="3:9" x14ac:dyDescent="0.25">
      <c r="C16" s="9" t="str">
        <f>'Produktion je Standort'!C16</f>
        <v>Germany</v>
      </c>
      <c r="D16" s="9" t="str">
        <f>'Produktion je Standort'!D16</f>
        <v>Duisburg-Huckingen</v>
      </c>
      <c r="E16" s="63">
        <f>Sekundäranteil!$C$20*'Gesamtenergie 2019'!E17</f>
        <v>8242.1999999999989</v>
      </c>
      <c r="F16" s="69">
        <f>Sekundäranteil!$C$20*'Gesamtenergie 2019'!F17</f>
        <v>10049.4</v>
      </c>
      <c r="G16" s="64">
        <f>Sekundäranteil!$C$20*'Gesamtenergie 2019'!G17</f>
        <v>8063.9999999999982</v>
      </c>
      <c r="H16" s="68">
        <f>Sekundäranteil!$C$20*'Gesamtenergie 2019'!H17</f>
        <v>6274.8</v>
      </c>
      <c r="I16" s="67">
        <f>Sekundäranteil!$C$20*'Gesamtenergie 2019'!I17</f>
        <v>5641.4</v>
      </c>
    </row>
    <row r="17" spans="3:9" x14ac:dyDescent="0.25">
      <c r="C17" s="9" t="str">
        <f>'Produktion je Standort'!C17</f>
        <v>Germany</v>
      </c>
      <c r="D17" s="9" t="str">
        <f>'Produktion je Standort'!D17</f>
        <v>Duisburg-Beeckerwerth</v>
      </c>
      <c r="E17" s="63">
        <f>Sekundäranteil!$C$20*'Gesamtenergie 2019'!E18</f>
        <v>9890.64</v>
      </c>
      <c r="F17" s="69">
        <f>Sekundäranteil!$C$20*'Gesamtenergie 2019'!F18</f>
        <v>12059.279999999999</v>
      </c>
      <c r="G17" s="64">
        <f>Sekundäranteil!$C$20*'Gesamtenergie 2019'!G18</f>
        <v>9676.7999999999975</v>
      </c>
      <c r="H17" s="68">
        <f>Sekundäranteil!$C$20*'Gesamtenergie 2019'!H18</f>
        <v>7529.7599999999993</v>
      </c>
      <c r="I17" s="67">
        <f>Sekundäranteil!$C$20*'Gesamtenergie 2019'!I18</f>
        <v>6769.6799999999985</v>
      </c>
    </row>
    <row r="18" spans="3:9" x14ac:dyDescent="0.25">
      <c r="C18" s="9" t="str">
        <f>'Produktion je Standort'!C18</f>
        <v>Germany</v>
      </c>
      <c r="D18" s="9" t="str">
        <f>'Produktion je Standort'!D18</f>
        <v>Salzgitter</v>
      </c>
      <c r="E18" s="63">
        <f>Sekundäranteil!$C$20*'Gesamtenergie 2019'!E19</f>
        <v>7582.8239999999987</v>
      </c>
      <c r="F18" s="69">
        <f>Sekundäranteil!$C$20*'Gesamtenergie 2019'!F19</f>
        <v>9245.4479999999985</v>
      </c>
      <c r="G18" s="64">
        <f>Sekundäranteil!$C$20*'Gesamtenergie 2019'!G19</f>
        <v>7418.8799999999983</v>
      </c>
      <c r="H18" s="68">
        <f>Sekundäranteil!$C$20*'Gesamtenergie 2019'!H19</f>
        <v>5772.8159999999998</v>
      </c>
      <c r="I18" s="67">
        <f>Sekundäranteil!$C$20*'Gesamtenergie 2019'!I19</f>
        <v>5190.0879999999997</v>
      </c>
    </row>
    <row r="19" spans="3:9" x14ac:dyDescent="0.25">
      <c r="C19" s="9" t="str">
        <f>'Produktion je Standort'!C19</f>
        <v>Germany</v>
      </c>
      <c r="D19" s="9" t="str">
        <f>'Produktion je Standort'!D19</f>
        <v>Dillingen</v>
      </c>
      <c r="E19" s="63">
        <f>Sekundäranteil!$C$20*'Gesamtenergie 2019'!E20</f>
        <v>3847.4589599999995</v>
      </c>
      <c r="F19" s="69">
        <f>Sekundäranteil!$C$20*'Gesamtenergie 2019'!F20</f>
        <v>4691.0599199999997</v>
      </c>
      <c r="G19" s="64">
        <f>Sekundäranteil!$C$20*'Gesamtenergie 2019'!G20</f>
        <v>3764.2751999999996</v>
      </c>
      <c r="H19" s="68">
        <f>Sekundäranteil!$C$20*'Gesamtenergie 2019'!H20</f>
        <v>2929.0766400000002</v>
      </c>
      <c r="I19" s="67">
        <f>Sekundäranteil!$C$20*'Gesamtenergie 2019'!I20</f>
        <v>2633.4055199999998</v>
      </c>
    </row>
    <row r="20" spans="3:9" x14ac:dyDescent="0.25">
      <c r="C20" s="9" t="str">
        <f>'Produktion je Standort'!C20</f>
        <v>Germany</v>
      </c>
      <c r="D20" s="9" t="str">
        <f>'Produktion je Standort'!D20</f>
        <v>Duisburg</v>
      </c>
      <c r="E20" s="63">
        <f>Sekundäranteil!$C$20*'Gesamtenergie 2019'!E21</f>
        <v>1846.2527999999998</v>
      </c>
      <c r="F20" s="69">
        <f>Sekundäranteil!$C$20*'Gesamtenergie 2019'!F21</f>
        <v>2251.0655999999999</v>
      </c>
      <c r="G20" s="64">
        <f>Sekundäranteil!$C$20*'Gesamtenergie 2019'!G21</f>
        <v>1806.3359999999998</v>
      </c>
      <c r="H20" s="68">
        <f>Sekundäranteil!$C$20*'Gesamtenergie 2019'!H21</f>
        <v>1405.5552</v>
      </c>
      <c r="I20" s="67">
        <f>Sekundäranteil!$C$20*'Gesamtenergie 2019'!I21</f>
        <v>1263.6735999999999</v>
      </c>
    </row>
    <row r="21" spans="3:9" x14ac:dyDescent="0.25">
      <c r="C21" s="9" t="str">
        <f>'Produktion je Standort'!C21</f>
        <v>Germany</v>
      </c>
      <c r="D21" s="9" t="str">
        <f>'Produktion je Standort'!D21</f>
        <v>Duisburg-Bruckhausen</v>
      </c>
      <c r="E21" s="63">
        <f>Sekundäranteil!$C$20*'Gesamtenergie 2019'!E22</f>
        <v>9890.64</v>
      </c>
      <c r="F21" s="69">
        <f>Sekundäranteil!$C$20*'Gesamtenergie 2019'!F22</f>
        <v>12059.279999999999</v>
      </c>
      <c r="G21" s="64">
        <f>Sekundäranteil!$C$20*'Gesamtenergie 2019'!G22</f>
        <v>9676.7999999999975</v>
      </c>
      <c r="H21" s="68">
        <f>Sekundäranteil!$C$20*'Gesamtenergie 2019'!H22</f>
        <v>7529.7599999999993</v>
      </c>
      <c r="I21" s="67">
        <f>Sekundäranteil!$C$20*'Gesamtenergie 2019'!I22</f>
        <v>6769.6799999999985</v>
      </c>
    </row>
    <row r="22" spans="3:9" x14ac:dyDescent="0.25">
      <c r="C22" s="9" t="str">
        <f>'Produktion je Standort'!C22</f>
        <v>Hungaria</v>
      </c>
      <c r="D22" s="9" t="str">
        <f>'Produktion je Standort'!D22</f>
        <v>Dunauijvaros</v>
      </c>
      <c r="E22" s="63">
        <f>Sekundäranteil!$C$20*'Gesamtenergie 2019'!E23</f>
        <v>2637.5039999999999</v>
      </c>
      <c r="F22" s="69">
        <f>Sekundäranteil!$C$20*'Gesamtenergie 2019'!F23</f>
        <v>3215.8080000000004</v>
      </c>
      <c r="G22" s="64">
        <f>Sekundäranteil!$C$20*'Gesamtenergie 2019'!G23</f>
        <v>2580.4799999999996</v>
      </c>
      <c r="H22" s="68">
        <f>Sekundäranteil!$C$20*'Gesamtenergie 2019'!H23</f>
        <v>2007.9360000000001</v>
      </c>
      <c r="I22" s="67">
        <f>Sekundäranteil!$C$20*'Gesamtenergie 2019'!I23</f>
        <v>1805.2479999999998</v>
      </c>
    </row>
    <row r="23" spans="3:9" x14ac:dyDescent="0.25">
      <c r="C23" s="9" t="str">
        <f>'Produktion je Standort'!C23</f>
        <v>Italy</v>
      </c>
      <c r="D23" s="9" t="str">
        <f>'Produktion je Standort'!D23</f>
        <v>Taranto</v>
      </c>
      <c r="E23" s="63">
        <f>Sekundäranteil!$C$20*'Gesamtenergie 2019'!E24</f>
        <v>14011.74</v>
      </c>
      <c r="F23" s="69">
        <f>Sekundäranteil!$C$20*'Gesamtenergie 2019'!F24</f>
        <v>17083.98</v>
      </c>
      <c r="G23" s="64">
        <f>Sekundäranteil!$C$20*'Gesamtenergie 2019'!G24</f>
        <v>13708.799999999997</v>
      </c>
      <c r="H23" s="68">
        <f>Sekundäranteil!$C$20*'Gesamtenergie 2019'!H24</f>
        <v>10667.16</v>
      </c>
      <c r="I23" s="67">
        <f>Sekundäranteil!$C$20*'Gesamtenergie 2019'!I24</f>
        <v>9590.3799999999992</v>
      </c>
    </row>
    <row r="24" spans="3:9" x14ac:dyDescent="0.25">
      <c r="C24" s="9" t="str">
        <f>'Produktion je Standort'!C24</f>
        <v>Netherlands</v>
      </c>
      <c r="D24" s="9" t="str">
        <f>'Produktion je Standort'!D24</f>
        <v>Ijmuiden</v>
      </c>
      <c r="E24" s="63">
        <f>Sekundäranteil!$C$20*'Gesamtenergie 2019'!E25</f>
        <v>11234.1186</v>
      </c>
      <c r="F24" s="69">
        <f>Sekundäranteil!$C$20*'Gesamtenergie 2019'!F25</f>
        <v>13697.332200000001</v>
      </c>
      <c r="G24" s="64">
        <f>Sekundäranteil!$C$20*'Gesamtenergie 2019'!G25</f>
        <v>10991.231999999998</v>
      </c>
      <c r="H24" s="68">
        <f>Sekundäranteil!$C$20*'Gesamtenergie 2019'!H25</f>
        <v>8552.5524000000005</v>
      </c>
      <c r="I24" s="67">
        <f>Sekundäranteil!$C$20*'Gesamtenergie 2019'!I25</f>
        <v>7689.2281999999996</v>
      </c>
    </row>
    <row r="25" spans="3:9" x14ac:dyDescent="0.25">
      <c r="C25" s="9" t="str">
        <f>'Produktion je Standort'!C25</f>
        <v>Poland</v>
      </c>
      <c r="D25" s="9" t="str">
        <f>'Produktion je Standort'!D25</f>
        <v>Krakow</v>
      </c>
      <c r="E25" s="63">
        <f>Sekundäranteil!$C$20*'Gesamtenergie 2019'!E26</f>
        <v>4491.9989999999998</v>
      </c>
      <c r="F25" s="69">
        <f>Sekundäranteil!$C$20*'Gesamtenergie 2019'!F26</f>
        <v>5476.9229999999998</v>
      </c>
      <c r="G25" s="64">
        <f>Sekundäranteil!$C$20*'Gesamtenergie 2019'!G26</f>
        <v>4394.8799999999992</v>
      </c>
      <c r="H25" s="68">
        <f>Sekundäranteil!$C$20*'Gesamtenergie 2019'!H26</f>
        <v>3419.7660000000001</v>
      </c>
      <c r="I25" s="67">
        <f>Sekundäranteil!$C$20*'Gesamtenergie 2019'!I26</f>
        <v>3074.5629999999996</v>
      </c>
    </row>
    <row r="26" spans="3:9" x14ac:dyDescent="0.25">
      <c r="C26" s="9" t="str">
        <f>'Produktion je Standort'!C26</f>
        <v>Poland</v>
      </c>
      <c r="D26" s="9" t="str">
        <f>'Produktion je Standort'!D26</f>
        <v>Dabrowa Gornicza</v>
      </c>
      <c r="E26" s="63">
        <f>Sekundäranteil!$C$20*'Gesamtenergie 2019'!E27</f>
        <v>4491.9989999999998</v>
      </c>
      <c r="F26" s="69">
        <f>Sekundäranteil!$C$20*'Gesamtenergie 2019'!F27</f>
        <v>5476.9229999999998</v>
      </c>
      <c r="G26" s="64">
        <f>Sekundäranteil!$C$20*'Gesamtenergie 2019'!G27</f>
        <v>4394.8799999999992</v>
      </c>
      <c r="H26" s="68">
        <f>Sekundäranteil!$C$20*'Gesamtenergie 2019'!H27</f>
        <v>3419.7660000000001</v>
      </c>
      <c r="I26" s="67">
        <f>Sekundäranteil!$C$20*'Gesamtenergie 2019'!I27</f>
        <v>3074.5629999999996</v>
      </c>
    </row>
    <row r="27" spans="3:9" x14ac:dyDescent="0.25">
      <c r="C27" s="9" t="str">
        <f>'Produktion je Standort'!C27</f>
        <v>Romania</v>
      </c>
      <c r="D27" s="9" t="str">
        <f>'Produktion je Standort'!D27</f>
        <v>Galati</v>
      </c>
      <c r="E27" s="63">
        <f>Sekundäranteil!$C$20*'Gesamtenergie 2019'!E28</f>
        <v>3379.3019999999997</v>
      </c>
      <c r="F27" s="69">
        <f>Sekundäranteil!$C$20*'Gesamtenergie 2019'!F28</f>
        <v>4120.2539999999999</v>
      </c>
      <c r="G27" s="64">
        <f>Sekundäranteil!$C$20*'Gesamtenergie 2019'!G28</f>
        <v>3306.2399999999993</v>
      </c>
      <c r="H27" s="68">
        <f>Sekundäranteil!$C$20*'Gesamtenergie 2019'!H28</f>
        <v>2572.6680000000001</v>
      </c>
      <c r="I27" s="67">
        <f>Sekundäranteil!$C$20*'Gesamtenergie 2019'!I28</f>
        <v>2312.9739999999997</v>
      </c>
    </row>
    <row r="28" spans="3:9" x14ac:dyDescent="0.25">
      <c r="C28" s="9" t="str">
        <f>'Produktion je Standort'!C28</f>
        <v>Slovakia</v>
      </c>
      <c r="D28" s="9" t="str">
        <f>'Produktion je Standort'!D28</f>
        <v>Kosice</v>
      </c>
      <c r="E28" s="63">
        <f>Sekundäranteil!$C$20*'Gesamtenergie 2019'!E29</f>
        <v>7417.98</v>
      </c>
      <c r="F28" s="69">
        <f>Sekundäranteil!$C$20*'Gesamtenergie 2019'!F29</f>
        <v>9044.4599999999991</v>
      </c>
      <c r="G28" s="64">
        <f>Sekundäranteil!$C$20*'Gesamtenergie 2019'!G29</f>
        <v>7257.5999999999985</v>
      </c>
      <c r="H28" s="68">
        <f>Sekundäranteil!$C$20*'Gesamtenergie 2019'!H29</f>
        <v>5647.3200000000006</v>
      </c>
      <c r="I28" s="67">
        <f>Sekundäranteil!$C$20*'Gesamtenergie 2019'!I29</f>
        <v>5077.2599999999993</v>
      </c>
    </row>
    <row r="29" spans="3:9" x14ac:dyDescent="0.25">
      <c r="C29" s="9" t="str">
        <f>'Produktion je Standort'!C29</f>
        <v>Spain</v>
      </c>
      <c r="D29" s="9" t="str">
        <f>'Produktion je Standort'!D29</f>
        <v>Gijon</v>
      </c>
      <c r="E29" s="63">
        <f>Sekundäranteil!$C$20*'Gesamtenergie 2019'!E30</f>
        <v>3915.0450000000001</v>
      </c>
      <c r="F29" s="69">
        <f>Sekundäranteil!$C$20*'Gesamtenergie 2019'!F30</f>
        <v>4773.4650000000001</v>
      </c>
      <c r="G29" s="64">
        <f>Sekundäranteil!$C$20*'Gesamtenergie 2019'!G30</f>
        <v>3830.3999999999992</v>
      </c>
      <c r="H29" s="68">
        <f>Sekundäranteil!$C$20*'Gesamtenergie 2019'!H30</f>
        <v>2980.5299999999997</v>
      </c>
      <c r="I29" s="67">
        <f>Sekundäranteil!$C$20*'Gesamtenergie 2019'!I30</f>
        <v>2679.665</v>
      </c>
    </row>
    <row r="30" spans="3:9" x14ac:dyDescent="0.25">
      <c r="C30" s="9" t="str">
        <f>'Produktion je Standort'!C30</f>
        <v>Spain</v>
      </c>
      <c r="D30" s="9" t="str">
        <f>'Produktion je Standort'!D30</f>
        <v>Aviles</v>
      </c>
      <c r="E30" s="63">
        <f>Sekundäranteil!$C$20*'Gesamtenergie 2019'!E31</f>
        <v>3915.0450000000001</v>
      </c>
      <c r="F30" s="69">
        <f>Sekundäranteil!$C$20*'Gesamtenergie 2019'!F31</f>
        <v>4773.4650000000001</v>
      </c>
      <c r="G30" s="64">
        <f>Sekundäranteil!$C$20*'Gesamtenergie 2019'!G31</f>
        <v>3830.3999999999992</v>
      </c>
      <c r="H30" s="68">
        <f>Sekundäranteil!$C$20*'Gesamtenergie 2019'!H31</f>
        <v>2980.5299999999997</v>
      </c>
      <c r="I30" s="67">
        <f>Sekundäranteil!$C$20*'Gesamtenergie 2019'!I31</f>
        <v>2679.665</v>
      </c>
    </row>
    <row r="31" spans="3:9" x14ac:dyDescent="0.25">
      <c r="C31" s="9" t="str">
        <f>'Produktion je Standort'!C31</f>
        <v>Sweden</v>
      </c>
      <c r="D31" s="9" t="str">
        <f>'Produktion je Standort'!D31</f>
        <v>Lulea</v>
      </c>
      <c r="E31" s="63">
        <f>Sekundäranteil!$C$20*'Gesamtenergie 2019'!E32</f>
        <v>3791.4119999999994</v>
      </c>
      <c r="F31" s="69">
        <f>Sekundäranteil!$C$20*'Gesamtenergie 2019'!F32</f>
        <v>4622.7239999999993</v>
      </c>
      <c r="G31" s="64">
        <f>Sekundäranteil!$C$20*'Gesamtenergie 2019'!G32</f>
        <v>3709.4399999999991</v>
      </c>
      <c r="H31" s="68">
        <f>Sekundäranteil!$C$20*'Gesamtenergie 2019'!H32</f>
        <v>2886.4079999999999</v>
      </c>
      <c r="I31" s="67">
        <f>Sekundäranteil!$C$20*'Gesamtenergie 2019'!I32</f>
        <v>2595.0439999999999</v>
      </c>
    </row>
    <row r="32" spans="3:9" x14ac:dyDescent="0.25">
      <c r="C32" s="9" t="str">
        <f>'Produktion je Standort'!C32</f>
        <v>Sweden</v>
      </c>
      <c r="D32" s="9" t="str">
        <f>'Produktion je Standort'!D32</f>
        <v>Oxeloesund</v>
      </c>
      <c r="E32" s="63">
        <f>Sekundäranteil!$C$20*'Gesamtenergie 2019'!E33</f>
        <v>2472.66</v>
      </c>
      <c r="F32" s="69">
        <f>Sekundäranteil!$C$20*'Gesamtenergie 2019'!F33</f>
        <v>3014.8199999999997</v>
      </c>
      <c r="G32" s="64">
        <f>Sekundäranteil!$C$20*'Gesamtenergie 2019'!G33</f>
        <v>2419.1999999999994</v>
      </c>
      <c r="H32" s="68">
        <f>Sekundäranteil!$C$20*'Gesamtenergie 2019'!H33</f>
        <v>1882.4399999999998</v>
      </c>
      <c r="I32" s="67">
        <f>Sekundäranteil!$C$20*'Gesamtenergie 2019'!I33</f>
        <v>1692.4199999999996</v>
      </c>
    </row>
    <row r="33" spans="3:9" x14ac:dyDescent="0.25">
      <c r="C33" s="9" t="str">
        <f>'Produktion je Standort'!C33</f>
        <v>United Kingdom</v>
      </c>
      <c r="D33" s="9" t="str">
        <f>'Produktion je Standort'!D33</f>
        <v>Port Talbot</v>
      </c>
      <c r="E33" s="63">
        <f>Sekundäranteil!$C$20*'Gesamtenergie 2019'!E34</f>
        <v>6239.3453999999992</v>
      </c>
      <c r="F33" s="69">
        <f>Sekundäranteil!$C$20*'Gesamtenergie 2019'!F34</f>
        <v>7607.3958000000002</v>
      </c>
      <c r="G33" s="64">
        <f>Sekundäranteil!$C$20*'Gesamtenergie 2019'!G34</f>
        <v>6104.4479999999994</v>
      </c>
      <c r="H33" s="68">
        <f>Sekundäranteil!$C$20*'Gesamtenergie 2019'!H34</f>
        <v>4750.0235999999995</v>
      </c>
      <c r="I33" s="67">
        <f>Sekundäranteil!$C$20*'Gesamtenergie 2019'!I34</f>
        <v>4270.5397999999996</v>
      </c>
    </row>
    <row r="34" spans="3:9" x14ac:dyDescent="0.25">
      <c r="C34" s="9" t="str">
        <f>'Produktion je Standort'!C34</f>
        <v>United Kingdom</v>
      </c>
      <c r="D34" s="9" t="str">
        <f>'Produktion je Standort'!D34</f>
        <v>Scunthorpe</v>
      </c>
      <c r="E34" s="63">
        <f>Sekundäranteil!$C$20*'Gesamtenergie 2019'!E35</f>
        <v>4615.6319999999996</v>
      </c>
      <c r="F34" s="69">
        <f>Sekundäranteil!$C$20*'Gesamtenergie 2019'!F35</f>
        <v>5627.6639999999998</v>
      </c>
      <c r="G34" s="64">
        <f>Sekundäranteil!$C$20*'Gesamtenergie 2019'!G35</f>
        <v>4515.8399999999992</v>
      </c>
      <c r="H34" s="68">
        <f>Sekundäranteil!$C$20*'Gesamtenergie 2019'!H35</f>
        <v>3513.8880000000004</v>
      </c>
      <c r="I34" s="67">
        <f>Sekundäranteil!$C$20*'Gesamtenergie 2019'!I35</f>
        <v>3159.1839999999997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91" t="s">
        <v>211</v>
      </c>
      <c r="D3" s="91"/>
      <c r="E3" s="91"/>
      <c r="F3" s="91"/>
      <c r="G3" s="91"/>
      <c r="H3" s="91"/>
      <c r="I3" s="91"/>
    </row>
    <row r="5" spans="3:9" ht="15.75" x14ac:dyDescent="0.25">
      <c r="E5" s="100" t="s">
        <v>47</v>
      </c>
      <c r="F5" s="100"/>
      <c r="G5" s="100" t="s">
        <v>43</v>
      </c>
      <c r="H5" s="100"/>
      <c r="I5" s="100"/>
    </row>
    <row r="6" spans="3:9" x14ac:dyDescent="0.25">
      <c r="C6" s="17" t="s">
        <v>123</v>
      </c>
      <c r="D6" s="17" t="s">
        <v>124</v>
      </c>
      <c r="E6" s="84" t="str">
        <f>Studienliste!$F$17</f>
        <v>ISI-05 13</v>
      </c>
      <c r="F6" s="85" t="s">
        <v>51</v>
      </c>
      <c r="G6" s="86" t="str">
        <f>Studienliste!$F$10</f>
        <v>OTTO-01 17</v>
      </c>
      <c r="H6" s="87" t="str">
        <f>Studienliste!$F$8</f>
        <v>TUD-02 20</v>
      </c>
      <c r="I6" s="88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6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9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6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68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67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6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9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6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68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67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6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9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6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68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67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6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9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6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68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67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6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9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6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68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67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6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9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6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68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67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6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9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6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68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67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6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9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6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68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67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6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9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6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68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67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6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9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6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68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67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6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9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6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68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67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6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9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6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68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67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6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9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6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68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67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6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9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6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68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67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6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9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6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68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67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6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9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6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68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67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6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9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6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68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67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6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9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6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68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67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6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9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6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68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67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6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9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6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68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67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6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9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6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68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67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6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9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6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68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67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6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9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6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68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67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6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9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6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68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67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6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9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6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68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67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6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9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6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68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67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6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9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6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68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67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6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9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6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68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67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6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9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6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68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67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Energiebedarf Sek.stahl 2019</vt:lpstr>
      <vt:lpstr>Gesamtenergie 2050</vt:lpstr>
      <vt:lpstr>Verbrauch je Träger 2050</vt:lpstr>
      <vt:lpstr>Energiebedarf Sek.Stahl 2050</vt:lpstr>
      <vt:lpstr>Energie-Mehrbedarf 2050</vt:lpstr>
      <vt:lpstr>Gesamtenergie 2050 var.</vt:lpstr>
      <vt:lpstr>Verbrauch je Träger 2050 var.</vt:lpstr>
      <vt:lpstr>Energiebedarf Sek.stahl var.</vt:lpstr>
      <vt:lpstr>Energie-Mehrbedarf 2050 var.</vt:lpstr>
      <vt:lpstr>notiz Energie pro Energieträger</vt:lpstr>
      <vt:lpstr>abs. Vebrauch pro Energieträger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2020-10-12T13:22:18Z</dcterms:modified>
</cp:coreProperties>
</file>